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30" windowWidth="19095" windowHeight="7695" tabRatio="657" activeTab="1"/>
  </bookViews>
  <sheets>
    <sheet name="各地承保" sheetId="1" r:id="rId1"/>
    <sheet name="各地赔付" sheetId="2" r:id="rId2"/>
    <sheet name="商业车险承保理赔" sheetId="4" r:id="rId3"/>
    <sheet name="Sheet1" sheetId="5" r:id="rId4"/>
  </sheets>
  <definedNames>
    <definedName name="_xlnm._FilterDatabase" localSheetId="0" hidden="1">各地承保!$A$6:$HJ$409</definedName>
    <definedName name="_xlnm._FilterDatabase" localSheetId="1" hidden="1">各地赔付!$A$6:$BV$410</definedName>
    <definedName name="_xlnm.Print_Area" localSheetId="1">各地赔付!$A$1:$BV$365</definedName>
    <definedName name="_xlnm.Print_Area" localSheetId="2">商业车险承保理赔!$A$1:$AA$41</definedName>
  </definedNames>
  <calcPr calcId="125725"/>
</workbook>
</file>

<file path=xl/calcChain.xml><?xml version="1.0" encoding="utf-8"?>
<calcChain xmlns="http://schemas.openxmlformats.org/spreadsheetml/2006/main">
  <c r="E23" i="5"/>
  <c r="B22"/>
  <c r="AG45" i="4" l="1"/>
  <c r="AF45"/>
  <c r="AE45"/>
  <c r="AD45"/>
  <c r="AC45"/>
  <c r="AB45"/>
  <c r="AA45"/>
  <c r="Z45"/>
  <c r="Y45"/>
  <c r="X45"/>
  <c r="W45"/>
  <c r="V45"/>
  <c r="U45"/>
  <c r="T45"/>
  <c r="S45"/>
  <c r="R45"/>
  <c r="Q45"/>
  <c r="P45"/>
  <c r="O45"/>
  <c r="N45"/>
  <c r="M45"/>
  <c r="L45"/>
  <c r="K45"/>
  <c r="J45"/>
  <c r="I45"/>
  <c r="H45"/>
  <c r="G45"/>
  <c r="F45"/>
  <c r="E45"/>
  <c r="D45"/>
  <c r="C45"/>
  <c r="B45"/>
  <c r="B39"/>
  <c r="B37"/>
  <c r="B36"/>
  <c r="B34"/>
  <c r="B32"/>
  <c r="B29"/>
  <c r="B27"/>
  <c r="B25"/>
  <c r="B23"/>
  <c r="B19"/>
  <c r="B17"/>
  <c r="B16"/>
  <c r="B14"/>
  <c r="B12"/>
  <c r="B9"/>
  <c r="B7"/>
  <c r="B5"/>
  <c r="B3"/>
  <c r="BV403" i="2"/>
  <c r="BU403"/>
  <c r="BT403"/>
  <c r="BS403"/>
  <c r="BR403"/>
  <c r="BQ403"/>
  <c r="BP403"/>
  <c r="BO403"/>
  <c r="BN403"/>
  <c r="BM403"/>
  <c r="BL403"/>
  <c r="BK403"/>
  <c r="BJ403"/>
  <c r="BI403"/>
  <c r="BH403"/>
  <c r="BG403"/>
  <c r="BF403"/>
  <c r="BE403"/>
  <c r="BD403"/>
  <c r="BC403"/>
  <c r="BB403"/>
  <c r="BA403"/>
  <c r="AZ403"/>
  <c r="AY403"/>
  <c r="AX403"/>
  <c r="AW403"/>
  <c r="AV403"/>
  <c r="AU403"/>
  <c r="AT403"/>
  <c r="AS403"/>
  <c r="AR403"/>
  <c r="AQ403"/>
  <c r="AP403"/>
  <c r="AO403"/>
  <c r="AN403"/>
  <c r="AM403"/>
  <c r="AL403"/>
  <c r="AK403"/>
  <c r="AJ403"/>
  <c r="AI403"/>
  <c r="AH403"/>
  <c r="AG403"/>
  <c r="AF403"/>
  <c r="AE403"/>
  <c r="AD403"/>
  <c r="AC403"/>
  <c r="AB403"/>
  <c r="AA403"/>
  <c r="Z403"/>
  <c r="Y403"/>
  <c r="W403"/>
  <c r="V403"/>
  <c r="U403"/>
  <c r="T403"/>
  <c r="R403"/>
  <c r="Q403"/>
  <c r="P403"/>
  <c r="O403"/>
  <c r="M403"/>
  <c r="L403"/>
  <c r="K403"/>
  <c r="J403"/>
  <c r="I403"/>
  <c r="H403"/>
  <c r="G403"/>
  <c r="F403"/>
  <c r="D403"/>
  <c r="C403"/>
  <c r="BW402"/>
  <c r="BX402" s="1"/>
  <c r="BW401"/>
  <c r="BX401" s="1"/>
  <c r="BW400"/>
  <c r="BX400" s="1"/>
  <c r="BW399"/>
  <c r="BX399" s="1"/>
  <c r="BW398"/>
  <c r="BX398" s="1"/>
  <c r="BW397"/>
  <c r="BX397" s="1"/>
  <c r="BW396"/>
  <c r="BX396" s="1"/>
  <c r="BW395"/>
  <c r="BX395" s="1"/>
  <c r="BW394"/>
  <c r="BX394" s="1"/>
  <c r="BW393"/>
  <c r="BX393" s="1"/>
  <c r="BW392"/>
  <c r="BX392" s="1"/>
  <c r="BW391"/>
  <c r="BX391" s="1"/>
  <c r="BW390"/>
  <c r="BX390" s="1"/>
  <c r="BW389"/>
  <c r="BX389" s="1"/>
  <c r="BW388"/>
  <c r="BX388" s="1"/>
  <c r="BW387"/>
  <c r="BX387" s="1"/>
  <c r="BW386"/>
  <c r="BX386" s="1"/>
  <c r="BW385"/>
  <c r="BX385" s="1"/>
  <c r="BW384"/>
  <c r="BX384" s="1"/>
  <c r="BW383"/>
  <c r="BX383" s="1"/>
  <c r="BW382"/>
  <c r="BX382" s="1"/>
  <c r="BW381"/>
  <c r="BX381" s="1"/>
  <c r="BW380"/>
  <c r="BX380" s="1"/>
  <c r="BW379"/>
  <c r="BX379" s="1"/>
  <c r="BW378"/>
  <c r="BX378" s="1"/>
  <c r="BW377"/>
  <c r="BX377" s="1"/>
  <c r="BW376"/>
  <c r="BX376" s="1"/>
  <c r="BW375"/>
  <c r="BX375" s="1"/>
  <c r="BW374"/>
  <c r="BX374" s="1"/>
  <c r="BW373"/>
  <c r="BX373" s="1"/>
  <c r="BW372"/>
  <c r="BX372" s="1"/>
  <c r="BW371"/>
  <c r="BX371" s="1"/>
  <c r="BW370"/>
  <c r="BX370" s="1"/>
  <c r="BW369"/>
  <c r="BX369" s="1"/>
  <c r="BW368"/>
  <c r="BX368" s="1"/>
  <c r="BW367"/>
  <c r="BX367" s="1"/>
  <c r="BW366"/>
  <c r="BX366" s="1"/>
  <c r="BW365"/>
  <c r="BX365" s="1"/>
  <c r="BW364"/>
  <c r="BX364" s="1"/>
  <c r="BV363"/>
  <c r="BU363"/>
  <c r="BT363"/>
  <c r="BS363"/>
  <c r="BR363"/>
  <c r="BQ363"/>
  <c r="BP363"/>
  <c r="BO363"/>
  <c r="BN363"/>
  <c r="BM363"/>
  <c r="BL363"/>
  <c r="BK363"/>
  <c r="BJ363"/>
  <c r="BI363"/>
  <c r="BH363"/>
  <c r="BG363"/>
  <c r="BF363"/>
  <c r="BE363"/>
  <c r="BD363"/>
  <c r="BC363"/>
  <c r="BB363"/>
  <c r="BA363"/>
  <c r="AZ363"/>
  <c r="AY363"/>
  <c r="AX363"/>
  <c r="AW363"/>
  <c r="AV363"/>
  <c r="AU363"/>
  <c r="AT363"/>
  <c r="AS363"/>
  <c r="AR363"/>
  <c r="AQ363"/>
  <c r="AP363"/>
  <c r="AO363"/>
  <c r="AN363"/>
  <c r="AM363"/>
  <c r="AL363"/>
  <c r="AK363"/>
  <c r="AJ363"/>
  <c r="AI363"/>
  <c r="AH363"/>
  <c r="AG363"/>
  <c r="AF363"/>
  <c r="AE363"/>
  <c r="AD363"/>
  <c r="AC363"/>
  <c r="AB363"/>
  <c r="AA363"/>
  <c r="Z363"/>
  <c r="Y363"/>
  <c r="W363"/>
  <c r="V363"/>
  <c r="X363" s="1"/>
  <c r="U363"/>
  <c r="T363"/>
  <c r="R363"/>
  <c r="Q363"/>
  <c r="S363" s="1"/>
  <c r="P363"/>
  <c r="O363"/>
  <c r="M363"/>
  <c r="L363"/>
  <c r="N363" s="1"/>
  <c r="K363"/>
  <c r="J363"/>
  <c r="I363"/>
  <c r="H363"/>
  <c r="BW363" s="1"/>
  <c r="G363"/>
  <c r="F363"/>
  <c r="D363"/>
  <c r="C363"/>
  <c r="E363" s="1"/>
  <c r="BW362"/>
  <c r="BX362" s="1"/>
  <c r="BW361"/>
  <c r="BX361" s="1"/>
  <c r="BW360"/>
  <c r="BX360" s="1"/>
  <c r="BW359"/>
  <c r="BX359" s="1"/>
  <c r="BW358"/>
  <c r="BX358" s="1"/>
  <c r="BW357"/>
  <c r="BX357" s="1"/>
  <c r="BW356"/>
  <c r="BX356" s="1"/>
  <c r="BW355"/>
  <c r="BX355" s="1"/>
  <c r="BW354"/>
  <c r="BX354" s="1"/>
  <c r="BW353"/>
  <c r="BX353" s="1"/>
  <c r="BV352"/>
  <c r="BU352"/>
  <c r="BT352"/>
  <c r="BS352"/>
  <c r="BR352"/>
  <c r="BQ352"/>
  <c r="BP352"/>
  <c r="BO352"/>
  <c r="BN352"/>
  <c r="BM352"/>
  <c r="BL352"/>
  <c r="BK352"/>
  <c r="BJ352"/>
  <c r="BI352"/>
  <c r="BH352"/>
  <c r="BG352"/>
  <c r="BF352"/>
  <c r="BE352"/>
  <c r="BD352"/>
  <c r="BC352"/>
  <c r="BB352"/>
  <c r="BA352"/>
  <c r="AZ352"/>
  <c r="AY352"/>
  <c r="AX352"/>
  <c r="AW352"/>
  <c r="AV352"/>
  <c r="AU352"/>
  <c r="AT352"/>
  <c r="AS352"/>
  <c r="AR352"/>
  <c r="AQ352"/>
  <c r="AP352"/>
  <c r="AO352"/>
  <c r="AN352"/>
  <c r="AM352"/>
  <c r="AL352"/>
  <c r="AK352"/>
  <c r="AJ352"/>
  <c r="AI352"/>
  <c r="AH352"/>
  <c r="AG352"/>
  <c r="AF352"/>
  <c r="AE352"/>
  <c r="AD352"/>
  <c r="AC352"/>
  <c r="AB352"/>
  <c r="AA352"/>
  <c r="Z352"/>
  <c r="Y352"/>
  <c r="W352"/>
  <c r="V352"/>
  <c r="U352"/>
  <c r="T352"/>
  <c r="R352"/>
  <c r="Q352"/>
  <c r="S352" s="1"/>
  <c r="P352"/>
  <c r="O352"/>
  <c r="M352"/>
  <c r="L352"/>
  <c r="K352"/>
  <c r="J352"/>
  <c r="I352"/>
  <c r="H352"/>
  <c r="BW352" s="1"/>
  <c r="G352"/>
  <c r="F352"/>
  <c r="D352"/>
  <c r="C352"/>
  <c r="BX352" s="1"/>
  <c r="BW351"/>
  <c r="BX351" s="1"/>
  <c r="BW350"/>
  <c r="BX350" s="1"/>
  <c r="BW349"/>
  <c r="BX349" s="1"/>
  <c r="BW348"/>
  <c r="BX348" s="1"/>
  <c r="BW347"/>
  <c r="BX347" s="1"/>
  <c r="BW346"/>
  <c r="BX346" s="1"/>
  <c r="BW345"/>
  <c r="BX345" s="1"/>
  <c r="BW344"/>
  <c r="BX344" s="1"/>
  <c r="BW343"/>
  <c r="BX343" s="1"/>
  <c r="BW342"/>
  <c r="BX342" s="1"/>
  <c r="BW341"/>
  <c r="BX341" s="1"/>
  <c r="BW340"/>
  <c r="BX340" s="1"/>
  <c r="BV339"/>
  <c r="BU339"/>
  <c r="BT339"/>
  <c r="BS339"/>
  <c r="BR339"/>
  <c r="BQ339"/>
  <c r="BP339"/>
  <c r="BO339"/>
  <c r="BN339"/>
  <c r="BM339"/>
  <c r="BL339"/>
  <c r="BK339"/>
  <c r="BJ339"/>
  <c r="BI339"/>
  <c r="BH339"/>
  <c r="BG339"/>
  <c r="BF339"/>
  <c r="BE339"/>
  <c r="BD339"/>
  <c r="BC339"/>
  <c r="BB339"/>
  <c r="BA339"/>
  <c r="AZ339"/>
  <c r="AY339"/>
  <c r="AX339"/>
  <c r="AW339"/>
  <c r="AV339"/>
  <c r="AU339"/>
  <c r="AT339"/>
  <c r="AS339"/>
  <c r="AR339"/>
  <c r="AQ339"/>
  <c r="AP339"/>
  <c r="AO339"/>
  <c r="AN339"/>
  <c r="AM339"/>
  <c r="AL339"/>
  <c r="AK339"/>
  <c r="AJ339"/>
  <c r="AI339"/>
  <c r="AH339"/>
  <c r="AG339"/>
  <c r="AF339"/>
  <c r="AE339"/>
  <c r="AD339"/>
  <c r="AC339"/>
  <c r="AB339"/>
  <c r="AA339"/>
  <c r="Z339"/>
  <c r="Y339"/>
  <c r="W339"/>
  <c r="V339"/>
  <c r="U339"/>
  <c r="T339"/>
  <c r="R339"/>
  <c r="Q339"/>
  <c r="P339"/>
  <c r="O339"/>
  <c r="M339"/>
  <c r="L339"/>
  <c r="K339"/>
  <c r="J339"/>
  <c r="I339"/>
  <c r="H339"/>
  <c r="BW339" s="1"/>
  <c r="G339"/>
  <c r="F339"/>
  <c r="D339"/>
  <c r="C339"/>
  <c r="BX339" s="1"/>
  <c r="BW338"/>
  <c r="BX338" s="1"/>
  <c r="BW337"/>
  <c r="BX337" s="1"/>
  <c r="BW336"/>
  <c r="BX336" s="1"/>
  <c r="BW335"/>
  <c r="BX335" s="1"/>
  <c r="BW334"/>
  <c r="BX334" s="1"/>
  <c r="BW333"/>
  <c r="BX333" s="1"/>
  <c r="BW332"/>
  <c r="BX332" s="1"/>
  <c r="BW331"/>
  <c r="BX331" s="1"/>
  <c r="BW330"/>
  <c r="BX330" s="1"/>
  <c r="BW329"/>
  <c r="BX329" s="1"/>
  <c r="BW328"/>
  <c r="BX328" s="1"/>
  <c r="BW327"/>
  <c r="BX327" s="1"/>
  <c r="BW326"/>
  <c r="BX326" s="1"/>
  <c r="BW325"/>
  <c r="BX325" s="1"/>
  <c r="BW324"/>
  <c r="BX324" s="1"/>
  <c r="BW323"/>
  <c r="BX323" s="1"/>
  <c r="BV322"/>
  <c r="BU322"/>
  <c r="BT322"/>
  <c r="BS322"/>
  <c r="BR322"/>
  <c r="BQ322"/>
  <c r="BP322"/>
  <c r="BO322"/>
  <c r="BN322"/>
  <c r="BM322"/>
  <c r="BL322"/>
  <c r="BK322"/>
  <c r="BJ322"/>
  <c r="BI322"/>
  <c r="BH322"/>
  <c r="BG322"/>
  <c r="BF322"/>
  <c r="BE322"/>
  <c r="BD322"/>
  <c r="BC322"/>
  <c r="BB322"/>
  <c r="BA322"/>
  <c r="AZ322"/>
  <c r="AY322"/>
  <c r="AX322"/>
  <c r="AW322"/>
  <c r="AV322"/>
  <c r="AU322"/>
  <c r="AT322"/>
  <c r="AS322"/>
  <c r="AR322"/>
  <c r="AQ322"/>
  <c r="AP322"/>
  <c r="AO322"/>
  <c r="AN322"/>
  <c r="AM322"/>
  <c r="AL322"/>
  <c r="AK322"/>
  <c r="AJ322"/>
  <c r="AI322"/>
  <c r="AH322"/>
  <c r="AG322"/>
  <c r="AF322"/>
  <c r="AE322"/>
  <c r="AD322"/>
  <c r="AC322"/>
  <c r="AB322"/>
  <c r="AA322"/>
  <c r="Z322"/>
  <c r="Y322"/>
  <c r="W322"/>
  <c r="V322"/>
  <c r="U322"/>
  <c r="T322"/>
  <c r="R322"/>
  <c r="Q322"/>
  <c r="P322"/>
  <c r="O322"/>
  <c r="M322"/>
  <c r="L322"/>
  <c r="K322"/>
  <c r="J322"/>
  <c r="I322"/>
  <c r="H322"/>
  <c r="BW322" s="1"/>
  <c r="G322"/>
  <c r="F322"/>
  <c r="D322"/>
  <c r="C322"/>
  <c r="BX322" s="1"/>
  <c r="BW321"/>
  <c r="BX321" s="1"/>
  <c r="BW320"/>
  <c r="BX320" s="1"/>
  <c r="BW319"/>
  <c r="BX319" s="1"/>
  <c r="BW318"/>
  <c r="BX318" s="1"/>
  <c r="BW317"/>
  <c r="BX317" s="1"/>
  <c r="BV316"/>
  <c r="BU316"/>
  <c r="BT316"/>
  <c r="BS316"/>
  <c r="BR316"/>
  <c r="BQ316"/>
  <c r="BP316"/>
  <c r="BO316"/>
  <c r="BN316"/>
  <c r="BM316"/>
  <c r="BL316"/>
  <c r="BK316"/>
  <c r="BJ316"/>
  <c r="BI316"/>
  <c r="BH316"/>
  <c r="BG316"/>
  <c r="BF316"/>
  <c r="BE316"/>
  <c r="BD316"/>
  <c r="BC316"/>
  <c r="BB316"/>
  <c r="BA316"/>
  <c r="AZ316"/>
  <c r="AY316"/>
  <c r="AX316"/>
  <c r="AW316"/>
  <c r="AV316"/>
  <c r="AU316"/>
  <c r="AT316"/>
  <c r="AS316"/>
  <c r="AR316"/>
  <c r="AQ316"/>
  <c r="AP316"/>
  <c r="AO316"/>
  <c r="AN316"/>
  <c r="AM316"/>
  <c r="AL316"/>
  <c r="AK316"/>
  <c r="AJ316"/>
  <c r="AI316"/>
  <c r="AH316"/>
  <c r="AG316"/>
  <c r="AF316"/>
  <c r="AE316"/>
  <c r="AD316"/>
  <c r="AC316"/>
  <c r="AB316"/>
  <c r="AA316"/>
  <c r="Z316"/>
  <c r="Y316"/>
  <c r="W316"/>
  <c r="V316"/>
  <c r="U316"/>
  <c r="T316"/>
  <c r="R316"/>
  <c r="Q316"/>
  <c r="S316" s="1"/>
  <c r="P316"/>
  <c r="O316"/>
  <c r="M316"/>
  <c r="L316"/>
  <c r="K316"/>
  <c r="J316"/>
  <c r="I316"/>
  <c r="H316"/>
  <c r="BW316" s="1"/>
  <c r="G316"/>
  <c r="F316"/>
  <c r="D316"/>
  <c r="C316"/>
  <c r="BX316" s="1"/>
  <c r="BW315"/>
  <c r="BX315" s="1"/>
  <c r="BW314"/>
  <c r="BX314" s="1"/>
  <c r="BW313"/>
  <c r="BX313" s="1"/>
  <c r="BW312"/>
  <c r="BX312" s="1"/>
  <c r="BW311"/>
  <c r="BX311" s="1"/>
  <c r="BV310"/>
  <c r="BU310"/>
  <c r="BT310"/>
  <c r="BS310"/>
  <c r="BR310"/>
  <c r="BQ310"/>
  <c r="BP310"/>
  <c r="BO310"/>
  <c r="BN310"/>
  <c r="BM310"/>
  <c r="BL310"/>
  <c r="BK310"/>
  <c r="BJ310"/>
  <c r="BI310"/>
  <c r="BH310"/>
  <c r="BG310"/>
  <c r="BF310"/>
  <c r="BE310"/>
  <c r="BD310"/>
  <c r="BC310"/>
  <c r="BB310"/>
  <c r="BA310"/>
  <c r="AZ310"/>
  <c r="AY310"/>
  <c r="AX310"/>
  <c r="AW310"/>
  <c r="AV310"/>
  <c r="AU310"/>
  <c r="AT310"/>
  <c r="AS310"/>
  <c r="AR310"/>
  <c r="AQ310"/>
  <c r="AP310"/>
  <c r="AO310"/>
  <c r="AN310"/>
  <c r="AM310"/>
  <c r="AL310"/>
  <c r="AK310"/>
  <c r="AJ310"/>
  <c r="AI310"/>
  <c r="AH310"/>
  <c r="AG310"/>
  <c r="AF310"/>
  <c r="AE310"/>
  <c r="AD310"/>
  <c r="AC310"/>
  <c r="AB310"/>
  <c r="AA310"/>
  <c r="Z310"/>
  <c r="Y310"/>
  <c r="W310"/>
  <c r="V310"/>
  <c r="U310"/>
  <c r="T310"/>
  <c r="R310"/>
  <c r="Q310"/>
  <c r="P310"/>
  <c r="O310"/>
  <c r="M310"/>
  <c r="L310"/>
  <c r="K310"/>
  <c r="J310"/>
  <c r="I310"/>
  <c r="H310"/>
  <c r="BW310" s="1"/>
  <c r="G310"/>
  <c r="F310"/>
  <c r="D310"/>
  <c r="C310"/>
  <c r="BX310" s="1"/>
  <c r="BW309"/>
  <c r="BX309" s="1"/>
  <c r="BW308"/>
  <c r="BX308" s="1"/>
  <c r="BW307"/>
  <c r="BX307" s="1"/>
  <c r="BW306"/>
  <c r="BX306" s="1"/>
  <c r="BW305"/>
  <c r="BX305" s="1"/>
  <c r="BW304"/>
  <c r="BX304" s="1"/>
  <c r="BW303"/>
  <c r="BX303" s="1"/>
  <c r="BW302"/>
  <c r="BX302" s="1"/>
  <c r="BW301"/>
  <c r="BX301" s="1"/>
  <c r="BW300"/>
  <c r="BX300" s="1"/>
  <c r="BW299"/>
  <c r="BX299" s="1"/>
  <c r="BV298"/>
  <c r="BU298"/>
  <c r="BT298"/>
  <c r="BS298"/>
  <c r="BR298"/>
  <c r="BQ298"/>
  <c r="BP298"/>
  <c r="BO298"/>
  <c r="BN298"/>
  <c r="BM298"/>
  <c r="BL298"/>
  <c r="BK298"/>
  <c r="BJ298"/>
  <c r="BI298"/>
  <c r="BH298"/>
  <c r="BG298"/>
  <c r="BF298"/>
  <c r="BE298"/>
  <c r="BD298"/>
  <c r="BC298"/>
  <c r="BB298"/>
  <c r="BA298"/>
  <c r="AZ298"/>
  <c r="AY298"/>
  <c r="AX298"/>
  <c r="AW298"/>
  <c r="AV298"/>
  <c r="AU298"/>
  <c r="AT298"/>
  <c r="AS298"/>
  <c r="AR298"/>
  <c r="AQ298"/>
  <c r="AP298"/>
  <c r="AO298"/>
  <c r="AN298"/>
  <c r="AM298"/>
  <c r="AL298"/>
  <c r="AK298"/>
  <c r="AJ298"/>
  <c r="AI298"/>
  <c r="AH298"/>
  <c r="AG298"/>
  <c r="AF298"/>
  <c r="AE298"/>
  <c r="AD298"/>
  <c r="AC298"/>
  <c r="AB298"/>
  <c r="AA298"/>
  <c r="Z298"/>
  <c r="Y298"/>
  <c r="W298"/>
  <c r="V298"/>
  <c r="U298"/>
  <c r="T298"/>
  <c r="R298"/>
  <c r="Q298"/>
  <c r="P298"/>
  <c r="O298"/>
  <c r="M298"/>
  <c r="L298"/>
  <c r="K298"/>
  <c r="J298"/>
  <c r="I298"/>
  <c r="H298"/>
  <c r="BW298" s="1"/>
  <c r="G298"/>
  <c r="F298"/>
  <c r="D298"/>
  <c r="C298"/>
  <c r="BX298" s="1"/>
  <c r="BW297"/>
  <c r="BX297" s="1"/>
  <c r="BW296"/>
  <c r="BX296" s="1"/>
  <c r="BW295"/>
  <c r="BX295" s="1"/>
  <c r="BW294"/>
  <c r="BX294" s="1"/>
  <c r="BW293"/>
  <c r="BX293" s="1"/>
  <c r="BW292"/>
  <c r="BX292" s="1"/>
  <c r="BW291"/>
  <c r="BX291" s="1"/>
  <c r="BW290"/>
  <c r="BX290" s="1"/>
  <c r="BW289"/>
  <c r="BX289" s="1"/>
  <c r="BW288"/>
  <c r="BX288" s="1"/>
  <c r="BW287"/>
  <c r="BX287" s="1"/>
  <c r="BW286"/>
  <c r="BX286" s="1"/>
  <c r="BW285"/>
  <c r="BX285" s="1"/>
  <c r="BW284"/>
  <c r="BX284" s="1"/>
  <c r="BW283"/>
  <c r="BX283" s="1"/>
  <c r="BV282"/>
  <c r="BU282"/>
  <c r="BT282"/>
  <c r="BS282"/>
  <c r="BR282"/>
  <c r="BQ282"/>
  <c r="BP282"/>
  <c r="BO282"/>
  <c r="BN282"/>
  <c r="BM282"/>
  <c r="BL282"/>
  <c r="BK282"/>
  <c r="BJ282"/>
  <c r="BI282"/>
  <c r="BH282"/>
  <c r="BG282"/>
  <c r="BF282"/>
  <c r="BE282"/>
  <c r="BD282"/>
  <c r="BC282"/>
  <c r="BB282"/>
  <c r="BA282"/>
  <c r="AZ282"/>
  <c r="AY282"/>
  <c r="AX282"/>
  <c r="AW282"/>
  <c r="AV282"/>
  <c r="AU282"/>
  <c r="AT282"/>
  <c r="AS282"/>
  <c r="AR282"/>
  <c r="AQ282"/>
  <c r="AP282"/>
  <c r="AO282"/>
  <c r="AN282"/>
  <c r="AM282"/>
  <c r="AL282"/>
  <c r="AK282"/>
  <c r="AJ282"/>
  <c r="AI282"/>
  <c r="AH282"/>
  <c r="AG282"/>
  <c r="AF282"/>
  <c r="AE282"/>
  <c r="AD282"/>
  <c r="AC282"/>
  <c r="AB282"/>
  <c r="AA282"/>
  <c r="Z282"/>
  <c r="Y282"/>
  <c r="W282"/>
  <c r="V282"/>
  <c r="U282"/>
  <c r="T282"/>
  <c r="R282"/>
  <c r="Q282"/>
  <c r="P282"/>
  <c r="O282"/>
  <c r="M282"/>
  <c r="L282"/>
  <c r="K282"/>
  <c r="J282"/>
  <c r="I282"/>
  <c r="H282"/>
  <c r="BW282" s="1"/>
  <c r="G282"/>
  <c r="F282"/>
  <c r="D282"/>
  <c r="C282"/>
  <c r="BX282" s="1"/>
  <c r="BW281"/>
  <c r="BX281" s="1"/>
  <c r="BW280"/>
  <c r="BX280" s="1"/>
  <c r="BW279"/>
  <c r="BX279" s="1"/>
  <c r="BW278"/>
  <c r="BX278" s="1"/>
  <c r="BW277"/>
  <c r="BX277" s="1"/>
  <c r="BW276"/>
  <c r="BX276" s="1"/>
  <c r="BW275"/>
  <c r="BX275" s="1"/>
  <c r="BW274"/>
  <c r="BX274" s="1"/>
  <c r="BW273"/>
  <c r="BX273" s="1"/>
  <c r="BW272"/>
  <c r="BX272" s="1"/>
  <c r="BW271"/>
  <c r="BX271" s="1"/>
  <c r="BW270"/>
  <c r="BX270" s="1"/>
  <c r="BW269"/>
  <c r="BX269" s="1"/>
  <c r="BV268"/>
  <c r="BU268"/>
  <c r="BT268"/>
  <c r="BS268"/>
  <c r="BR268"/>
  <c r="BQ268"/>
  <c r="BP268"/>
  <c r="BO268"/>
  <c r="BN268"/>
  <c r="BM268"/>
  <c r="BL268"/>
  <c r="BK268"/>
  <c r="BJ268"/>
  <c r="BI268"/>
  <c r="BH268"/>
  <c r="BG268"/>
  <c r="BF268"/>
  <c r="BE268"/>
  <c r="BD268"/>
  <c r="BC268"/>
  <c r="BB268"/>
  <c r="BA268"/>
  <c r="AZ268"/>
  <c r="AY268"/>
  <c r="AX268"/>
  <c r="AW268"/>
  <c r="AV268"/>
  <c r="AU268"/>
  <c r="AT268"/>
  <c r="AS268"/>
  <c r="AR268"/>
  <c r="AQ268"/>
  <c r="AP268"/>
  <c r="AO268"/>
  <c r="AN268"/>
  <c r="AM268"/>
  <c r="AL268"/>
  <c r="AK268"/>
  <c r="AJ268"/>
  <c r="AI268"/>
  <c r="AH268"/>
  <c r="AG268"/>
  <c r="AF268"/>
  <c r="AE268"/>
  <c r="AD268"/>
  <c r="AC268"/>
  <c r="AB268"/>
  <c r="AA268"/>
  <c r="Z268"/>
  <c r="Y268"/>
  <c r="W268"/>
  <c r="V268"/>
  <c r="U268"/>
  <c r="T268"/>
  <c r="R268"/>
  <c r="Q268"/>
  <c r="P268"/>
  <c r="O268"/>
  <c r="M268"/>
  <c r="L268"/>
  <c r="K268"/>
  <c r="J268"/>
  <c r="I268"/>
  <c r="H268"/>
  <c r="BW268" s="1"/>
  <c r="G268"/>
  <c r="F268"/>
  <c r="D268"/>
  <c r="C268"/>
  <c r="BX268" s="1"/>
  <c r="BW267"/>
  <c r="BX267" s="1"/>
  <c r="BW266"/>
  <c r="BX266" s="1"/>
  <c r="BW265"/>
  <c r="BX265" s="1"/>
  <c r="BW264"/>
  <c r="BX264" s="1"/>
  <c r="BW263"/>
  <c r="BX263" s="1"/>
  <c r="BW262"/>
  <c r="BX262" s="1"/>
  <c r="BW261"/>
  <c r="BX261" s="1"/>
  <c r="BW260"/>
  <c r="BX260" s="1"/>
  <c r="BW259"/>
  <c r="BX259" s="1"/>
  <c r="BW258"/>
  <c r="BX258" s="1"/>
  <c r="BW257"/>
  <c r="BX257" s="1"/>
  <c r="BW256"/>
  <c r="BX256" s="1"/>
  <c r="BV255"/>
  <c r="BU255"/>
  <c r="BT255"/>
  <c r="BS255"/>
  <c r="BR255"/>
  <c r="BQ255"/>
  <c r="BP255"/>
  <c r="BO255"/>
  <c r="BN255"/>
  <c r="BM255"/>
  <c r="BL255"/>
  <c r="BK255"/>
  <c r="BJ255"/>
  <c r="BI255"/>
  <c r="BH255"/>
  <c r="BG255"/>
  <c r="BF255"/>
  <c r="BE255"/>
  <c r="BD255"/>
  <c r="BC255"/>
  <c r="BB255"/>
  <c r="BA255"/>
  <c r="AZ255"/>
  <c r="AY255"/>
  <c r="AX255"/>
  <c r="AW255"/>
  <c r="AV255"/>
  <c r="AU255"/>
  <c r="AT255"/>
  <c r="AS255"/>
  <c r="AR255"/>
  <c r="AQ255"/>
  <c r="AP255"/>
  <c r="AO255"/>
  <c r="AN255"/>
  <c r="AM255"/>
  <c r="AL255"/>
  <c r="AK255"/>
  <c r="AJ255"/>
  <c r="AI255"/>
  <c r="AH255"/>
  <c r="AG255"/>
  <c r="AF255"/>
  <c r="AE255"/>
  <c r="AD255"/>
  <c r="AC255"/>
  <c r="AB255"/>
  <c r="AA255"/>
  <c r="Z255"/>
  <c r="Y255"/>
  <c r="W255"/>
  <c r="V255"/>
  <c r="U255"/>
  <c r="T255"/>
  <c r="R255"/>
  <c r="Q255"/>
  <c r="P255"/>
  <c r="O255"/>
  <c r="M255"/>
  <c r="L255"/>
  <c r="K255"/>
  <c r="J255"/>
  <c r="I255"/>
  <c r="H255"/>
  <c r="BW255" s="1"/>
  <c r="G255"/>
  <c r="F255"/>
  <c r="D255"/>
  <c r="C255"/>
  <c r="BW254"/>
  <c r="BX254" s="1"/>
  <c r="BW253"/>
  <c r="BX253" s="1"/>
  <c r="BW252"/>
  <c r="BX252" s="1"/>
  <c r="BW251"/>
  <c r="BX251" s="1"/>
  <c r="BW250"/>
  <c r="BX250" s="1"/>
  <c r="BW249"/>
  <c r="BX249" s="1"/>
  <c r="BW248"/>
  <c r="BX248" s="1"/>
  <c r="BW247"/>
  <c r="BX247" s="1"/>
  <c r="BW246"/>
  <c r="BX246" s="1"/>
  <c r="BW245"/>
  <c r="BX245" s="1"/>
  <c r="BW244"/>
  <c r="BX244" s="1"/>
  <c r="BW243"/>
  <c r="BX243" s="1"/>
  <c r="BW242"/>
  <c r="BX242" s="1"/>
  <c r="BW241"/>
  <c r="BX241" s="1"/>
  <c r="BW240"/>
  <c r="BX240" s="1"/>
  <c r="BW239"/>
  <c r="BX239" s="1"/>
  <c r="BW238"/>
  <c r="BX238" s="1"/>
  <c r="BW237"/>
  <c r="BX237" s="1"/>
  <c r="BW236"/>
  <c r="BX236" s="1"/>
  <c r="BW235"/>
  <c r="BX235" s="1"/>
  <c r="BV234"/>
  <c r="BU234"/>
  <c r="BT234"/>
  <c r="BS234"/>
  <c r="BR234"/>
  <c r="BQ234"/>
  <c r="BP234"/>
  <c r="BO234"/>
  <c r="BN234"/>
  <c r="BM234"/>
  <c r="BL234"/>
  <c r="BK234"/>
  <c r="BJ234"/>
  <c r="BI234"/>
  <c r="BH234"/>
  <c r="BG234"/>
  <c r="BF234"/>
  <c r="BE234"/>
  <c r="BD234"/>
  <c r="BC234"/>
  <c r="BB234"/>
  <c r="BA234"/>
  <c r="AZ234"/>
  <c r="AY234"/>
  <c r="AX234"/>
  <c r="AW234"/>
  <c r="AV234"/>
  <c r="AU234"/>
  <c r="AT234"/>
  <c r="AS234"/>
  <c r="AR234"/>
  <c r="AQ234"/>
  <c r="AP234"/>
  <c r="AO234"/>
  <c r="AN234"/>
  <c r="AM234"/>
  <c r="AL234"/>
  <c r="AK234"/>
  <c r="AJ234"/>
  <c r="AI234"/>
  <c r="AH234"/>
  <c r="AG234"/>
  <c r="AF234"/>
  <c r="AE234"/>
  <c r="AD234"/>
  <c r="AC234"/>
  <c r="AB234"/>
  <c r="AA234"/>
  <c r="Z234"/>
  <c r="Y234"/>
  <c r="W234"/>
  <c r="V234"/>
  <c r="U234"/>
  <c r="T234"/>
  <c r="R234"/>
  <c r="Q234"/>
  <c r="P234"/>
  <c r="O234"/>
  <c r="M234"/>
  <c r="L234"/>
  <c r="K234"/>
  <c r="J234"/>
  <c r="I234"/>
  <c r="H234"/>
  <c r="BW234" s="1"/>
  <c r="G234"/>
  <c r="F234"/>
  <c r="D234"/>
  <c r="C234"/>
  <c r="BX234" s="1"/>
  <c r="BW233"/>
  <c r="BX233" s="1"/>
  <c r="BW232"/>
  <c r="BX232" s="1"/>
  <c r="BW231"/>
  <c r="BX231" s="1"/>
  <c r="BW230"/>
  <c r="BX230" s="1"/>
  <c r="BW229"/>
  <c r="BX229" s="1"/>
  <c r="BW228"/>
  <c r="BX228" s="1"/>
  <c r="BW227"/>
  <c r="BX227" s="1"/>
  <c r="BW226"/>
  <c r="BX226" s="1"/>
  <c r="BW225"/>
  <c r="BX225" s="1"/>
  <c r="BW224"/>
  <c r="BX224" s="1"/>
  <c r="BW223"/>
  <c r="BX223" s="1"/>
  <c r="BW222"/>
  <c r="BX222" s="1"/>
  <c r="BW221"/>
  <c r="BX221" s="1"/>
  <c r="BW220"/>
  <c r="BX220" s="1"/>
  <c r="BW219"/>
  <c r="BX219" s="1"/>
  <c r="BV218"/>
  <c r="BU218"/>
  <c r="BT218"/>
  <c r="BS218"/>
  <c r="BR218"/>
  <c r="BQ218"/>
  <c r="BP218"/>
  <c r="BO218"/>
  <c r="BN218"/>
  <c r="BM218"/>
  <c r="BL218"/>
  <c r="BK218"/>
  <c r="BJ218"/>
  <c r="BI218"/>
  <c r="BH218"/>
  <c r="BG218"/>
  <c r="BF218"/>
  <c r="BE218"/>
  <c r="BD218"/>
  <c r="BC218"/>
  <c r="BB218"/>
  <c r="BA218"/>
  <c r="AZ218"/>
  <c r="AY218"/>
  <c r="AX218"/>
  <c r="AW218"/>
  <c r="AV218"/>
  <c r="AU218"/>
  <c r="AT218"/>
  <c r="AS218"/>
  <c r="AR218"/>
  <c r="AQ218"/>
  <c r="AP218"/>
  <c r="AO218"/>
  <c r="AN218"/>
  <c r="AM218"/>
  <c r="AL218"/>
  <c r="AK218"/>
  <c r="AJ218"/>
  <c r="AI218"/>
  <c r="AH218"/>
  <c r="AG218"/>
  <c r="AF218"/>
  <c r="AE218"/>
  <c r="AD218"/>
  <c r="AC218"/>
  <c r="AB218"/>
  <c r="AA218"/>
  <c r="Z218"/>
  <c r="Y218"/>
  <c r="W218"/>
  <c r="V218"/>
  <c r="U218"/>
  <c r="T218"/>
  <c r="R218"/>
  <c r="Q218"/>
  <c r="P218"/>
  <c r="O218"/>
  <c r="M218"/>
  <c r="L218"/>
  <c r="K218"/>
  <c r="J218"/>
  <c r="I218"/>
  <c r="H218"/>
  <c r="BW218" s="1"/>
  <c r="G218"/>
  <c r="F218"/>
  <c r="D218"/>
  <c r="C218"/>
  <c r="BX218" s="1"/>
  <c r="BW217"/>
  <c r="BX217" s="1"/>
  <c r="BW216"/>
  <c r="BX216" s="1"/>
  <c r="BW215"/>
  <c r="BX215" s="1"/>
  <c r="BW214"/>
  <c r="BX214" s="1"/>
  <c r="BW213"/>
  <c r="BX213" s="1"/>
  <c r="BW212"/>
  <c r="BX212" s="1"/>
  <c r="BW211"/>
  <c r="BX211" s="1"/>
  <c r="BW210"/>
  <c r="BX210" s="1"/>
  <c r="BV209"/>
  <c r="BU209"/>
  <c r="BT209"/>
  <c r="BS209"/>
  <c r="BR209"/>
  <c r="BQ209"/>
  <c r="BP209"/>
  <c r="BO209"/>
  <c r="BN209"/>
  <c r="BM209"/>
  <c r="BL209"/>
  <c r="BK209"/>
  <c r="BJ209"/>
  <c r="BI209"/>
  <c r="BH209"/>
  <c r="BG209"/>
  <c r="BF209"/>
  <c r="BE209"/>
  <c r="BD209"/>
  <c r="BC209"/>
  <c r="BB209"/>
  <c r="BA209"/>
  <c r="AZ209"/>
  <c r="AY209"/>
  <c r="AX209"/>
  <c r="AW209"/>
  <c r="AV209"/>
  <c r="AU209"/>
  <c r="AT209"/>
  <c r="AS209"/>
  <c r="AR209"/>
  <c r="AQ209"/>
  <c r="AP209"/>
  <c r="AO209"/>
  <c r="AN209"/>
  <c r="AM209"/>
  <c r="AL209"/>
  <c r="AK209"/>
  <c r="AJ209"/>
  <c r="AI209"/>
  <c r="AH209"/>
  <c r="AG209"/>
  <c r="AF209"/>
  <c r="AE209"/>
  <c r="AD209"/>
  <c r="AC209"/>
  <c r="AB209"/>
  <c r="AA209"/>
  <c r="Z209"/>
  <c r="Y209"/>
  <c r="W209"/>
  <c r="V209"/>
  <c r="U209"/>
  <c r="T209"/>
  <c r="R209"/>
  <c r="Q209"/>
  <c r="P209"/>
  <c r="O209"/>
  <c r="M209"/>
  <c r="L209"/>
  <c r="K209"/>
  <c r="J209"/>
  <c r="I209"/>
  <c r="H209"/>
  <c r="BW209" s="1"/>
  <c r="G209"/>
  <c r="F209"/>
  <c r="D209"/>
  <c r="C209"/>
  <c r="BX209" s="1"/>
  <c r="BW208"/>
  <c r="BX208" s="1"/>
  <c r="BW207"/>
  <c r="BX207" s="1"/>
  <c r="BW206"/>
  <c r="BX206" s="1"/>
  <c r="BW205"/>
  <c r="BX205" s="1"/>
  <c r="BW204"/>
  <c r="BX204" s="1"/>
  <c r="BW203"/>
  <c r="BX203" s="1"/>
  <c r="BW202"/>
  <c r="BX202" s="1"/>
  <c r="BW201"/>
  <c r="BX201" s="1"/>
  <c r="BW200"/>
  <c r="BX200" s="1"/>
  <c r="BW199"/>
  <c r="BX199" s="1"/>
  <c r="BW198"/>
  <c r="BX198" s="1"/>
  <c r="BW197"/>
  <c r="BX197" s="1"/>
  <c r="BW196"/>
  <c r="BX196" s="1"/>
  <c r="BW195"/>
  <c r="BX195" s="1"/>
  <c r="BW194"/>
  <c r="BX194" s="1"/>
  <c r="BW193"/>
  <c r="BX193" s="1"/>
  <c r="BW192"/>
  <c r="BX192" s="1"/>
  <c r="BW191"/>
  <c r="BX191" s="1"/>
  <c r="BV190"/>
  <c r="BU190"/>
  <c r="BT190"/>
  <c r="BS190"/>
  <c r="BR190"/>
  <c r="BQ190"/>
  <c r="BP190"/>
  <c r="BO190"/>
  <c r="BN190"/>
  <c r="BM190"/>
  <c r="BL190"/>
  <c r="BK190"/>
  <c r="BJ190"/>
  <c r="BI190"/>
  <c r="BH190"/>
  <c r="BG190"/>
  <c r="BF190"/>
  <c r="BE190"/>
  <c r="BD190"/>
  <c r="BC190"/>
  <c r="BB190"/>
  <c r="BA190"/>
  <c r="AZ190"/>
  <c r="AY190"/>
  <c r="AX190"/>
  <c r="AW190"/>
  <c r="AV190"/>
  <c r="AU190"/>
  <c r="AT190"/>
  <c r="AS190"/>
  <c r="AR190"/>
  <c r="AQ190"/>
  <c r="AP190"/>
  <c r="AO190"/>
  <c r="AN190"/>
  <c r="AM190"/>
  <c r="AL190"/>
  <c r="AK190"/>
  <c r="AJ190"/>
  <c r="AI190"/>
  <c r="AH190"/>
  <c r="AG190"/>
  <c r="AF190"/>
  <c r="AE190"/>
  <c r="AD190"/>
  <c r="AC190"/>
  <c r="AB190"/>
  <c r="AA190"/>
  <c r="Z190"/>
  <c r="Y190"/>
  <c r="W190"/>
  <c r="V190"/>
  <c r="U190"/>
  <c r="T190"/>
  <c r="R190"/>
  <c r="Q190"/>
  <c r="P190"/>
  <c r="O190"/>
  <c r="M190"/>
  <c r="L190"/>
  <c r="K190"/>
  <c r="J190"/>
  <c r="I190"/>
  <c r="H190"/>
  <c r="BW190" s="1"/>
  <c r="G190"/>
  <c r="F190"/>
  <c r="D190"/>
  <c r="C190"/>
  <c r="BX190" s="1"/>
  <c r="BW189"/>
  <c r="BX189" s="1"/>
  <c r="BW188"/>
  <c r="BX188" s="1"/>
  <c r="BW187"/>
  <c r="BX187" s="1"/>
  <c r="BW186"/>
  <c r="BX186" s="1"/>
  <c r="BW185"/>
  <c r="BX185" s="1"/>
  <c r="BW184"/>
  <c r="BX184" s="1"/>
  <c r="BW183"/>
  <c r="BX183" s="1"/>
  <c r="BW182"/>
  <c r="BX182" s="1"/>
  <c r="BW181"/>
  <c r="BX181" s="1"/>
  <c r="BW180"/>
  <c r="BX180" s="1"/>
  <c r="BW179"/>
  <c r="BX179" s="1"/>
  <c r="BW178"/>
  <c r="BX178" s="1"/>
  <c r="BW177"/>
  <c r="BX177" s="1"/>
  <c r="BW176"/>
  <c r="BX176" s="1"/>
  <c r="BW175"/>
  <c r="BX175" s="1"/>
  <c r="BW174"/>
  <c r="BX174" s="1"/>
  <c r="BW173"/>
  <c r="BX173" s="1"/>
  <c r="BW172"/>
  <c r="BX172" s="1"/>
  <c r="BW171"/>
  <c r="BX171" s="1"/>
  <c r="BW170"/>
  <c r="BX170" s="1"/>
  <c r="BW169"/>
  <c r="BX169" s="1"/>
  <c r="BW168"/>
  <c r="BX168" s="1"/>
  <c r="BV167"/>
  <c r="BU167"/>
  <c r="BT167"/>
  <c r="BS167"/>
  <c r="BR167"/>
  <c r="BQ167"/>
  <c r="BP167"/>
  <c r="BO167"/>
  <c r="BN167"/>
  <c r="BM167"/>
  <c r="BL167"/>
  <c r="BK167"/>
  <c r="BJ167"/>
  <c r="BI167"/>
  <c r="BH167"/>
  <c r="BG167"/>
  <c r="BF167"/>
  <c r="BE167"/>
  <c r="BD167"/>
  <c r="BC167"/>
  <c r="BB167"/>
  <c r="BA167"/>
  <c r="AZ167"/>
  <c r="AY167"/>
  <c r="AX167"/>
  <c r="AW167"/>
  <c r="AV167"/>
  <c r="AU167"/>
  <c r="AT167"/>
  <c r="AS167"/>
  <c r="AR167"/>
  <c r="AQ167"/>
  <c r="AP167"/>
  <c r="AO167"/>
  <c r="AN167"/>
  <c r="AM167"/>
  <c r="AL167"/>
  <c r="AK167"/>
  <c r="AJ167"/>
  <c r="AI167"/>
  <c r="AH167"/>
  <c r="AG167"/>
  <c r="AF167"/>
  <c r="AE167"/>
  <c r="AD167"/>
  <c r="AC167"/>
  <c r="AB167"/>
  <c r="AA167"/>
  <c r="Z167"/>
  <c r="Y167"/>
  <c r="W167"/>
  <c r="V167"/>
  <c r="U167"/>
  <c r="T167"/>
  <c r="R167"/>
  <c r="Q167"/>
  <c r="P167"/>
  <c r="O167"/>
  <c r="M167"/>
  <c r="L167"/>
  <c r="K167"/>
  <c r="J167"/>
  <c r="I167"/>
  <c r="H167"/>
  <c r="BW167" s="1"/>
  <c r="G167"/>
  <c r="F167"/>
  <c r="D167"/>
  <c r="C167"/>
  <c r="BW166"/>
  <c r="BX166" s="1"/>
  <c r="BW165"/>
  <c r="BX165" s="1"/>
  <c r="BW164"/>
  <c r="BX164" s="1"/>
  <c r="BW163"/>
  <c r="BX163" s="1"/>
  <c r="BW162"/>
  <c r="BX162" s="1"/>
  <c r="BW161"/>
  <c r="BX161" s="1"/>
  <c r="BW160"/>
  <c r="BX160" s="1"/>
  <c r="BW159"/>
  <c r="BX159" s="1"/>
  <c r="BW158"/>
  <c r="BX158" s="1"/>
  <c r="BW157"/>
  <c r="BX157" s="1"/>
  <c r="BW156"/>
  <c r="BX156" s="1"/>
  <c r="BV155"/>
  <c r="BU155"/>
  <c r="BT155"/>
  <c r="BS155"/>
  <c r="BR155"/>
  <c r="BQ155"/>
  <c r="BP155"/>
  <c r="BO155"/>
  <c r="BN155"/>
  <c r="BM155"/>
  <c r="BL155"/>
  <c r="BK155"/>
  <c r="BJ155"/>
  <c r="BI155"/>
  <c r="BH155"/>
  <c r="BG155"/>
  <c r="BF155"/>
  <c r="BE155"/>
  <c r="BD155"/>
  <c r="BC155"/>
  <c r="BB155"/>
  <c r="BA155"/>
  <c r="AZ155"/>
  <c r="AY155"/>
  <c r="AX155"/>
  <c r="AW155"/>
  <c r="AV155"/>
  <c r="AU155"/>
  <c r="AT155"/>
  <c r="AS155"/>
  <c r="AR155"/>
  <c r="AQ155"/>
  <c r="AP155"/>
  <c r="AO155"/>
  <c r="AN155"/>
  <c r="AM155"/>
  <c r="AL155"/>
  <c r="AK155"/>
  <c r="AJ155"/>
  <c r="AI155"/>
  <c r="AH155"/>
  <c r="AG155"/>
  <c r="AF155"/>
  <c r="AE155"/>
  <c r="AD155"/>
  <c r="AC155"/>
  <c r="AB155"/>
  <c r="AA155"/>
  <c r="Z155"/>
  <c r="Y155"/>
  <c r="W155"/>
  <c r="V155"/>
  <c r="X155" s="1"/>
  <c r="U155"/>
  <c r="T155"/>
  <c r="R155"/>
  <c r="Q155"/>
  <c r="S155" s="1"/>
  <c r="P155"/>
  <c r="O155"/>
  <c r="M155"/>
  <c r="L155"/>
  <c r="N155" s="1"/>
  <c r="K155"/>
  <c r="J155"/>
  <c r="I155"/>
  <c r="H155"/>
  <c r="BW155" s="1"/>
  <c r="G155"/>
  <c r="F155"/>
  <c r="D155"/>
  <c r="C155"/>
  <c r="BX155" s="1"/>
  <c r="BW154"/>
  <c r="BX154" s="1"/>
  <c r="BW153"/>
  <c r="BX153" s="1"/>
  <c r="BW152"/>
  <c r="BX152" s="1"/>
  <c r="BW151"/>
  <c r="BX151" s="1"/>
  <c r="BW150"/>
  <c r="BX150" s="1"/>
  <c r="BW149"/>
  <c r="BX149" s="1"/>
  <c r="BW148"/>
  <c r="BX148" s="1"/>
  <c r="BW147"/>
  <c r="BX147" s="1"/>
  <c r="BW146"/>
  <c r="BX146" s="1"/>
  <c r="BW145"/>
  <c r="BX145" s="1"/>
  <c r="BW144"/>
  <c r="BX144" s="1"/>
  <c r="BW143"/>
  <c r="BX143" s="1"/>
  <c r="BW142"/>
  <c r="BX142" s="1"/>
  <c r="BW141"/>
  <c r="BX141" s="1"/>
  <c r="BW140"/>
  <c r="BX140" s="1"/>
  <c r="BW139"/>
  <c r="BX139" s="1"/>
  <c r="BV138"/>
  <c r="BU138"/>
  <c r="BT138"/>
  <c r="BS138"/>
  <c r="BR138"/>
  <c r="BQ138"/>
  <c r="BP138"/>
  <c r="BO138"/>
  <c r="BN138"/>
  <c r="BM138"/>
  <c r="BL138"/>
  <c r="BK138"/>
  <c r="BJ138"/>
  <c r="BI138"/>
  <c r="BH138"/>
  <c r="BG138"/>
  <c r="BF138"/>
  <c r="BE138"/>
  <c r="BD138"/>
  <c r="BC138"/>
  <c r="BB138"/>
  <c r="BA138"/>
  <c r="AZ138"/>
  <c r="AY138"/>
  <c r="AX138"/>
  <c r="AW138"/>
  <c r="AV138"/>
  <c r="AU138"/>
  <c r="AT138"/>
  <c r="AS138"/>
  <c r="AR138"/>
  <c r="AQ138"/>
  <c r="AP138"/>
  <c r="AO138"/>
  <c r="AN138"/>
  <c r="AM138"/>
  <c r="AL138"/>
  <c r="AK138"/>
  <c r="AJ138"/>
  <c r="AI138"/>
  <c r="AH138"/>
  <c r="AG138"/>
  <c r="AF138"/>
  <c r="AE138"/>
  <c r="AD138"/>
  <c r="AC138"/>
  <c r="AB138"/>
  <c r="AA138"/>
  <c r="Z138"/>
  <c r="Y138"/>
  <c r="W138"/>
  <c r="V138"/>
  <c r="U138"/>
  <c r="T138"/>
  <c r="R138"/>
  <c r="Q138"/>
  <c r="P138"/>
  <c r="O138"/>
  <c r="M138"/>
  <c r="L138"/>
  <c r="K138"/>
  <c r="J138"/>
  <c r="I138"/>
  <c r="H138"/>
  <c r="BW138" s="1"/>
  <c r="G138"/>
  <c r="F138"/>
  <c r="D138"/>
  <c r="C138"/>
  <c r="BX138" s="1"/>
  <c r="BW137"/>
  <c r="BX137" s="1"/>
  <c r="BW136"/>
  <c r="BX136" s="1"/>
  <c r="BW135"/>
  <c r="BX135" s="1"/>
  <c r="BW134"/>
  <c r="BX134" s="1"/>
  <c r="BW133"/>
  <c r="BX133" s="1"/>
  <c r="BW132"/>
  <c r="BX132" s="1"/>
  <c r="BW131"/>
  <c r="BX131" s="1"/>
  <c r="BW130"/>
  <c r="BX130" s="1"/>
  <c r="BW129"/>
  <c r="BX129" s="1"/>
  <c r="BW128"/>
  <c r="BX128" s="1"/>
  <c r="BW127"/>
  <c r="BX127" s="1"/>
  <c r="BW126"/>
  <c r="BX126" s="1"/>
  <c r="BW125"/>
  <c r="BX125" s="1"/>
  <c r="BW124"/>
  <c r="BX124" s="1"/>
  <c r="BV123"/>
  <c r="BU123"/>
  <c r="BT123"/>
  <c r="BS123"/>
  <c r="BR123"/>
  <c r="BQ123"/>
  <c r="BP123"/>
  <c r="BO123"/>
  <c r="BN123"/>
  <c r="BM123"/>
  <c r="BL123"/>
  <c r="BK123"/>
  <c r="BJ123"/>
  <c r="BI123"/>
  <c r="BH123"/>
  <c r="BG123"/>
  <c r="BF123"/>
  <c r="BE123"/>
  <c r="BD123"/>
  <c r="BC123"/>
  <c r="BB123"/>
  <c r="BA123"/>
  <c r="AZ123"/>
  <c r="AY123"/>
  <c r="AX123"/>
  <c r="AW123"/>
  <c r="AV123"/>
  <c r="AU123"/>
  <c r="AT123"/>
  <c r="AS123"/>
  <c r="AR123"/>
  <c r="AQ123"/>
  <c r="AP123"/>
  <c r="AO123"/>
  <c r="AN123"/>
  <c r="AM123"/>
  <c r="AL123"/>
  <c r="AK123"/>
  <c r="AJ123"/>
  <c r="AI123"/>
  <c r="AH123"/>
  <c r="AG123"/>
  <c r="AF123"/>
  <c r="AE123"/>
  <c r="AD123"/>
  <c r="AC123"/>
  <c r="AB123"/>
  <c r="AA123"/>
  <c r="Z123"/>
  <c r="Y123"/>
  <c r="W123"/>
  <c r="V123"/>
  <c r="U123"/>
  <c r="T123"/>
  <c r="R123"/>
  <c r="Q123"/>
  <c r="P123"/>
  <c r="O123"/>
  <c r="M123"/>
  <c r="L123"/>
  <c r="K123"/>
  <c r="J123"/>
  <c r="I123"/>
  <c r="H123"/>
  <c r="BW123" s="1"/>
  <c r="G123"/>
  <c r="F123"/>
  <c r="D123"/>
  <c r="C123"/>
  <c r="BX123" s="1"/>
  <c r="BW122"/>
  <c r="BX122" s="1"/>
  <c r="BW121"/>
  <c r="BX121" s="1"/>
  <c r="BW120"/>
  <c r="BX120" s="1"/>
  <c r="BW119"/>
  <c r="BX119" s="1"/>
  <c r="BW118"/>
  <c r="BX118" s="1"/>
  <c r="BW117"/>
  <c r="BX117" s="1"/>
  <c r="BW116"/>
  <c r="BX116" s="1"/>
  <c r="BW115"/>
  <c r="BX115" s="1"/>
  <c r="BW114"/>
  <c r="BX114" s="1"/>
  <c r="BW113"/>
  <c r="BX113" s="1"/>
  <c r="BW112"/>
  <c r="BX112" s="1"/>
  <c r="BW111"/>
  <c r="BX111" s="1"/>
  <c r="BW110"/>
  <c r="BX110" s="1"/>
  <c r="BW109"/>
  <c r="BX109" s="1"/>
  <c r="BW108"/>
  <c r="BX108" s="1"/>
  <c r="BW107"/>
  <c r="BX107" s="1"/>
  <c r="BW106"/>
  <c r="BX106" s="1"/>
  <c r="BW105"/>
  <c r="BX105" s="1"/>
  <c r="BV104"/>
  <c r="BU104"/>
  <c r="BT104"/>
  <c r="BS104"/>
  <c r="BR104"/>
  <c r="BQ104"/>
  <c r="BP104"/>
  <c r="BO104"/>
  <c r="BN104"/>
  <c r="BM104"/>
  <c r="BL104"/>
  <c r="BK104"/>
  <c r="BJ104"/>
  <c r="BI104"/>
  <c r="BH104"/>
  <c r="BG104"/>
  <c r="BF104"/>
  <c r="BE104"/>
  <c r="BD104"/>
  <c r="BC104"/>
  <c r="BB104"/>
  <c r="BA104"/>
  <c r="AZ104"/>
  <c r="AY104"/>
  <c r="AX104"/>
  <c r="AW104"/>
  <c r="AV104"/>
  <c r="AU104"/>
  <c r="AT104"/>
  <c r="AS104"/>
  <c r="AR104"/>
  <c r="AQ104"/>
  <c r="AP104"/>
  <c r="AO104"/>
  <c r="AN104"/>
  <c r="AM104"/>
  <c r="AL104"/>
  <c r="AK104"/>
  <c r="AJ104"/>
  <c r="AI104"/>
  <c r="AH104"/>
  <c r="AG104"/>
  <c r="AF104"/>
  <c r="AE104"/>
  <c r="AD104"/>
  <c r="AC104"/>
  <c r="AB104"/>
  <c r="AA104"/>
  <c r="Z104"/>
  <c r="Y104"/>
  <c r="W104"/>
  <c r="V104"/>
  <c r="U104"/>
  <c r="T104"/>
  <c r="R104"/>
  <c r="Q104"/>
  <c r="P104"/>
  <c r="O104"/>
  <c r="M104"/>
  <c r="L104"/>
  <c r="K104"/>
  <c r="J104"/>
  <c r="I104"/>
  <c r="H104"/>
  <c r="BW104" s="1"/>
  <c r="G104"/>
  <c r="F104"/>
  <c r="D104"/>
  <c r="C104"/>
  <c r="BX104" s="1"/>
  <c r="BW103"/>
  <c r="BX103" s="1"/>
  <c r="BW102"/>
  <c r="BX102" s="1"/>
  <c r="BW101"/>
  <c r="BX101" s="1"/>
  <c r="BW100"/>
  <c r="BX100" s="1"/>
  <c r="BW99"/>
  <c r="BX99" s="1"/>
  <c r="BW98"/>
  <c r="BX98" s="1"/>
  <c r="BW97"/>
  <c r="BX97" s="1"/>
  <c r="BW96"/>
  <c r="BX96" s="1"/>
  <c r="BW95"/>
  <c r="BX95" s="1"/>
  <c r="BW94"/>
  <c r="BX94" s="1"/>
  <c r="BW93"/>
  <c r="BX93" s="1"/>
  <c r="BW92"/>
  <c r="BX92" s="1"/>
  <c r="BW91"/>
  <c r="BX91" s="1"/>
  <c r="BW90"/>
  <c r="BX90" s="1"/>
  <c r="BW89"/>
  <c r="BX89" s="1"/>
  <c r="BW88"/>
  <c r="BX88" s="1"/>
  <c r="BW87"/>
  <c r="BX87" s="1"/>
  <c r="BW86"/>
  <c r="BX86" s="1"/>
  <c r="BW85"/>
  <c r="BX85" s="1"/>
  <c r="BW84"/>
  <c r="BX84" s="1"/>
  <c r="BW83"/>
  <c r="BX83" s="1"/>
  <c r="BV82"/>
  <c r="BU82"/>
  <c r="BT82"/>
  <c r="BS82"/>
  <c r="BR82"/>
  <c r="BQ82"/>
  <c r="BP82"/>
  <c r="BO82"/>
  <c r="BN82"/>
  <c r="BM82"/>
  <c r="BL82"/>
  <c r="BK82"/>
  <c r="BJ82"/>
  <c r="BI82"/>
  <c r="BH82"/>
  <c r="BG82"/>
  <c r="BF82"/>
  <c r="BE82"/>
  <c r="BD82"/>
  <c r="BC82"/>
  <c r="BB82"/>
  <c r="BA82"/>
  <c r="AZ82"/>
  <c r="AY82"/>
  <c r="AX82"/>
  <c r="AW82"/>
  <c r="AV82"/>
  <c r="AU82"/>
  <c r="AT82"/>
  <c r="AS82"/>
  <c r="AR82"/>
  <c r="AQ82"/>
  <c r="AP82"/>
  <c r="AO82"/>
  <c r="AN82"/>
  <c r="AM82"/>
  <c r="AL82"/>
  <c r="AK82"/>
  <c r="AJ82"/>
  <c r="AI82"/>
  <c r="AH82"/>
  <c r="AG82"/>
  <c r="AF82"/>
  <c r="AE82"/>
  <c r="AD82"/>
  <c r="AC82"/>
  <c r="AB82"/>
  <c r="AA82"/>
  <c r="Z82"/>
  <c r="Y82"/>
  <c r="W82"/>
  <c r="V82"/>
  <c r="U82"/>
  <c r="T82"/>
  <c r="R82"/>
  <c r="Q82"/>
  <c r="P82"/>
  <c r="O82"/>
  <c r="M82"/>
  <c r="L82"/>
  <c r="K82"/>
  <c r="J82"/>
  <c r="I82"/>
  <c r="H82"/>
  <c r="BW82" s="1"/>
  <c r="G82"/>
  <c r="F82"/>
  <c r="D82"/>
  <c r="C82"/>
  <c r="BX82" s="1"/>
  <c r="BW81"/>
  <c r="BX81" s="1"/>
  <c r="BW80"/>
  <c r="BX80" s="1"/>
  <c r="BW79"/>
  <c r="BX79" s="1"/>
  <c r="BW78"/>
  <c r="BX78" s="1"/>
  <c r="BW77"/>
  <c r="BX77" s="1"/>
  <c r="BW76"/>
  <c r="BX76" s="1"/>
  <c r="BW75"/>
  <c r="BX75" s="1"/>
  <c r="BW74"/>
  <c r="BX74" s="1"/>
  <c r="BW73"/>
  <c r="BX73" s="1"/>
  <c r="BW72"/>
  <c r="BX72" s="1"/>
  <c r="BW71"/>
  <c r="BX71" s="1"/>
  <c r="BW70"/>
  <c r="BX70" s="1"/>
  <c r="BW69"/>
  <c r="BX69" s="1"/>
  <c r="BW68"/>
  <c r="BX68" s="1"/>
  <c r="BW67"/>
  <c r="BX67" s="1"/>
  <c r="BW66"/>
  <c r="BX66" s="1"/>
  <c r="BW65"/>
  <c r="BX65" s="1"/>
  <c r="BW64"/>
  <c r="BX64" s="1"/>
  <c r="BW63"/>
  <c r="BX63" s="1"/>
  <c r="BW62"/>
  <c r="BX62" s="1"/>
  <c r="BW61"/>
  <c r="BX61" s="1"/>
  <c r="BW60"/>
  <c r="BX60" s="1"/>
  <c r="BV59"/>
  <c r="BV408" s="1"/>
  <c r="BU59"/>
  <c r="BU408" s="1"/>
  <c r="BT59"/>
  <c r="BT408" s="1"/>
  <c r="BS59"/>
  <c r="BS408" s="1"/>
  <c r="BR59"/>
  <c r="BR408" s="1"/>
  <c r="BQ59"/>
  <c r="BQ408" s="1"/>
  <c r="BP59"/>
  <c r="BP408" s="1"/>
  <c r="BO59"/>
  <c r="BO408" s="1"/>
  <c r="BN59"/>
  <c r="BN408" s="1"/>
  <c r="BM59"/>
  <c r="BM408" s="1"/>
  <c r="BL59"/>
  <c r="BL408" s="1"/>
  <c r="BK59"/>
  <c r="BK408" s="1"/>
  <c r="BJ59"/>
  <c r="BJ408" s="1"/>
  <c r="BI59"/>
  <c r="BI408" s="1"/>
  <c r="BH59"/>
  <c r="BH408" s="1"/>
  <c r="BG59"/>
  <c r="BG408" s="1"/>
  <c r="BF59"/>
  <c r="BF408" s="1"/>
  <c r="BE59"/>
  <c r="BE408" s="1"/>
  <c r="BD59"/>
  <c r="BD408" s="1"/>
  <c r="BC59"/>
  <c r="BC408" s="1"/>
  <c r="BB59"/>
  <c r="BB408" s="1"/>
  <c r="BA59"/>
  <c r="BA408" s="1"/>
  <c r="AZ59"/>
  <c r="AZ408" s="1"/>
  <c r="AY59"/>
  <c r="AY408" s="1"/>
  <c r="AX59"/>
  <c r="AX408" s="1"/>
  <c r="AW59"/>
  <c r="AW408" s="1"/>
  <c r="AV59"/>
  <c r="AV408" s="1"/>
  <c r="AU59"/>
  <c r="AU408" s="1"/>
  <c r="AT59"/>
  <c r="AT408" s="1"/>
  <c r="AS59"/>
  <c r="AS408" s="1"/>
  <c r="AR59"/>
  <c r="AR408" s="1"/>
  <c r="AQ59"/>
  <c r="AQ408" s="1"/>
  <c r="AP59"/>
  <c r="AP408" s="1"/>
  <c r="AO59"/>
  <c r="AO408" s="1"/>
  <c r="AN59"/>
  <c r="AN408" s="1"/>
  <c r="AM59"/>
  <c r="AM408" s="1"/>
  <c r="AL59"/>
  <c r="AL408" s="1"/>
  <c r="AK59"/>
  <c r="AK408" s="1"/>
  <c r="AJ59"/>
  <c r="AJ408" s="1"/>
  <c r="AI59"/>
  <c r="AI408" s="1"/>
  <c r="AH59"/>
  <c r="AH408" s="1"/>
  <c r="AG59"/>
  <c r="AG408" s="1"/>
  <c r="AF59"/>
  <c r="AF408" s="1"/>
  <c r="AE59"/>
  <c r="AE408" s="1"/>
  <c r="AD59"/>
  <c r="AD408" s="1"/>
  <c r="AC59"/>
  <c r="AC408" s="1"/>
  <c r="AB59"/>
  <c r="AB408" s="1"/>
  <c r="AA59"/>
  <c r="AA408" s="1"/>
  <c r="Z59"/>
  <c r="Z408" s="1"/>
  <c r="Y59"/>
  <c r="Y408" s="1"/>
  <c r="W59"/>
  <c r="W408" s="1"/>
  <c r="V59"/>
  <c r="V408" s="1"/>
  <c r="U59"/>
  <c r="U408" s="1"/>
  <c r="T59"/>
  <c r="T408" s="1"/>
  <c r="R59"/>
  <c r="R408" s="1"/>
  <c r="Q59"/>
  <c r="Q408" s="1"/>
  <c r="P59"/>
  <c r="P408" s="1"/>
  <c r="O59"/>
  <c r="O408" s="1"/>
  <c r="M59"/>
  <c r="M408" s="1"/>
  <c r="L59"/>
  <c r="L408" s="1"/>
  <c r="K59"/>
  <c r="K408" s="1"/>
  <c r="J59"/>
  <c r="J408" s="1"/>
  <c r="I59"/>
  <c r="I408" s="1"/>
  <c r="H59"/>
  <c r="H408" s="1"/>
  <c r="G59"/>
  <c r="G408" s="1"/>
  <c r="F59"/>
  <c r="F408" s="1"/>
  <c r="D59"/>
  <c r="D408" s="1"/>
  <c r="C59"/>
  <c r="C408" s="1"/>
  <c r="BW58"/>
  <c r="BX58" s="1"/>
  <c r="BW57"/>
  <c r="BX57" s="1"/>
  <c r="BW56"/>
  <c r="BX56" s="1"/>
  <c r="BW55"/>
  <c r="BX55" s="1"/>
  <c r="BW54"/>
  <c r="BX54" s="1"/>
  <c r="BW53"/>
  <c r="BX53" s="1"/>
  <c r="BW52"/>
  <c r="BX52" s="1"/>
  <c r="BW51"/>
  <c r="BX51" s="1"/>
  <c r="BW50"/>
  <c r="BX50" s="1"/>
  <c r="BW49"/>
  <c r="BX49" s="1"/>
  <c r="BW48"/>
  <c r="BX48" s="1"/>
  <c r="BW47"/>
  <c r="BX47" s="1"/>
  <c r="BW46"/>
  <c r="BX46" s="1"/>
  <c r="BW45"/>
  <c r="BX45" s="1"/>
  <c r="BW44"/>
  <c r="BX44" s="1"/>
  <c r="BW43"/>
  <c r="BX43" s="1"/>
  <c r="BW42"/>
  <c r="BX42" s="1"/>
  <c r="BW41"/>
  <c r="BX41" s="1"/>
  <c r="BW40"/>
  <c r="BX40" s="1"/>
  <c r="BW39"/>
  <c r="BX39" s="1"/>
  <c r="BW38"/>
  <c r="BX38" s="1"/>
  <c r="BW37"/>
  <c r="BX37" s="1"/>
  <c r="BW36"/>
  <c r="BX36" s="1"/>
  <c r="BW35"/>
  <c r="BX35" s="1"/>
  <c r="BW34"/>
  <c r="BX34" s="1"/>
  <c r="BW33"/>
  <c r="BX33" s="1"/>
  <c r="BW32"/>
  <c r="BX32" s="1"/>
  <c r="BW31"/>
  <c r="BX31" s="1"/>
  <c r="BW30"/>
  <c r="BX30" s="1"/>
  <c r="BW29"/>
  <c r="BX29" s="1"/>
  <c r="BW28"/>
  <c r="BX28" s="1"/>
  <c r="BW27"/>
  <c r="BX27" s="1"/>
  <c r="BW26"/>
  <c r="BX26" s="1"/>
  <c r="BW25"/>
  <c r="BX25" s="1"/>
  <c r="BW24"/>
  <c r="BX24" s="1"/>
  <c r="BW23"/>
  <c r="BX23" s="1"/>
  <c r="BW22"/>
  <c r="BX22" s="1"/>
  <c r="BW21"/>
  <c r="BX21" s="1"/>
  <c r="BW20"/>
  <c r="BX20" s="1"/>
  <c r="BW19"/>
  <c r="BX19" s="1"/>
  <c r="BW18"/>
  <c r="BX18" s="1"/>
  <c r="BW17"/>
  <c r="BX17" s="1"/>
  <c r="BW16"/>
  <c r="BX16" s="1"/>
  <c r="BW15"/>
  <c r="BX15" s="1"/>
  <c r="BW14"/>
  <c r="BX14" s="1"/>
  <c r="BW13"/>
  <c r="BX13" s="1"/>
  <c r="BW12"/>
  <c r="BX12" s="1"/>
  <c r="BW11"/>
  <c r="BX11" s="1"/>
  <c r="BW10"/>
  <c r="BX10" s="1"/>
  <c r="BW9"/>
  <c r="BX9" s="1"/>
  <c r="BW8"/>
  <c r="BX8" s="1"/>
  <c r="BW7"/>
  <c r="BX7" s="1"/>
  <c r="AZ401" i="1"/>
  <c r="AY401"/>
  <c r="AX401"/>
  <c r="AW401"/>
  <c r="AV401"/>
  <c r="AU401"/>
  <c r="AT401"/>
  <c r="AS401"/>
  <c r="AP401"/>
  <c r="AO401"/>
  <c r="AN401"/>
  <c r="AM401"/>
  <c r="AJ401"/>
  <c r="AI401"/>
  <c r="AG401"/>
  <c r="AF401"/>
  <c r="AD401"/>
  <c r="AC401"/>
  <c r="Z401"/>
  <c r="X401"/>
  <c r="W401"/>
  <c r="T401"/>
  <c r="V363" s="1"/>
  <c r="R401"/>
  <c r="Q401"/>
  <c r="N401"/>
  <c r="N403" i="2" s="1"/>
  <c r="M401" i="1"/>
  <c r="L401"/>
  <c r="I401"/>
  <c r="H401"/>
  <c r="G401"/>
  <c r="D401"/>
  <c r="C401"/>
  <c r="BC400"/>
  <c r="BB400"/>
  <c r="P400"/>
  <c r="K400"/>
  <c r="BC399"/>
  <c r="BB399"/>
  <c r="BD399" s="1"/>
  <c r="P399"/>
  <c r="K399"/>
  <c r="BC398"/>
  <c r="BB398"/>
  <c r="BD398" s="1"/>
  <c r="P398"/>
  <c r="K398"/>
  <c r="BC397"/>
  <c r="BB397"/>
  <c r="P397"/>
  <c r="K397"/>
  <c r="BC396"/>
  <c r="BB396"/>
  <c r="P396"/>
  <c r="K396"/>
  <c r="BC395"/>
  <c r="BB395"/>
  <c r="P395"/>
  <c r="K395"/>
  <c r="BC394"/>
  <c r="BB394"/>
  <c r="P394"/>
  <c r="K394"/>
  <c r="F394"/>
  <c r="BC393"/>
  <c r="BB393"/>
  <c r="BD393" s="1"/>
  <c r="P393"/>
  <c r="K393"/>
  <c r="F393"/>
  <c r="BC392"/>
  <c r="BB392"/>
  <c r="P392"/>
  <c r="K392"/>
  <c r="F392"/>
  <c r="BC391"/>
  <c r="BB391"/>
  <c r="BD391" s="1"/>
  <c r="P391"/>
  <c r="K391"/>
  <c r="F391"/>
  <c r="BC390"/>
  <c r="BB390"/>
  <c r="P390"/>
  <c r="K390"/>
  <c r="F390"/>
  <c r="BC389"/>
  <c r="BB389"/>
  <c r="BD389" s="1"/>
  <c r="P389"/>
  <c r="K389"/>
  <c r="F389"/>
  <c r="BC388"/>
  <c r="BD388" s="1"/>
  <c r="BB388"/>
  <c r="P388"/>
  <c r="K388"/>
  <c r="F388"/>
  <c r="BC387"/>
  <c r="BB387"/>
  <c r="P387"/>
  <c r="K387"/>
  <c r="F387"/>
  <c r="BC386"/>
  <c r="BD386" s="1"/>
  <c r="BB386"/>
  <c r="P386"/>
  <c r="K386"/>
  <c r="F386"/>
  <c r="BC385"/>
  <c r="BB385"/>
  <c r="P385"/>
  <c r="K385"/>
  <c r="F385"/>
  <c r="BC384"/>
  <c r="BD384" s="1"/>
  <c r="BB384"/>
  <c r="P384"/>
  <c r="K384"/>
  <c r="F384"/>
  <c r="BC383"/>
  <c r="BB383"/>
  <c r="P383"/>
  <c r="K383"/>
  <c r="F383"/>
  <c r="BC382"/>
  <c r="BD382" s="1"/>
  <c r="BB382"/>
  <c r="P382"/>
  <c r="K382"/>
  <c r="F382"/>
  <c r="BC381"/>
  <c r="BB381"/>
  <c r="P381"/>
  <c r="K381"/>
  <c r="F381"/>
  <c r="BC380"/>
  <c r="BD380" s="1"/>
  <c r="BB380"/>
  <c r="P380"/>
  <c r="K380"/>
  <c r="F380"/>
  <c r="BC379"/>
  <c r="BB379"/>
  <c r="P379"/>
  <c r="K379"/>
  <c r="F379"/>
  <c r="BC378"/>
  <c r="BD378" s="1"/>
  <c r="BB378"/>
  <c r="P378"/>
  <c r="K378"/>
  <c r="F378"/>
  <c r="BC377"/>
  <c r="BB377"/>
  <c r="P377"/>
  <c r="K377"/>
  <c r="F377"/>
  <c r="BC376"/>
  <c r="BD376" s="1"/>
  <c r="BB376"/>
  <c r="P376"/>
  <c r="K376"/>
  <c r="F376"/>
  <c r="BC375"/>
  <c r="BB375"/>
  <c r="P375"/>
  <c r="K375"/>
  <c r="F375"/>
  <c r="BC374"/>
  <c r="BD374" s="1"/>
  <c r="BB374"/>
  <c r="P374"/>
  <c r="K374"/>
  <c r="F374"/>
  <c r="BC373"/>
  <c r="BB373"/>
  <c r="P373"/>
  <c r="K373"/>
  <c r="F373"/>
  <c r="BC372"/>
  <c r="BD372" s="1"/>
  <c r="BB372"/>
  <c r="P372"/>
  <c r="K372"/>
  <c r="F372"/>
  <c r="BC371"/>
  <c r="BB371"/>
  <c r="P371"/>
  <c r="K371"/>
  <c r="F371"/>
  <c r="BC370"/>
  <c r="BD370" s="1"/>
  <c r="BB370"/>
  <c r="P370"/>
  <c r="K370"/>
  <c r="F370"/>
  <c r="BC369"/>
  <c r="BB369"/>
  <c r="P369"/>
  <c r="K369"/>
  <c r="F369"/>
  <c r="BC368"/>
  <c r="BD368" s="1"/>
  <c r="BB368"/>
  <c r="P368"/>
  <c r="K368"/>
  <c r="F368"/>
  <c r="BC367"/>
  <c r="BB367"/>
  <c r="P367"/>
  <c r="K367"/>
  <c r="F367"/>
  <c r="BC366"/>
  <c r="BD366" s="1"/>
  <c r="BB366"/>
  <c r="P366"/>
  <c r="K366"/>
  <c r="F366"/>
  <c r="BC365"/>
  <c r="BB365"/>
  <c r="P365"/>
  <c r="K365"/>
  <c r="F365"/>
  <c r="BC364"/>
  <c r="BD364" s="1"/>
  <c r="BB364"/>
  <c r="P364"/>
  <c r="K364"/>
  <c r="F364"/>
  <c r="BC363"/>
  <c r="BB363"/>
  <c r="P363"/>
  <c r="K363"/>
  <c r="F363"/>
  <c r="BC362"/>
  <c r="BD362" s="1"/>
  <c r="BB362"/>
  <c r="P362"/>
  <c r="P401" s="1"/>
  <c r="K362"/>
  <c r="F362"/>
  <c r="AZ361"/>
  <c r="AY361"/>
  <c r="AX361"/>
  <c r="AW361"/>
  <c r="AV361"/>
  <c r="AU361"/>
  <c r="AT361"/>
  <c r="AS361"/>
  <c r="AP361"/>
  <c r="AO361"/>
  <c r="AN361"/>
  <c r="AM361"/>
  <c r="AJ361"/>
  <c r="AI361"/>
  <c r="AG361"/>
  <c r="AF361"/>
  <c r="AD361"/>
  <c r="AC361"/>
  <c r="Z361"/>
  <c r="X361"/>
  <c r="W361"/>
  <c r="T361"/>
  <c r="R361"/>
  <c r="Q361"/>
  <c r="N361"/>
  <c r="P361" s="1"/>
  <c r="M361"/>
  <c r="L361"/>
  <c r="I361"/>
  <c r="BC361" s="1"/>
  <c r="H361"/>
  <c r="G361"/>
  <c r="D361"/>
  <c r="F361" s="1"/>
  <c r="C361"/>
  <c r="BC360"/>
  <c r="BB360"/>
  <c r="BD360" s="1"/>
  <c r="P360"/>
  <c r="K360"/>
  <c r="BC359"/>
  <c r="BB359"/>
  <c r="BD359" s="1"/>
  <c r="P359"/>
  <c r="K359"/>
  <c r="BC358"/>
  <c r="BB358"/>
  <c r="P358"/>
  <c r="K358"/>
  <c r="F358"/>
  <c r="BC357"/>
  <c r="BD357" s="1"/>
  <c r="BB357"/>
  <c r="P357"/>
  <c r="K357"/>
  <c r="F357"/>
  <c r="BC356"/>
  <c r="BB356"/>
  <c r="P356"/>
  <c r="K356"/>
  <c r="F356"/>
  <c r="BC355"/>
  <c r="BD355" s="1"/>
  <c r="BB355"/>
  <c r="P355"/>
  <c r="K355"/>
  <c r="F355"/>
  <c r="BC354"/>
  <c r="BB354"/>
  <c r="P354"/>
  <c r="K354"/>
  <c r="F354"/>
  <c r="BC353"/>
  <c r="BD353" s="1"/>
  <c r="BB353"/>
  <c r="P353"/>
  <c r="K353"/>
  <c r="F353"/>
  <c r="BC352"/>
  <c r="BB352"/>
  <c r="P352"/>
  <c r="K352"/>
  <c r="F352"/>
  <c r="BC351"/>
  <c r="BD351" s="1"/>
  <c r="BB351"/>
  <c r="P351"/>
  <c r="K351"/>
  <c r="F351"/>
  <c r="AZ350"/>
  <c r="AY350"/>
  <c r="AX350"/>
  <c r="AW350"/>
  <c r="AV350"/>
  <c r="AU350"/>
  <c r="AT350"/>
  <c r="AS350"/>
  <c r="AP350"/>
  <c r="AR350" s="1"/>
  <c r="AO350"/>
  <c r="AN350"/>
  <c r="AM350"/>
  <c r="AJ350"/>
  <c r="AI350"/>
  <c r="AG350"/>
  <c r="AH350" s="1"/>
  <c r="AF350"/>
  <c r="AD350"/>
  <c r="AC350"/>
  <c r="Z350"/>
  <c r="AB350" s="1"/>
  <c r="X350"/>
  <c r="W350"/>
  <c r="T350"/>
  <c r="V350" s="1"/>
  <c r="R350"/>
  <c r="Q350"/>
  <c r="N350"/>
  <c r="N352" i="2" s="1"/>
  <c r="M350" i="1"/>
  <c r="L350"/>
  <c r="I350"/>
  <c r="BC350" s="1"/>
  <c r="H350"/>
  <c r="G350"/>
  <c r="D350"/>
  <c r="E352" i="2" s="1"/>
  <c r="C350" i="1"/>
  <c r="BC349"/>
  <c r="BB349"/>
  <c r="P349"/>
  <c r="K349"/>
  <c r="BC348"/>
  <c r="BB348"/>
  <c r="P348"/>
  <c r="K348"/>
  <c r="BC347"/>
  <c r="BB347"/>
  <c r="P347"/>
  <c r="K347"/>
  <c r="F347"/>
  <c r="BC346"/>
  <c r="BB346"/>
  <c r="BD346" s="1"/>
  <c r="P346"/>
  <c r="K346"/>
  <c r="F346"/>
  <c r="BC345"/>
  <c r="BD345" s="1"/>
  <c r="BB345"/>
  <c r="P345"/>
  <c r="K345"/>
  <c r="F345"/>
  <c r="BC344"/>
  <c r="BB344"/>
  <c r="P344"/>
  <c r="K344"/>
  <c r="F344"/>
  <c r="BC343"/>
  <c r="BD343" s="1"/>
  <c r="BB343"/>
  <c r="P343"/>
  <c r="K343"/>
  <c r="F343"/>
  <c r="BC342"/>
  <c r="BB342"/>
  <c r="P342"/>
  <c r="K342"/>
  <c r="F342"/>
  <c r="BC341"/>
  <c r="BD341" s="1"/>
  <c r="BB341"/>
  <c r="P341"/>
  <c r="K341"/>
  <c r="F341"/>
  <c r="BC340"/>
  <c r="BB340"/>
  <c r="P340"/>
  <c r="K340"/>
  <c r="F340"/>
  <c r="BC339"/>
  <c r="BD339" s="1"/>
  <c r="BB339"/>
  <c r="P339"/>
  <c r="K339"/>
  <c r="F339"/>
  <c r="BC338"/>
  <c r="BB338"/>
  <c r="P338"/>
  <c r="K338"/>
  <c r="F338"/>
  <c r="AZ337"/>
  <c r="AY337"/>
  <c r="AX337"/>
  <c r="AW337"/>
  <c r="AV337"/>
  <c r="AU337"/>
  <c r="AT337"/>
  <c r="AS337"/>
  <c r="AP337"/>
  <c r="AR337" s="1"/>
  <c r="AO337"/>
  <c r="AN337"/>
  <c r="AM337"/>
  <c r="AJ337"/>
  <c r="AI337"/>
  <c r="AG337"/>
  <c r="AH337" s="1"/>
  <c r="AF337"/>
  <c r="AD337"/>
  <c r="AC337"/>
  <c r="Z337"/>
  <c r="AB337" s="1"/>
  <c r="X337"/>
  <c r="W337"/>
  <c r="T337"/>
  <c r="V337" s="1"/>
  <c r="R337"/>
  <c r="Q337"/>
  <c r="N337"/>
  <c r="N339" i="2" s="1"/>
  <c r="M337" i="1"/>
  <c r="L337"/>
  <c r="I337"/>
  <c r="BC337" s="1"/>
  <c r="H337"/>
  <c r="G337"/>
  <c r="D337"/>
  <c r="E339" i="2" s="1"/>
  <c r="C337" i="1"/>
  <c r="BC336"/>
  <c r="BB336"/>
  <c r="P336"/>
  <c r="K336"/>
  <c r="BC335"/>
  <c r="BB335"/>
  <c r="P335"/>
  <c r="K335"/>
  <c r="BC334"/>
  <c r="BB334"/>
  <c r="P334"/>
  <c r="K334"/>
  <c r="F334"/>
  <c r="BC333"/>
  <c r="BB333"/>
  <c r="BD333" s="1"/>
  <c r="P333"/>
  <c r="K333"/>
  <c r="F333"/>
  <c r="BC332"/>
  <c r="BD332" s="1"/>
  <c r="BB332"/>
  <c r="P332"/>
  <c r="K332"/>
  <c r="F332"/>
  <c r="BC331"/>
  <c r="BB331"/>
  <c r="P331"/>
  <c r="K331"/>
  <c r="F331"/>
  <c r="BC330"/>
  <c r="BD330" s="1"/>
  <c r="BB330"/>
  <c r="P330"/>
  <c r="K330"/>
  <c r="F330"/>
  <c r="BC329"/>
  <c r="BB329"/>
  <c r="P329"/>
  <c r="K329"/>
  <c r="F329"/>
  <c r="BC328"/>
  <c r="BD328" s="1"/>
  <c r="BB328"/>
  <c r="P328"/>
  <c r="K328"/>
  <c r="F328"/>
  <c r="BC327"/>
  <c r="BB327"/>
  <c r="P327"/>
  <c r="K327"/>
  <c r="F327"/>
  <c r="BC326"/>
  <c r="BD326" s="1"/>
  <c r="BB326"/>
  <c r="P326"/>
  <c r="K326"/>
  <c r="F326"/>
  <c r="BC325"/>
  <c r="BB325"/>
  <c r="P325"/>
  <c r="K325"/>
  <c r="F325"/>
  <c r="BC324"/>
  <c r="BD324" s="1"/>
  <c r="BB324"/>
  <c r="P324"/>
  <c r="K324"/>
  <c r="F324"/>
  <c r="BC323"/>
  <c r="BB323"/>
  <c r="P323"/>
  <c r="K323"/>
  <c r="F323"/>
  <c r="BC322"/>
  <c r="BD322" s="1"/>
  <c r="BB322"/>
  <c r="P322"/>
  <c r="K322"/>
  <c r="F322"/>
  <c r="BC321"/>
  <c r="BB321"/>
  <c r="P321"/>
  <c r="K321"/>
  <c r="F321"/>
  <c r="AZ320"/>
  <c r="AY320"/>
  <c r="AX320"/>
  <c r="AW320"/>
  <c r="AV320"/>
  <c r="AU320"/>
  <c r="AT320"/>
  <c r="AS320"/>
  <c r="AP320"/>
  <c r="AR320" s="1"/>
  <c r="AO320"/>
  <c r="AN320"/>
  <c r="AM320"/>
  <c r="AJ320"/>
  <c r="AI320"/>
  <c r="AG320"/>
  <c r="AH320" s="1"/>
  <c r="AF320"/>
  <c r="AD320"/>
  <c r="AC320"/>
  <c r="Z320"/>
  <c r="AB320" s="1"/>
  <c r="X320"/>
  <c r="W320"/>
  <c r="T320"/>
  <c r="V320" s="1"/>
  <c r="R320"/>
  <c r="Q320"/>
  <c r="N320"/>
  <c r="N322" i="2" s="1"/>
  <c r="M320" i="1"/>
  <c r="L320"/>
  <c r="I320"/>
  <c r="BC320" s="1"/>
  <c r="H320"/>
  <c r="G320"/>
  <c r="D320"/>
  <c r="E322" i="2" s="1"/>
  <c r="C320" i="1"/>
  <c r="BC319"/>
  <c r="BD319" s="1"/>
  <c r="BB319"/>
  <c r="P319"/>
  <c r="K319"/>
  <c r="F319"/>
  <c r="BC318"/>
  <c r="BB318"/>
  <c r="P318"/>
  <c r="K318"/>
  <c r="F318"/>
  <c r="BC317"/>
  <c r="BD317" s="1"/>
  <c r="BB317"/>
  <c r="P317"/>
  <c r="K317"/>
  <c r="F317"/>
  <c r="BC316"/>
  <c r="BB316"/>
  <c r="P316"/>
  <c r="K316"/>
  <c r="F316"/>
  <c r="BC315"/>
  <c r="BD315" s="1"/>
  <c r="BB315"/>
  <c r="P315"/>
  <c r="K315"/>
  <c r="F315"/>
  <c r="AZ314"/>
  <c r="AY314"/>
  <c r="AX314"/>
  <c r="AW314"/>
  <c r="AV314"/>
  <c r="AU314"/>
  <c r="AT314"/>
  <c r="AS314"/>
  <c r="AP314"/>
  <c r="AR314" s="1"/>
  <c r="AO314"/>
  <c r="AN314"/>
  <c r="AM314"/>
  <c r="AJ314"/>
  <c r="AI314"/>
  <c r="AG314"/>
  <c r="AH314" s="1"/>
  <c r="AF314"/>
  <c r="AD314"/>
  <c r="AC314"/>
  <c r="Z314"/>
  <c r="AB314" s="1"/>
  <c r="X314"/>
  <c r="W314"/>
  <c r="T314"/>
  <c r="V314" s="1"/>
  <c r="R314"/>
  <c r="Q314"/>
  <c r="N314"/>
  <c r="N316" i="2" s="1"/>
  <c r="M314" i="1"/>
  <c r="L314"/>
  <c r="I314"/>
  <c r="BC314" s="1"/>
  <c r="H314"/>
  <c r="G314"/>
  <c r="D314"/>
  <c r="E316" i="2" s="1"/>
  <c r="C314" i="1"/>
  <c r="BC313"/>
  <c r="BD313" s="1"/>
  <c r="BB313"/>
  <c r="P313"/>
  <c r="K313"/>
  <c r="F313"/>
  <c r="BC312"/>
  <c r="BB312"/>
  <c r="P312"/>
  <c r="K312"/>
  <c r="F312"/>
  <c r="BC311"/>
  <c r="BD311" s="1"/>
  <c r="BB311"/>
  <c r="P311"/>
  <c r="K311"/>
  <c r="F311"/>
  <c r="BC310"/>
  <c r="BB310"/>
  <c r="P310"/>
  <c r="K310"/>
  <c r="F310"/>
  <c r="BC309"/>
  <c r="BD309" s="1"/>
  <c r="BB309"/>
  <c r="P309"/>
  <c r="K309"/>
  <c r="F309"/>
  <c r="AZ308"/>
  <c r="AY308"/>
  <c r="AX308"/>
  <c r="AW308"/>
  <c r="AV308"/>
  <c r="AU308"/>
  <c r="AT308"/>
  <c r="AS308"/>
  <c r="AP308"/>
  <c r="AR308" s="1"/>
  <c r="AO308"/>
  <c r="AN308"/>
  <c r="AM308"/>
  <c r="AJ308"/>
  <c r="AI308"/>
  <c r="AG308"/>
  <c r="AH308" s="1"/>
  <c r="AF308"/>
  <c r="AD308"/>
  <c r="AC308"/>
  <c r="Z308"/>
  <c r="AB308" s="1"/>
  <c r="X308"/>
  <c r="W308"/>
  <c r="T308"/>
  <c r="V308" s="1"/>
  <c r="R308"/>
  <c r="Q308"/>
  <c r="N308"/>
  <c r="N310" i="2" s="1"/>
  <c r="M308" i="1"/>
  <c r="L308"/>
  <c r="I308"/>
  <c r="BC308" s="1"/>
  <c r="H308"/>
  <c r="G308"/>
  <c r="D308"/>
  <c r="E310" i="2" s="1"/>
  <c r="C308" i="1"/>
  <c r="BC307"/>
  <c r="BD307" s="1"/>
  <c r="BB307"/>
  <c r="P307"/>
  <c r="K307"/>
  <c r="F307"/>
  <c r="BC306"/>
  <c r="BB306"/>
  <c r="P306"/>
  <c r="K306"/>
  <c r="F306"/>
  <c r="BC305"/>
  <c r="BD305" s="1"/>
  <c r="BB305"/>
  <c r="P305"/>
  <c r="K305"/>
  <c r="F305"/>
  <c r="BC304"/>
  <c r="BB304"/>
  <c r="P304"/>
  <c r="K304"/>
  <c r="F304"/>
  <c r="BC303"/>
  <c r="BD303" s="1"/>
  <c r="BB303"/>
  <c r="P303"/>
  <c r="K303"/>
  <c r="F303"/>
  <c r="BC302"/>
  <c r="BB302"/>
  <c r="P302"/>
  <c r="K302"/>
  <c r="F302"/>
  <c r="BC301"/>
  <c r="BD301" s="1"/>
  <c r="BB301"/>
  <c r="P301"/>
  <c r="K301"/>
  <c r="F301"/>
  <c r="BC300"/>
  <c r="BB300"/>
  <c r="P300"/>
  <c r="K300"/>
  <c r="F300"/>
  <c r="BC299"/>
  <c r="BD299" s="1"/>
  <c r="BB299"/>
  <c r="P299"/>
  <c r="K299"/>
  <c r="F299"/>
  <c r="BC298"/>
  <c r="BB298"/>
  <c r="P298"/>
  <c r="K298"/>
  <c r="F298"/>
  <c r="AZ297"/>
  <c r="AY297"/>
  <c r="AX297"/>
  <c r="AW297"/>
  <c r="AV297"/>
  <c r="AU297"/>
  <c r="AT297"/>
  <c r="AS297"/>
  <c r="AP297"/>
  <c r="AR297" s="1"/>
  <c r="AO297"/>
  <c r="AN297"/>
  <c r="AM297"/>
  <c r="AJ297"/>
  <c r="AI297"/>
  <c r="AG297"/>
  <c r="AH297" s="1"/>
  <c r="AF297"/>
  <c r="AD297"/>
  <c r="AC297"/>
  <c r="Z297"/>
  <c r="AB297" s="1"/>
  <c r="X297"/>
  <c r="W297"/>
  <c r="T297"/>
  <c r="V297" s="1"/>
  <c r="R297"/>
  <c r="Q297"/>
  <c r="N297"/>
  <c r="N298" i="2" s="1"/>
  <c r="M297" i="1"/>
  <c r="L297"/>
  <c r="I297"/>
  <c r="BC297" s="1"/>
  <c r="H297"/>
  <c r="G297"/>
  <c r="D297"/>
  <c r="E298" i="2" s="1"/>
  <c r="C297" i="1"/>
  <c r="BC296"/>
  <c r="BB296"/>
  <c r="P296"/>
  <c r="K296"/>
  <c r="F296"/>
  <c r="BC295"/>
  <c r="BD295" s="1"/>
  <c r="BB295"/>
  <c r="P295"/>
  <c r="K295"/>
  <c r="F295"/>
  <c r="BC294"/>
  <c r="BB294"/>
  <c r="P294"/>
  <c r="K294"/>
  <c r="F294"/>
  <c r="BC293"/>
  <c r="BD293" s="1"/>
  <c r="BB293"/>
  <c r="P293"/>
  <c r="K293"/>
  <c r="F293"/>
  <c r="BC292"/>
  <c r="BB292"/>
  <c r="P292"/>
  <c r="K292"/>
  <c r="F292"/>
  <c r="BC291"/>
  <c r="BD291" s="1"/>
  <c r="BB291"/>
  <c r="P291"/>
  <c r="K291"/>
  <c r="F291"/>
  <c r="BC290"/>
  <c r="BB290"/>
  <c r="P290"/>
  <c r="K290"/>
  <c r="F290"/>
  <c r="BC289"/>
  <c r="BD289" s="1"/>
  <c r="BB289"/>
  <c r="P289"/>
  <c r="K289"/>
  <c r="F289"/>
  <c r="BC288"/>
  <c r="BB288"/>
  <c r="P288"/>
  <c r="K288"/>
  <c r="F288"/>
  <c r="BC287"/>
  <c r="BD287" s="1"/>
  <c r="BB287"/>
  <c r="P287"/>
  <c r="K287"/>
  <c r="F287"/>
  <c r="BC286"/>
  <c r="BB286"/>
  <c r="P286"/>
  <c r="K286"/>
  <c r="F286"/>
  <c r="BC285"/>
  <c r="BD285" s="1"/>
  <c r="BB285"/>
  <c r="P285"/>
  <c r="K285"/>
  <c r="F285"/>
  <c r="BC284"/>
  <c r="BB284"/>
  <c r="P284"/>
  <c r="K284"/>
  <c r="F284"/>
  <c r="BC283"/>
  <c r="BD283" s="1"/>
  <c r="BB283"/>
  <c r="P283"/>
  <c r="K283"/>
  <c r="F283"/>
  <c r="BC282"/>
  <c r="BB282"/>
  <c r="P282"/>
  <c r="K282"/>
  <c r="F282"/>
  <c r="AZ281"/>
  <c r="AY281"/>
  <c r="AX281"/>
  <c r="AW281"/>
  <c r="AV281"/>
  <c r="AU281"/>
  <c r="AT281"/>
  <c r="AS281"/>
  <c r="AP281"/>
  <c r="AR281" s="1"/>
  <c r="AO281"/>
  <c r="AN281"/>
  <c r="AM281"/>
  <c r="AJ281"/>
  <c r="AI281"/>
  <c r="AG281"/>
  <c r="AH281" s="1"/>
  <c r="AF281"/>
  <c r="AD281"/>
  <c r="AC281"/>
  <c r="Z281"/>
  <c r="AB281" s="1"/>
  <c r="X281"/>
  <c r="W281"/>
  <c r="T281"/>
  <c r="V281" s="1"/>
  <c r="R281"/>
  <c r="Q281"/>
  <c r="N281"/>
  <c r="N282" i="2" s="1"/>
  <c r="M281" i="1"/>
  <c r="L281"/>
  <c r="I281"/>
  <c r="BC281" s="1"/>
  <c r="H281"/>
  <c r="G281"/>
  <c r="D281"/>
  <c r="E282" i="2" s="1"/>
  <c r="C281" i="1"/>
  <c r="BC280"/>
  <c r="BD280" s="1"/>
  <c r="BB280"/>
  <c r="P280"/>
  <c r="K280"/>
  <c r="F280"/>
  <c r="BC279"/>
  <c r="BB279"/>
  <c r="P279"/>
  <c r="K279"/>
  <c r="F279"/>
  <c r="BC278"/>
  <c r="BD278" s="1"/>
  <c r="BB278"/>
  <c r="P278"/>
  <c r="K278"/>
  <c r="F278"/>
  <c r="BC277"/>
  <c r="BB277"/>
  <c r="P277"/>
  <c r="K277"/>
  <c r="F277"/>
  <c r="BC276"/>
  <c r="BD276" s="1"/>
  <c r="BB276"/>
  <c r="P276"/>
  <c r="K276"/>
  <c r="F276"/>
  <c r="BC275"/>
  <c r="BB275"/>
  <c r="P275"/>
  <c r="K275"/>
  <c r="F275"/>
  <c r="BC274"/>
  <c r="BD274" s="1"/>
  <c r="BB274"/>
  <c r="P274"/>
  <c r="K274"/>
  <c r="F274"/>
  <c r="BC273"/>
  <c r="BB273"/>
  <c r="P273"/>
  <c r="K273"/>
  <c r="F273"/>
  <c r="BC272"/>
  <c r="BD272" s="1"/>
  <c r="BB272"/>
  <c r="P272"/>
  <c r="K272"/>
  <c r="F272"/>
  <c r="BC271"/>
  <c r="BB271"/>
  <c r="P271"/>
  <c r="K271"/>
  <c r="F271"/>
  <c r="BC270"/>
  <c r="BD270" s="1"/>
  <c r="BB270"/>
  <c r="P270"/>
  <c r="K270"/>
  <c r="F270"/>
  <c r="BC269"/>
  <c r="BB269"/>
  <c r="P269"/>
  <c r="K269"/>
  <c r="F269"/>
  <c r="BC268"/>
  <c r="BD268" s="1"/>
  <c r="BB268"/>
  <c r="P268"/>
  <c r="K268"/>
  <c r="F268"/>
  <c r="AZ267"/>
  <c r="AY267"/>
  <c r="AX267"/>
  <c r="AW267"/>
  <c r="AV267"/>
  <c r="AU267"/>
  <c r="AT267"/>
  <c r="AS267"/>
  <c r="AP267"/>
  <c r="AR267" s="1"/>
  <c r="AO267"/>
  <c r="AN267"/>
  <c r="AM267"/>
  <c r="AJ267"/>
  <c r="AI267"/>
  <c r="AG267"/>
  <c r="AH267" s="1"/>
  <c r="AF267"/>
  <c r="AD267"/>
  <c r="AC267"/>
  <c r="Z267"/>
  <c r="AB267" s="1"/>
  <c r="X267"/>
  <c r="W267"/>
  <c r="T267"/>
  <c r="V267" s="1"/>
  <c r="R267"/>
  <c r="Q267"/>
  <c r="N267"/>
  <c r="N268" i="2" s="1"/>
  <c r="M267" i="1"/>
  <c r="L267"/>
  <c r="I267"/>
  <c r="BC267" s="1"/>
  <c r="H267"/>
  <c r="G267"/>
  <c r="D267"/>
  <c r="E268" i="2" s="1"/>
  <c r="C267" i="1"/>
  <c r="BC266"/>
  <c r="BD266" s="1"/>
  <c r="BB266"/>
  <c r="P266"/>
  <c r="F266"/>
  <c r="BC265"/>
  <c r="BB265"/>
  <c r="P265"/>
  <c r="K265"/>
  <c r="BC264"/>
  <c r="BD264" s="1"/>
  <c r="BB264"/>
  <c r="P264"/>
  <c r="K264"/>
  <c r="F264"/>
  <c r="BC263"/>
  <c r="BB263"/>
  <c r="P263"/>
  <c r="K263"/>
  <c r="F263"/>
  <c r="BC262"/>
  <c r="BD262" s="1"/>
  <c r="BB262"/>
  <c r="P262"/>
  <c r="K262"/>
  <c r="F262"/>
  <c r="BC261"/>
  <c r="BB261"/>
  <c r="P261"/>
  <c r="K261"/>
  <c r="F261"/>
  <c r="BC260"/>
  <c r="BD260" s="1"/>
  <c r="BB260"/>
  <c r="P260"/>
  <c r="K260"/>
  <c r="F260"/>
  <c r="BC259"/>
  <c r="BB259"/>
  <c r="P259"/>
  <c r="K259"/>
  <c r="F259"/>
  <c r="BC258"/>
  <c r="BD258" s="1"/>
  <c r="BB258"/>
  <c r="P258"/>
  <c r="K258"/>
  <c r="F258"/>
  <c r="BC257"/>
  <c r="BB257"/>
  <c r="P257"/>
  <c r="K257"/>
  <c r="F257"/>
  <c r="BC256"/>
  <c r="BD256" s="1"/>
  <c r="BB256"/>
  <c r="P256"/>
  <c r="K256"/>
  <c r="F256"/>
  <c r="BC255"/>
  <c r="BB255"/>
  <c r="P255"/>
  <c r="K255"/>
  <c r="F255"/>
  <c r="AZ254"/>
  <c r="AY254"/>
  <c r="AX254"/>
  <c r="AW254"/>
  <c r="AV254"/>
  <c r="AU254"/>
  <c r="AT254"/>
  <c r="AS254"/>
  <c r="AR254"/>
  <c r="AP254"/>
  <c r="AO254"/>
  <c r="AN254"/>
  <c r="AM254"/>
  <c r="AJ254"/>
  <c r="AI254"/>
  <c r="AG254"/>
  <c r="AH254" s="1"/>
  <c r="AF254"/>
  <c r="AD254"/>
  <c r="AC254"/>
  <c r="AB254"/>
  <c r="Z254"/>
  <c r="X254"/>
  <c r="W254"/>
  <c r="V254"/>
  <c r="T254"/>
  <c r="R254"/>
  <c r="Q254"/>
  <c r="P254"/>
  <c r="N254"/>
  <c r="N255" i="2" s="1"/>
  <c r="M254" i="1"/>
  <c r="L254"/>
  <c r="I254"/>
  <c r="BC254" s="1"/>
  <c r="H254"/>
  <c r="G254"/>
  <c r="D254"/>
  <c r="E255" i="2" s="1"/>
  <c r="C254" i="1"/>
  <c r="BC253"/>
  <c r="BB253"/>
  <c r="P253"/>
  <c r="K253"/>
  <c r="F253"/>
  <c r="BC252"/>
  <c r="BD252" s="1"/>
  <c r="BB252"/>
  <c r="P252"/>
  <c r="K252"/>
  <c r="F252"/>
  <c r="BC251"/>
  <c r="BB251"/>
  <c r="P251"/>
  <c r="K251"/>
  <c r="F251"/>
  <c r="BC250"/>
  <c r="BD250" s="1"/>
  <c r="BB250"/>
  <c r="P250"/>
  <c r="K250"/>
  <c r="F250"/>
  <c r="BC249"/>
  <c r="BB249"/>
  <c r="P249"/>
  <c r="K249"/>
  <c r="F249"/>
  <c r="BC248"/>
  <c r="BD248" s="1"/>
  <c r="BB248"/>
  <c r="P248"/>
  <c r="K248"/>
  <c r="F248"/>
  <c r="BC247"/>
  <c r="BB247"/>
  <c r="P247"/>
  <c r="K247"/>
  <c r="F247"/>
  <c r="BC246"/>
  <c r="BD246" s="1"/>
  <c r="BB246"/>
  <c r="P246"/>
  <c r="K246"/>
  <c r="F246"/>
  <c r="BC245"/>
  <c r="BB245"/>
  <c r="P245"/>
  <c r="K245"/>
  <c r="F245"/>
  <c r="BC244"/>
  <c r="BD244" s="1"/>
  <c r="BB244"/>
  <c r="P244"/>
  <c r="K244"/>
  <c r="F244"/>
  <c r="BC243"/>
  <c r="BB243"/>
  <c r="P243"/>
  <c r="K243"/>
  <c r="F243"/>
  <c r="BC242"/>
  <c r="BD242" s="1"/>
  <c r="BB242"/>
  <c r="P242"/>
  <c r="K242"/>
  <c r="F242"/>
  <c r="BC241"/>
  <c r="BB241"/>
  <c r="P241"/>
  <c r="K241"/>
  <c r="F241"/>
  <c r="BC240"/>
  <c r="BD240" s="1"/>
  <c r="BB240"/>
  <c r="P240"/>
  <c r="K240"/>
  <c r="F240"/>
  <c r="BC239"/>
  <c r="BB239"/>
  <c r="P239"/>
  <c r="K239"/>
  <c r="F239"/>
  <c r="BC238"/>
  <c r="BD238" s="1"/>
  <c r="BB238"/>
  <c r="P238"/>
  <c r="K238"/>
  <c r="F238"/>
  <c r="BC237"/>
  <c r="BB237"/>
  <c r="P237"/>
  <c r="K237"/>
  <c r="F237"/>
  <c r="BC236"/>
  <c r="BD236" s="1"/>
  <c r="BB236"/>
  <c r="P236"/>
  <c r="K236"/>
  <c r="F236"/>
  <c r="BC235"/>
  <c r="BB235"/>
  <c r="P235"/>
  <c r="K235"/>
  <c r="F235"/>
  <c r="BC234"/>
  <c r="BD234" s="1"/>
  <c r="BB234"/>
  <c r="P234"/>
  <c r="K234"/>
  <c r="F234"/>
  <c r="AZ233"/>
  <c r="AY233"/>
  <c r="AX233"/>
  <c r="AW233"/>
  <c r="AV233"/>
  <c r="AU233"/>
  <c r="AT233"/>
  <c r="AS233"/>
  <c r="AP233"/>
  <c r="AR233" s="1"/>
  <c r="AO233"/>
  <c r="AN233"/>
  <c r="AM233"/>
  <c r="AJ233"/>
  <c r="AI233"/>
  <c r="AG233"/>
  <c r="AH233" s="1"/>
  <c r="AF233"/>
  <c r="AD233"/>
  <c r="AC233"/>
  <c r="Z233"/>
  <c r="AB233" s="1"/>
  <c r="X233"/>
  <c r="W233"/>
  <c r="T233"/>
  <c r="V233" s="1"/>
  <c r="R233"/>
  <c r="Q233"/>
  <c r="N233"/>
  <c r="N234" i="2" s="1"/>
  <c r="M233" i="1"/>
  <c r="L233"/>
  <c r="I233"/>
  <c r="BC233" s="1"/>
  <c r="H233"/>
  <c r="G233"/>
  <c r="D233"/>
  <c r="E234" i="2" s="1"/>
  <c r="C233" i="1"/>
  <c r="BC232"/>
  <c r="BD232" s="1"/>
  <c r="BB232"/>
  <c r="P232"/>
  <c r="K232"/>
  <c r="F232"/>
  <c r="BC231"/>
  <c r="BB231"/>
  <c r="P231"/>
  <c r="K231"/>
  <c r="BC230"/>
  <c r="BD230" s="1"/>
  <c r="BB230"/>
  <c r="P230"/>
  <c r="K230"/>
  <c r="F230"/>
  <c r="BC229"/>
  <c r="BB229"/>
  <c r="P229"/>
  <c r="K229"/>
  <c r="F229"/>
  <c r="BC228"/>
  <c r="BD228" s="1"/>
  <c r="BB228"/>
  <c r="P228"/>
  <c r="K228"/>
  <c r="F228"/>
  <c r="BC227"/>
  <c r="BB227"/>
  <c r="P227"/>
  <c r="K227"/>
  <c r="F227"/>
  <c r="BC226"/>
  <c r="BD226" s="1"/>
  <c r="BB226"/>
  <c r="P226"/>
  <c r="K226"/>
  <c r="F226"/>
  <c r="BC225"/>
  <c r="BB225"/>
  <c r="P225"/>
  <c r="K225"/>
  <c r="F225"/>
  <c r="BC224"/>
  <c r="BD224" s="1"/>
  <c r="BB224"/>
  <c r="P224"/>
  <c r="K224"/>
  <c r="F224"/>
  <c r="BC223"/>
  <c r="BB223"/>
  <c r="P223"/>
  <c r="K223"/>
  <c r="F223"/>
  <c r="BC222"/>
  <c r="BD222" s="1"/>
  <c r="BB222"/>
  <c r="P222"/>
  <c r="K222"/>
  <c r="F222"/>
  <c r="BC221"/>
  <c r="BB221"/>
  <c r="P221"/>
  <c r="K221"/>
  <c r="F221"/>
  <c r="BC220"/>
  <c r="BD220" s="1"/>
  <c r="BB220"/>
  <c r="P220"/>
  <c r="K220"/>
  <c r="F220"/>
  <c r="BC219"/>
  <c r="BB219"/>
  <c r="P219"/>
  <c r="K219"/>
  <c r="F219"/>
  <c r="BC218"/>
  <c r="BD218" s="1"/>
  <c r="BB218"/>
  <c r="P218"/>
  <c r="K218"/>
  <c r="F218"/>
  <c r="AZ217"/>
  <c r="AY217"/>
  <c r="AX217"/>
  <c r="AW217"/>
  <c r="AV217"/>
  <c r="AU217"/>
  <c r="AT217"/>
  <c r="AS217"/>
  <c r="AP217"/>
  <c r="AR217" s="1"/>
  <c r="AO217"/>
  <c r="AN217"/>
  <c r="AM217"/>
  <c r="AJ217"/>
  <c r="AI217"/>
  <c r="AG217"/>
  <c r="AH217" s="1"/>
  <c r="AF217"/>
  <c r="AD217"/>
  <c r="AC217"/>
  <c r="Z217"/>
  <c r="AB217" s="1"/>
  <c r="X217"/>
  <c r="W217"/>
  <c r="T217"/>
  <c r="V217" s="1"/>
  <c r="R217"/>
  <c r="Q217"/>
  <c r="N217"/>
  <c r="N218" i="2" s="1"/>
  <c r="M217" i="1"/>
  <c r="L217"/>
  <c r="I217"/>
  <c r="BC217" s="1"/>
  <c r="H217"/>
  <c r="G217"/>
  <c r="D217"/>
  <c r="E218" i="2" s="1"/>
  <c r="C217" i="1"/>
  <c r="BC216"/>
  <c r="BD216" s="1"/>
  <c r="BB216"/>
  <c r="P216"/>
  <c r="F216"/>
  <c r="BC215"/>
  <c r="BB215"/>
  <c r="P215"/>
  <c r="K215"/>
  <c r="F215"/>
  <c r="BC214"/>
  <c r="BD214" s="1"/>
  <c r="BB214"/>
  <c r="P214"/>
  <c r="K214"/>
  <c r="F214"/>
  <c r="BC213"/>
  <c r="BB213"/>
  <c r="P213"/>
  <c r="K213"/>
  <c r="F213"/>
  <c r="BC212"/>
  <c r="BD212" s="1"/>
  <c r="BB212"/>
  <c r="P212"/>
  <c r="K212"/>
  <c r="F212"/>
  <c r="BC211"/>
  <c r="BB211"/>
  <c r="P211"/>
  <c r="K211"/>
  <c r="F211"/>
  <c r="BC210"/>
  <c r="BD210" s="1"/>
  <c r="BB210"/>
  <c r="P210"/>
  <c r="K210"/>
  <c r="F210"/>
  <c r="BC209"/>
  <c r="BB209"/>
  <c r="P209"/>
  <c r="K209"/>
  <c r="F209"/>
  <c r="AZ208"/>
  <c r="AY208"/>
  <c r="AX208"/>
  <c r="AW208"/>
  <c r="AV208"/>
  <c r="AU208"/>
  <c r="AT208"/>
  <c r="AS208"/>
  <c r="AP208"/>
  <c r="AR208" s="1"/>
  <c r="AO208"/>
  <c r="AN208"/>
  <c r="AM208"/>
  <c r="AJ208"/>
  <c r="AI208"/>
  <c r="AG208"/>
  <c r="AH208" s="1"/>
  <c r="AF208"/>
  <c r="AD208"/>
  <c r="AC208"/>
  <c r="Z208"/>
  <c r="AB208" s="1"/>
  <c r="X208"/>
  <c r="W208"/>
  <c r="T208"/>
  <c r="V208" s="1"/>
  <c r="R208"/>
  <c r="Q208"/>
  <c r="N208"/>
  <c r="N209" i="2" s="1"/>
  <c r="M208" i="1"/>
  <c r="L208"/>
  <c r="I208"/>
  <c r="BC208" s="1"/>
  <c r="H208"/>
  <c r="G208"/>
  <c r="D208"/>
  <c r="E209" i="2" s="1"/>
  <c r="C208" i="1"/>
  <c r="BC207"/>
  <c r="BB207"/>
  <c r="P207"/>
  <c r="K207"/>
  <c r="BC206"/>
  <c r="BB206"/>
  <c r="P206"/>
  <c r="K206"/>
  <c r="BC205"/>
  <c r="BB205"/>
  <c r="P205"/>
  <c r="K205"/>
  <c r="BC204"/>
  <c r="BB204"/>
  <c r="P204"/>
  <c r="K204"/>
  <c r="F204"/>
  <c r="BC203"/>
  <c r="BB203"/>
  <c r="BD203" s="1"/>
  <c r="P203"/>
  <c r="K203"/>
  <c r="F203"/>
  <c r="BC202"/>
  <c r="BB202"/>
  <c r="P202"/>
  <c r="K202"/>
  <c r="F202"/>
  <c r="BC201"/>
  <c r="BB201"/>
  <c r="BD201" s="1"/>
  <c r="P201"/>
  <c r="K201"/>
  <c r="F201"/>
  <c r="BC200"/>
  <c r="BD200" s="1"/>
  <c r="BB200"/>
  <c r="P200"/>
  <c r="K200"/>
  <c r="F200"/>
  <c r="BC199"/>
  <c r="BB199"/>
  <c r="P199"/>
  <c r="K199"/>
  <c r="F199"/>
  <c r="BC198"/>
  <c r="BD198" s="1"/>
  <c r="BB198"/>
  <c r="P198"/>
  <c r="K198"/>
  <c r="F198"/>
  <c r="BC197"/>
  <c r="BB197"/>
  <c r="P197"/>
  <c r="K197"/>
  <c r="F197"/>
  <c r="BC196"/>
  <c r="BD196" s="1"/>
  <c r="BB196"/>
  <c r="P196"/>
  <c r="K196"/>
  <c r="F196"/>
  <c r="BC195"/>
  <c r="BB195"/>
  <c r="P195"/>
  <c r="K195"/>
  <c r="F195"/>
  <c r="BC194"/>
  <c r="BD194" s="1"/>
  <c r="BB194"/>
  <c r="P194"/>
  <c r="K194"/>
  <c r="F194"/>
  <c r="BC193"/>
  <c r="BB193"/>
  <c r="P193"/>
  <c r="K193"/>
  <c r="F193"/>
  <c r="BC192"/>
  <c r="BD192" s="1"/>
  <c r="BB192"/>
  <c r="P192"/>
  <c r="K192"/>
  <c r="F192"/>
  <c r="BC191"/>
  <c r="BB191"/>
  <c r="P191"/>
  <c r="K191"/>
  <c r="F191"/>
  <c r="BC190"/>
  <c r="BD190" s="1"/>
  <c r="BB190"/>
  <c r="P190"/>
  <c r="K190"/>
  <c r="F190"/>
  <c r="AZ189"/>
  <c r="AY189"/>
  <c r="AX189"/>
  <c r="AW189"/>
  <c r="AV189"/>
  <c r="AU189"/>
  <c r="AT189"/>
  <c r="AS189"/>
  <c r="AP189"/>
  <c r="AR189" s="1"/>
  <c r="AO189"/>
  <c r="AN189"/>
  <c r="AM189"/>
  <c r="AJ189"/>
  <c r="AI189"/>
  <c r="AG189"/>
  <c r="AH189" s="1"/>
  <c r="AF189"/>
  <c r="AD189"/>
  <c r="AC189"/>
  <c r="Z189"/>
  <c r="AB189" s="1"/>
  <c r="X189"/>
  <c r="W189"/>
  <c r="T189"/>
  <c r="V189" s="1"/>
  <c r="R189"/>
  <c r="Q189"/>
  <c r="N189"/>
  <c r="N190" i="2" s="1"/>
  <c r="M189" i="1"/>
  <c r="L189"/>
  <c r="I189"/>
  <c r="BC189" s="1"/>
  <c r="H189"/>
  <c r="G189"/>
  <c r="D189"/>
  <c r="E190" i="2" s="1"/>
  <c r="C189" i="1"/>
  <c r="BC188"/>
  <c r="BB188"/>
  <c r="P188"/>
  <c r="K188"/>
  <c r="BC187"/>
  <c r="BB187"/>
  <c r="P187"/>
  <c r="K187"/>
  <c r="BC186"/>
  <c r="BB186"/>
  <c r="P186"/>
  <c r="K186"/>
  <c r="BC185"/>
  <c r="BB185"/>
  <c r="P185"/>
  <c r="K185"/>
  <c r="BC184"/>
  <c r="BB184"/>
  <c r="P184"/>
  <c r="K184"/>
  <c r="F184"/>
  <c r="BC183"/>
  <c r="BB183"/>
  <c r="BD183" s="1"/>
  <c r="P183"/>
  <c r="K183"/>
  <c r="F183"/>
  <c r="BC182"/>
  <c r="BB182"/>
  <c r="P182"/>
  <c r="K182"/>
  <c r="F182"/>
  <c r="BC181"/>
  <c r="BB181"/>
  <c r="BD181" s="1"/>
  <c r="P181"/>
  <c r="K181"/>
  <c r="F181"/>
  <c r="BC180"/>
  <c r="BD180" s="1"/>
  <c r="BB180"/>
  <c r="P180"/>
  <c r="K180"/>
  <c r="F180"/>
  <c r="BC179"/>
  <c r="BB179"/>
  <c r="P179"/>
  <c r="K179"/>
  <c r="F179"/>
  <c r="BC178"/>
  <c r="BD178" s="1"/>
  <c r="BB178"/>
  <c r="P178"/>
  <c r="K178"/>
  <c r="F178"/>
  <c r="BC177"/>
  <c r="BB177"/>
  <c r="P177"/>
  <c r="K177"/>
  <c r="F177"/>
  <c r="BC176"/>
  <c r="BD176" s="1"/>
  <c r="BB176"/>
  <c r="P176"/>
  <c r="K176"/>
  <c r="F176"/>
  <c r="BC175"/>
  <c r="BB175"/>
  <c r="P175"/>
  <c r="K175"/>
  <c r="F175"/>
  <c r="BC174"/>
  <c r="BD174" s="1"/>
  <c r="BB174"/>
  <c r="P174"/>
  <c r="K174"/>
  <c r="F174"/>
  <c r="BC173"/>
  <c r="BB173"/>
  <c r="P173"/>
  <c r="K173"/>
  <c r="F173"/>
  <c r="BC172"/>
  <c r="BD172" s="1"/>
  <c r="BB172"/>
  <c r="P172"/>
  <c r="K172"/>
  <c r="F172"/>
  <c r="BC171"/>
  <c r="BB171"/>
  <c r="P171"/>
  <c r="K171"/>
  <c r="F171"/>
  <c r="BC170"/>
  <c r="BD170" s="1"/>
  <c r="BB170"/>
  <c r="P170"/>
  <c r="K170"/>
  <c r="F170"/>
  <c r="BC169"/>
  <c r="BB169"/>
  <c r="P169"/>
  <c r="K169"/>
  <c r="F169"/>
  <c r="BC168"/>
  <c r="BD168" s="1"/>
  <c r="BB168"/>
  <c r="P168"/>
  <c r="K168"/>
  <c r="F168"/>
  <c r="BC167"/>
  <c r="BB167"/>
  <c r="P167"/>
  <c r="K167"/>
  <c r="F167"/>
  <c r="AZ166"/>
  <c r="AY166"/>
  <c r="AX166"/>
  <c r="AW166"/>
  <c r="AV166"/>
  <c r="AU166"/>
  <c r="AT166"/>
  <c r="AS166"/>
  <c r="AP166"/>
  <c r="AR166" s="1"/>
  <c r="AO166"/>
  <c r="AN166"/>
  <c r="AM166"/>
  <c r="AJ166"/>
  <c r="AI166"/>
  <c r="AG166"/>
  <c r="AH166" s="1"/>
  <c r="AF166"/>
  <c r="AD166"/>
  <c r="AC166"/>
  <c r="Z166"/>
  <c r="AB166" s="1"/>
  <c r="X166"/>
  <c r="W166"/>
  <c r="T166"/>
  <c r="V166" s="1"/>
  <c r="R166"/>
  <c r="Q166"/>
  <c r="N166"/>
  <c r="N167" i="2" s="1"/>
  <c r="M166" i="1"/>
  <c r="L166"/>
  <c r="I166"/>
  <c r="BC166" s="1"/>
  <c r="H166"/>
  <c r="G166"/>
  <c r="D166"/>
  <c r="E167" i="2" s="1"/>
  <c r="C166" i="1"/>
  <c r="BC165"/>
  <c r="BD165" s="1"/>
  <c r="BB165"/>
  <c r="P165"/>
  <c r="F165"/>
  <c r="BC164"/>
  <c r="BB164"/>
  <c r="P164"/>
  <c r="K164"/>
  <c r="BC163"/>
  <c r="BD163" s="1"/>
  <c r="BB163"/>
  <c r="P163"/>
  <c r="K163"/>
  <c r="F163"/>
  <c r="BC162"/>
  <c r="BB162"/>
  <c r="P162"/>
  <c r="K162"/>
  <c r="F162"/>
  <c r="BC161"/>
  <c r="BD161" s="1"/>
  <c r="BB161"/>
  <c r="P161"/>
  <c r="K161"/>
  <c r="F161"/>
  <c r="BC160"/>
  <c r="BB160"/>
  <c r="P160"/>
  <c r="K160"/>
  <c r="F160"/>
  <c r="BC159"/>
  <c r="BD159" s="1"/>
  <c r="BB159"/>
  <c r="P159"/>
  <c r="K159"/>
  <c r="F159"/>
  <c r="BC158"/>
  <c r="BB158"/>
  <c r="P158"/>
  <c r="K158"/>
  <c r="F158"/>
  <c r="BC157"/>
  <c r="BD157" s="1"/>
  <c r="BB157"/>
  <c r="P157"/>
  <c r="K157"/>
  <c r="F157"/>
  <c r="BC156"/>
  <c r="BB156"/>
  <c r="P156"/>
  <c r="K156"/>
  <c r="F156"/>
  <c r="BC155"/>
  <c r="BD155" s="1"/>
  <c r="BB155"/>
  <c r="P155"/>
  <c r="K155"/>
  <c r="F155"/>
  <c r="AZ154"/>
  <c r="AY154"/>
  <c r="AX154"/>
  <c r="AW154"/>
  <c r="AV154"/>
  <c r="AU154"/>
  <c r="AT154"/>
  <c r="AS154"/>
  <c r="AP154"/>
  <c r="AO154"/>
  <c r="AN154"/>
  <c r="AM154"/>
  <c r="AJ154"/>
  <c r="AI154"/>
  <c r="AG154"/>
  <c r="AF154"/>
  <c r="AD154"/>
  <c r="AC154"/>
  <c r="Z154"/>
  <c r="X154"/>
  <c r="W154"/>
  <c r="T154"/>
  <c r="R154"/>
  <c r="Q154"/>
  <c r="N154"/>
  <c r="P154" s="1"/>
  <c r="M154"/>
  <c r="L154"/>
  <c r="I154"/>
  <c r="K154" s="1"/>
  <c r="H154"/>
  <c r="G154"/>
  <c r="D154"/>
  <c r="BB154" s="1"/>
  <c r="C154"/>
  <c r="BC153"/>
  <c r="BB153"/>
  <c r="P153"/>
  <c r="K153"/>
  <c r="F153"/>
  <c r="BC152"/>
  <c r="BD152" s="1"/>
  <c r="BB152"/>
  <c r="P152"/>
  <c r="K152"/>
  <c r="F152"/>
  <c r="BC151"/>
  <c r="BD151" s="1"/>
  <c r="BB151"/>
  <c r="P151"/>
  <c r="K151"/>
  <c r="F151"/>
  <c r="BC150"/>
  <c r="BD150" s="1"/>
  <c r="BB150"/>
  <c r="P150"/>
  <c r="K150"/>
  <c r="F150"/>
  <c r="BC149"/>
  <c r="BD149" s="1"/>
  <c r="BB149"/>
  <c r="P149"/>
  <c r="K149"/>
  <c r="F149"/>
  <c r="BC148"/>
  <c r="BD148" s="1"/>
  <c r="BB148"/>
  <c r="P148"/>
  <c r="K148"/>
  <c r="F148"/>
  <c r="BC147"/>
  <c r="BD147" s="1"/>
  <c r="BB147"/>
  <c r="P147"/>
  <c r="K147"/>
  <c r="F147"/>
  <c r="BC146"/>
  <c r="BD146" s="1"/>
  <c r="BB146"/>
  <c r="P146"/>
  <c r="K146"/>
  <c r="F146"/>
  <c r="BC145"/>
  <c r="BB145"/>
  <c r="P145"/>
  <c r="K145"/>
  <c r="F145"/>
  <c r="BC144"/>
  <c r="BD144" s="1"/>
  <c r="BB144"/>
  <c r="P144"/>
  <c r="K144"/>
  <c r="F144"/>
  <c r="BC143"/>
  <c r="BD143" s="1"/>
  <c r="BB143"/>
  <c r="P143"/>
  <c r="K143"/>
  <c r="F143"/>
  <c r="BC142"/>
  <c r="BB142"/>
  <c r="P142"/>
  <c r="K142"/>
  <c r="F142"/>
  <c r="BC141"/>
  <c r="BD141" s="1"/>
  <c r="BB141"/>
  <c r="P141"/>
  <c r="K141"/>
  <c r="F141"/>
  <c r="BC140"/>
  <c r="BB140"/>
  <c r="P140"/>
  <c r="K140"/>
  <c r="F140"/>
  <c r="BC139"/>
  <c r="BD139" s="1"/>
  <c r="BB139"/>
  <c r="P139"/>
  <c r="K139"/>
  <c r="F139"/>
  <c r="BC138"/>
  <c r="BD138" s="1"/>
  <c r="BB138"/>
  <c r="P138"/>
  <c r="K138"/>
  <c r="F138"/>
  <c r="AZ137"/>
  <c r="AY137"/>
  <c r="AX137"/>
  <c r="AW137"/>
  <c r="AV137"/>
  <c r="AU137"/>
  <c r="AT137"/>
  <c r="AS137"/>
  <c r="AP137"/>
  <c r="AR137" s="1"/>
  <c r="AO137"/>
  <c r="AN137"/>
  <c r="AM137"/>
  <c r="AJ137"/>
  <c r="AL137" s="1"/>
  <c r="AI137"/>
  <c r="AG137"/>
  <c r="AH137" s="1"/>
  <c r="AF137"/>
  <c r="AD137"/>
  <c r="AE137" s="1"/>
  <c r="AC137"/>
  <c r="Z137"/>
  <c r="X137"/>
  <c r="W137"/>
  <c r="T137"/>
  <c r="V137" s="1"/>
  <c r="R137"/>
  <c r="Q137"/>
  <c r="N137"/>
  <c r="N138" i="2" s="1"/>
  <c r="M137" i="1"/>
  <c r="L137"/>
  <c r="I137"/>
  <c r="BC137" s="1"/>
  <c r="H137"/>
  <c r="G137"/>
  <c r="D137"/>
  <c r="C137"/>
  <c r="BC136"/>
  <c r="BB136"/>
  <c r="BD136" s="1"/>
  <c r="K136"/>
  <c r="BC135"/>
  <c r="BB135"/>
  <c r="K135"/>
  <c r="BC134"/>
  <c r="BB134"/>
  <c r="BD134" s="1"/>
  <c r="K134"/>
  <c r="BC133"/>
  <c r="BB133"/>
  <c r="P133"/>
  <c r="K133"/>
  <c r="BC132"/>
  <c r="BB132"/>
  <c r="P132"/>
  <c r="K132"/>
  <c r="BC131"/>
  <c r="BB131"/>
  <c r="P131"/>
  <c r="K131"/>
  <c r="BC130"/>
  <c r="BB130"/>
  <c r="P130"/>
  <c r="K130"/>
  <c r="F130"/>
  <c r="BC129"/>
  <c r="BB129"/>
  <c r="BD129" s="1"/>
  <c r="P129"/>
  <c r="K129"/>
  <c r="F129"/>
  <c r="BC128"/>
  <c r="BB128"/>
  <c r="P128"/>
  <c r="K128"/>
  <c r="F128"/>
  <c r="BC127"/>
  <c r="BB127"/>
  <c r="BD127" s="1"/>
  <c r="P127"/>
  <c r="K127"/>
  <c r="F127"/>
  <c r="BC126"/>
  <c r="BB126"/>
  <c r="P126"/>
  <c r="K126"/>
  <c r="F126"/>
  <c r="BC125"/>
  <c r="BB125"/>
  <c r="BD125" s="1"/>
  <c r="P125"/>
  <c r="K125"/>
  <c r="F125"/>
  <c r="BC124"/>
  <c r="BD124" s="1"/>
  <c r="BB124"/>
  <c r="P124"/>
  <c r="K124"/>
  <c r="F124"/>
  <c r="BC123"/>
  <c r="BB123"/>
  <c r="P123"/>
  <c r="K123"/>
  <c r="F123"/>
  <c r="AZ122"/>
  <c r="AY122"/>
  <c r="AX122"/>
  <c r="AW122"/>
  <c r="AV122"/>
  <c r="AU122"/>
  <c r="AT122"/>
  <c r="AS122"/>
  <c r="AP122"/>
  <c r="AR122" s="1"/>
  <c r="AO122"/>
  <c r="AN122"/>
  <c r="AM122"/>
  <c r="AJ122"/>
  <c r="AI122"/>
  <c r="AG122"/>
  <c r="AH122" s="1"/>
  <c r="AF122"/>
  <c r="AD122"/>
  <c r="AC122"/>
  <c r="Z122"/>
  <c r="AB122" s="1"/>
  <c r="X122"/>
  <c r="W122"/>
  <c r="T122"/>
  <c r="V122" s="1"/>
  <c r="R122"/>
  <c r="Q122"/>
  <c r="N122"/>
  <c r="N123" i="2" s="1"/>
  <c r="M122" i="1"/>
  <c r="L122"/>
  <c r="I122"/>
  <c r="BC122" s="1"/>
  <c r="H122"/>
  <c r="G122"/>
  <c r="D122"/>
  <c r="E123" i="2" s="1"/>
  <c r="C122" i="1"/>
  <c r="BC121"/>
  <c r="BB121"/>
  <c r="P121"/>
  <c r="K121"/>
  <c r="BC120"/>
  <c r="BB120"/>
  <c r="P120"/>
  <c r="K120"/>
  <c r="BC119"/>
  <c r="BB119"/>
  <c r="P119"/>
  <c r="K119"/>
  <c r="F119"/>
  <c r="BC118"/>
  <c r="BB118"/>
  <c r="BD118" s="1"/>
  <c r="P118"/>
  <c r="K118"/>
  <c r="F118"/>
  <c r="BC117"/>
  <c r="BB117"/>
  <c r="P117"/>
  <c r="K117"/>
  <c r="F117"/>
  <c r="BC116"/>
  <c r="BB116"/>
  <c r="BD116" s="1"/>
  <c r="P116"/>
  <c r="K116"/>
  <c r="F116"/>
  <c r="BC115"/>
  <c r="BD115" s="1"/>
  <c r="BB115"/>
  <c r="P115"/>
  <c r="K115"/>
  <c r="F115"/>
  <c r="BC114"/>
  <c r="BB114"/>
  <c r="P114"/>
  <c r="K114"/>
  <c r="F114"/>
  <c r="BC113"/>
  <c r="BD113" s="1"/>
  <c r="BB113"/>
  <c r="P113"/>
  <c r="K113"/>
  <c r="F113"/>
  <c r="BC112"/>
  <c r="BB112"/>
  <c r="P112"/>
  <c r="K112"/>
  <c r="F112"/>
  <c r="BC111"/>
  <c r="BD111" s="1"/>
  <c r="BB111"/>
  <c r="P111"/>
  <c r="K111"/>
  <c r="F111"/>
  <c r="BC110"/>
  <c r="BB110"/>
  <c r="P110"/>
  <c r="K110"/>
  <c r="F110"/>
  <c r="BC109"/>
  <c r="BD109" s="1"/>
  <c r="BB109"/>
  <c r="P109"/>
  <c r="K109"/>
  <c r="F109"/>
  <c r="BC108"/>
  <c r="BB108"/>
  <c r="P108"/>
  <c r="K108"/>
  <c r="F108"/>
  <c r="BC107"/>
  <c r="BD107" s="1"/>
  <c r="BB107"/>
  <c r="P107"/>
  <c r="K107"/>
  <c r="F107"/>
  <c r="BC106"/>
  <c r="BB106"/>
  <c r="P106"/>
  <c r="K106"/>
  <c r="F106"/>
  <c r="BC105"/>
  <c r="BD105" s="1"/>
  <c r="BB105"/>
  <c r="P105"/>
  <c r="K105"/>
  <c r="F105"/>
  <c r="AZ104"/>
  <c r="AY104"/>
  <c r="AX104"/>
  <c r="AW104"/>
  <c r="AV104"/>
  <c r="AU104"/>
  <c r="AT104"/>
  <c r="AS104"/>
  <c r="AP104"/>
  <c r="AR104" s="1"/>
  <c r="AO104"/>
  <c r="AN104"/>
  <c r="AM104"/>
  <c r="AJ104"/>
  <c r="AI104"/>
  <c r="AG104"/>
  <c r="AH104" s="1"/>
  <c r="AF104"/>
  <c r="AD104"/>
  <c r="AC104"/>
  <c r="Z104"/>
  <c r="AB104" s="1"/>
  <c r="X104"/>
  <c r="W104"/>
  <c r="T104"/>
  <c r="V104" s="1"/>
  <c r="R104"/>
  <c r="Q104"/>
  <c r="N104"/>
  <c r="N104" i="2" s="1"/>
  <c r="M104" i="1"/>
  <c r="L104"/>
  <c r="I104"/>
  <c r="BC104" s="1"/>
  <c r="H104"/>
  <c r="G104"/>
  <c r="D104"/>
  <c r="E104" i="2" s="1"/>
  <c r="C104" i="1"/>
  <c r="BC103"/>
  <c r="BB103"/>
  <c r="P103"/>
  <c r="K103"/>
  <c r="BC102"/>
  <c r="BB102"/>
  <c r="P102"/>
  <c r="K102"/>
  <c r="BC101"/>
  <c r="BB101"/>
  <c r="P101"/>
  <c r="K101"/>
  <c r="F101"/>
  <c r="BC100"/>
  <c r="BB100"/>
  <c r="BD100" s="1"/>
  <c r="P100"/>
  <c r="K100"/>
  <c r="F100"/>
  <c r="BC99"/>
  <c r="BB99"/>
  <c r="P99"/>
  <c r="K99"/>
  <c r="F99"/>
  <c r="BC98"/>
  <c r="BB98"/>
  <c r="BD98" s="1"/>
  <c r="P98"/>
  <c r="K98"/>
  <c r="F98"/>
  <c r="BC97"/>
  <c r="BD97" s="1"/>
  <c r="BB97"/>
  <c r="P97"/>
  <c r="K97"/>
  <c r="F97"/>
  <c r="BC96"/>
  <c r="BB96"/>
  <c r="P96"/>
  <c r="K96"/>
  <c r="F96"/>
  <c r="BC95"/>
  <c r="BD95" s="1"/>
  <c r="BB95"/>
  <c r="P95"/>
  <c r="K95"/>
  <c r="F95"/>
  <c r="BC94"/>
  <c r="BB94"/>
  <c r="P94"/>
  <c r="K94"/>
  <c r="F94"/>
  <c r="BC93"/>
  <c r="BD93" s="1"/>
  <c r="BB93"/>
  <c r="P93"/>
  <c r="K93"/>
  <c r="F93"/>
  <c r="BC92"/>
  <c r="BB92"/>
  <c r="P92"/>
  <c r="K92"/>
  <c r="F92"/>
  <c r="BC91"/>
  <c r="BD91" s="1"/>
  <c r="BB91"/>
  <c r="P91"/>
  <c r="K91"/>
  <c r="F91"/>
  <c r="BC90"/>
  <c r="BB90"/>
  <c r="P90"/>
  <c r="K90"/>
  <c r="F90"/>
  <c r="BC89"/>
  <c r="BD89" s="1"/>
  <c r="BB89"/>
  <c r="P89"/>
  <c r="K89"/>
  <c r="F89"/>
  <c r="BC88"/>
  <c r="BB88"/>
  <c r="P88"/>
  <c r="K88"/>
  <c r="F88"/>
  <c r="BC87"/>
  <c r="BD87" s="1"/>
  <c r="BB87"/>
  <c r="P87"/>
  <c r="K87"/>
  <c r="F87"/>
  <c r="BC86"/>
  <c r="BB86"/>
  <c r="P86"/>
  <c r="K86"/>
  <c r="F86"/>
  <c r="BC85"/>
  <c r="BD85" s="1"/>
  <c r="BB85"/>
  <c r="P85"/>
  <c r="K85"/>
  <c r="F85"/>
  <c r="BC84"/>
  <c r="BB84"/>
  <c r="P84"/>
  <c r="K84"/>
  <c r="F84"/>
  <c r="BC83"/>
  <c r="BD83" s="1"/>
  <c r="BB83"/>
  <c r="P83"/>
  <c r="K83"/>
  <c r="F83"/>
  <c r="AZ82"/>
  <c r="AY82"/>
  <c r="AX82"/>
  <c r="AW82"/>
  <c r="AV82"/>
  <c r="AU82"/>
  <c r="AT82"/>
  <c r="AS82"/>
  <c r="AP82"/>
  <c r="AR82" s="1"/>
  <c r="AO82"/>
  <c r="AN82"/>
  <c r="AM82"/>
  <c r="AJ82"/>
  <c r="AI82"/>
  <c r="AG82"/>
  <c r="AH82" s="1"/>
  <c r="AF82"/>
  <c r="AD82"/>
  <c r="AC82"/>
  <c r="Z82"/>
  <c r="AB82" s="1"/>
  <c r="X82"/>
  <c r="W82"/>
  <c r="T82"/>
  <c r="V82" s="1"/>
  <c r="R82"/>
  <c r="Q82"/>
  <c r="N82"/>
  <c r="N82" i="2" s="1"/>
  <c r="M82" i="1"/>
  <c r="L82"/>
  <c r="I82"/>
  <c r="BC82" s="1"/>
  <c r="H82"/>
  <c r="G82"/>
  <c r="D82"/>
  <c r="E82" i="2" s="1"/>
  <c r="C82" i="1"/>
  <c r="BC81"/>
  <c r="BB81"/>
  <c r="P81"/>
  <c r="K81"/>
  <c r="BC80"/>
  <c r="BB80"/>
  <c r="P80"/>
  <c r="K80"/>
  <c r="BC79"/>
  <c r="BB79"/>
  <c r="P79"/>
  <c r="K79"/>
  <c r="F79"/>
  <c r="BC78"/>
  <c r="BB78"/>
  <c r="BD78" s="1"/>
  <c r="P78"/>
  <c r="K78"/>
  <c r="F78"/>
  <c r="BC77"/>
  <c r="BB77"/>
  <c r="P77"/>
  <c r="K77"/>
  <c r="F77"/>
  <c r="BC76"/>
  <c r="BB76"/>
  <c r="BD76" s="1"/>
  <c r="P76"/>
  <c r="K76"/>
  <c r="F76"/>
  <c r="BC75"/>
  <c r="BD75" s="1"/>
  <c r="BB75"/>
  <c r="P75"/>
  <c r="K75"/>
  <c r="F75"/>
  <c r="BC74"/>
  <c r="BB74"/>
  <c r="P74"/>
  <c r="K74"/>
  <c r="F74"/>
  <c r="BC73"/>
  <c r="BD73" s="1"/>
  <c r="BB73"/>
  <c r="P73"/>
  <c r="K73"/>
  <c r="F73"/>
  <c r="BC72"/>
  <c r="BB72"/>
  <c r="P72"/>
  <c r="K72"/>
  <c r="F72"/>
  <c r="BC71"/>
  <c r="BD71" s="1"/>
  <c r="BB71"/>
  <c r="P71"/>
  <c r="K71"/>
  <c r="F71"/>
  <c r="BC70"/>
  <c r="BB70"/>
  <c r="P70"/>
  <c r="K70"/>
  <c r="F70"/>
  <c r="BC69"/>
  <c r="BD69" s="1"/>
  <c r="BB69"/>
  <c r="P69"/>
  <c r="K69"/>
  <c r="F69"/>
  <c r="BC68"/>
  <c r="BB68"/>
  <c r="P68"/>
  <c r="K68"/>
  <c r="F68"/>
  <c r="BC67"/>
  <c r="BD67" s="1"/>
  <c r="BB67"/>
  <c r="P67"/>
  <c r="K67"/>
  <c r="F67"/>
  <c r="BC66"/>
  <c r="BB66"/>
  <c r="P66"/>
  <c r="K66"/>
  <c r="F66"/>
  <c r="BC65"/>
  <c r="BD65" s="1"/>
  <c r="BB65"/>
  <c r="P65"/>
  <c r="K65"/>
  <c r="F65"/>
  <c r="BC64"/>
  <c r="BB64"/>
  <c r="P64"/>
  <c r="K64"/>
  <c r="F64"/>
  <c r="BC63"/>
  <c r="BD63" s="1"/>
  <c r="BB63"/>
  <c r="P63"/>
  <c r="K63"/>
  <c r="F63"/>
  <c r="BC62"/>
  <c r="BB62"/>
  <c r="P62"/>
  <c r="K62"/>
  <c r="F62"/>
  <c r="BC61"/>
  <c r="BD61" s="1"/>
  <c r="BB61"/>
  <c r="P61"/>
  <c r="K61"/>
  <c r="F61"/>
  <c r="BC60"/>
  <c r="BB60"/>
  <c r="P60"/>
  <c r="K60"/>
  <c r="F60"/>
  <c r="AZ59"/>
  <c r="AZ408" s="1"/>
  <c r="AY59"/>
  <c r="AY408" s="1"/>
  <c r="AX59"/>
  <c r="AX408" s="1"/>
  <c r="AW59"/>
  <c r="AW408" s="1"/>
  <c r="AV59"/>
  <c r="AV408" s="1"/>
  <c r="AU59"/>
  <c r="AU408" s="1"/>
  <c r="AT59"/>
  <c r="AT408" s="1"/>
  <c r="AS59"/>
  <c r="AS408" s="1"/>
  <c r="AP59"/>
  <c r="AR59" s="1"/>
  <c r="AO59"/>
  <c r="AO408" s="1"/>
  <c r="AN59"/>
  <c r="AN408" s="1"/>
  <c r="AM59"/>
  <c r="AM408" s="1"/>
  <c r="AJ59"/>
  <c r="AI59"/>
  <c r="AI408" s="1"/>
  <c r="AG59"/>
  <c r="AH59" s="1"/>
  <c r="AF59"/>
  <c r="AF408" s="1"/>
  <c r="AD59"/>
  <c r="AC59"/>
  <c r="AC408" s="1"/>
  <c r="Z59"/>
  <c r="AB59" s="1"/>
  <c r="X59"/>
  <c r="X408" s="1"/>
  <c r="W59"/>
  <c r="W408" s="1"/>
  <c r="T59"/>
  <c r="V59" s="1"/>
  <c r="R59"/>
  <c r="R408" s="1"/>
  <c r="Q59"/>
  <c r="Q408" s="1"/>
  <c r="N59"/>
  <c r="P59" s="1"/>
  <c r="M59"/>
  <c r="M408" s="1"/>
  <c r="L59"/>
  <c r="L408" s="1"/>
  <c r="I59"/>
  <c r="I408" s="1"/>
  <c r="H59"/>
  <c r="H408" s="1"/>
  <c r="G59"/>
  <c r="G408" s="1"/>
  <c r="D59"/>
  <c r="F59" s="1"/>
  <c r="C59"/>
  <c r="C408" s="1"/>
  <c r="BC58"/>
  <c r="BB58"/>
  <c r="BD58" s="1"/>
  <c r="P58"/>
  <c r="K58"/>
  <c r="F58"/>
  <c r="BC57"/>
  <c r="BB57"/>
  <c r="P57"/>
  <c r="K57"/>
  <c r="F57"/>
  <c r="BC56"/>
  <c r="BB56"/>
  <c r="P56"/>
  <c r="K56"/>
  <c r="F56"/>
  <c r="BC55"/>
  <c r="BD55" s="1"/>
  <c r="BB55"/>
  <c r="P55"/>
  <c r="K55"/>
  <c r="F55"/>
  <c r="BC54"/>
  <c r="BB54"/>
  <c r="P54"/>
  <c r="K54"/>
  <c r="F54"/>
  <c r="BC53"/>
  <c r="BD53" s="1"/>
  <c r="BB53"/>
  <c r="P53"/>
  <c r="K53"/>
  <c r="F53"/>
  <c r="BC52"/>
  <c r="BB52"/>
  <c r="P52"/>
  <c r="K52"/>
  <c r="F52"/>
  <c r="BC51"/>
  <c r="BD51" s="1"/>
  <c r="BB51"/>
  <c r="P51"/>
  <c r="K51"/>
  <c r="F51"/>
  <c r="BC50"/>
  <c r="BB50"/>
  <c r="P50"/>
  <c r="K50"/>
  <c r="F50"/>
  <c r="BC49"/>
  <c r="BD49" s="1"/>
  <c r="BB49"/>
  <c r="P49"/>
  <c r="K49"/>
  <c r="F49"/>
  <c r="BC48"/>
  <c r="BB48"/>
  <c r="P48"/>
  <c r="K48"/>
  <c r="F48"/>
  <c r="BC47"/>
  <c r="BD47" s="1"/>
  <c r="BB47"/>
  <c r="P47"/>
  <c r="K47"/>
  <c r="F47"/>
  <c r="BC46"/>
  <c r="BB46"/>
  <c r="P46"/>
  <c r="K46"/>
  <c r="F46"/>
  <c r="BC45"/>
  <c r="BD45" s="1"/>
  <c r="BB45"/>
  <c r="P45"/>
  <c r="K45"/>
  <c r="F45"/>
  <c r="BC44"/>
  <c r="BB44"/>
  <c r="P44"/>
  <c r="K44"/>
  <c r="F44"/>
  <c r="BC43"/>
  <c r="BD43" s="1"/>
  <c r="BB43"/>
  <c r="P43"/>
  <c r="K43"/>
  <c r="F43"/>
  <c r="BC42"/>
  <c r="BB42"/>
  <c r="P42"/>
  <c r="K42"/>
  <c r="F42"/>
  <c r="BC41"/>
  <c r="BD41" s="1"/>
  <c r="BB41"/>
  <c r="P41"/>
  <c r="K41"/>
  <c r="F41"/>
  <c r="BC40"/>
  <c r="BB40"/>
  <c r="P40"/>
  <c r="K40"/>
  <c r="F40"/>
  <c r="BC39"/>
  <c r="BD39" s="1"/>
  <c r="BB39"/>
  <c r="P39"/>
  <c r="K39"/>
  <c r="F39"/>
  <c r="BC38"/>
  <c r="BB38"/>
  <c r="P38"/>
  <c r="K38"/>
  <c r="F38"/>
  <c r="BC37"/>
  <c r="BB37"/>
  <c r="P37"/>
  <c r="K37"/>
  <c r="F37"/>
  <c r="BC36"/>
  <c r="BD36" s="1"/>
  <c r="BB36"/>
  <c r="P36"/>
  <c r="K36"/>
  <c r="F36"/>
  <c r="BC35"/>
  <c r="BB35"/>
  <c r="P35"/>
  <c r="K35"/>
  <c r="F35"/>
  <c r="BC34"/>
  <c r="BD34" s="1"/>
  <c r="BB34"/>
  <c r="P34"/>
  <c r="K34"/>
  <c r="F34"/>
  <c r="BC33"/>
  <c r="BB33"/>
  <c r="P33"/>
  <c r="K33"/>
  <c r="F33"/>
  <c r="BC32"/>
  <c r="BD32" s="1"/>
  <c r="BB32"/>
  <c r="P32"/>
  <c r="K32"/>
  <c r="F32"/>
  <c r="BC31"/>
  <c r="BB31"/>
  <c r="P31"/>
  <c r="K31"/>
  <c r="F31"/>
  <c r="BC30"/>
  <c r="BD30" s="1"/>
  <c r="BB30"/>
  <c r="P30"/>
  <c r="K30"/>
  <c r="F30"/>
  <c r="BC29"/>
  <c r="BB29"/>
  <c r="P29"/>
  <c r="K29"/>
  <c r="F29"/>
  <c r="BC28"/>
  <c r="BD28" s="1"/>
  <c r="BB28"/>
  <c r="P28"/>
  <c r="K28"/>
  <c r="F28"/>
  <c r="BC27"/>
  <c r="BB27"/>
  <c r="P27"/>
  <c r="K27"/>
  <c r="F27"/>
  <c r="BC26"/>
  <c r="BD26" s="1"/>
  <c r="BB26"/>
  <c r="P26"/>
  <c r="K26"/>
  <c r="F26"/>
  <c r="BC25"/>
  <c r="BB25"/>
  <c r="P25"/>
  <c r="K25"/>
  <c r="F25"/>
  <c r="BC24"/>
  <c r="BD24" s="1"/>
  <c r="BB24"/>
  <c r="P24"/>
  <c r="K24"/>
  <c r="F24"/>
  <c r="BC23"/>
  <c r="BB23"/>
  <c r="P23"/>
  <c r="K23"/>
  <c r="F23"/>
  <c r="BC22"/>
  <c r="BD22" s="1"/>
  <c r="BB22"/>
  <c r="P22"/>
  <c r="K22"/>
  <c r="F22"/>
  <c r="BC21"/>
  <c r="BB21"/>
  <c r="P21"/>
  <c r="K21"/>
  <c r="F21"/>
  <c r="BC20"/>
  <c r="BD20" s="1"/>
  <c r="BB20"/>
  <c r="P20"/>
  <c r="K20"/>
  <c r="F20"/>
  <c r="BC19"/>
  <c r="BB19"/>
  <c r="P19"/>
  <c r="K19"/>
  <c r="F19"/>
  <c r="BC18"/>
  <c r="BD18" s="1"/>
  <c r="BB18"/>
  <c r="P18"/>
  <c r="K18"/>
  <c r="F18"/>
  <c r="BC17"/>
  <c r="BB17"/>
  <c r="BC16"/>
  <c r="BB16"/>
  <c r="BD16" s="1"/>
  <c r="BC15"/>
  <c r="BB15"/>
  <c r="BC14"/>
  <c r="BB14"/>
  <c r="BD14" s="1"/>
  <c r="BC13"/>
  <c r="BB13"/>
  <c r="BC12"/>
  <c r="BB12"/>
  <c r="BD12" s="1"/>
  <c r="BC11"/>
  <c r="BB11"/>
  <c r="BC10"/>
  <c r="BB10"/>
  <c r="BD10" s="1"/>
  <c r="BC9"/>
  <c r="BB9"/>
  <c r="BC8"/>
  <c r="BB8"/>
  <c r="BD8" s="1"/>
  <c r="BC7"/>
  <c r="BB7"/>
  <c r="E155" i="2" l="1"/>
  <c r="E138"/>
  <c r="BW59"/>
  <c r="BX59" s="1"/>
  <c r="BX167"/>
  <c r="BX255"/>
  <c r="BX363"/>
  <c r="D409"/>
  <c r="G409"/>
  <c r="I409"/>
  <c r="K409"/>
  <c r="M409"/>
  <c r="P409"/>
  <c r="R409"/>
  <c r="U409"/>
  <c r="W409"/>
  <c r="Z409"/>
  <c r="AB409"/>
  <c r="AD409"/>
  <c r="AF409"/>
  <c r="AH409"/>
  <c r="AJ409"/>
  <c r="AL409"/>
  <c r="AN409"/>
  <c r="AP409"/>
  <c r="AR409"/>
  <c r="AT409"/>
  <c r="AV409"/>
  <c r="AX409"/>
  <c r="AZ409"/>
  <c r="BB409"/>
  <c r="BD409"/>
  <c r="BF409"/>
  <c r="BH409"/>
  <c r="BJ409"/>
  <c r="BL409"/>
  <c r="BN409"/>
  <c r="BP409"/>
  <c r="BR409"/>
  <c r="BT409"/>
  <c r="BV409"/>
  <c r="C409"/>
  <c r="F409"/>
  <c r="H409"/>
  <c r="J409"/>
  <c r="L409"/>
  <c r="O409"/>
  <c r="Q409"/>
  <c r="T409"/>
  <c r="V409"/>
  <c r="Y409"/>
  <c r="AA409"/>
  <c r="AC409"/>
  <c r="AE409"/>
  <c r="AG409"/>
  <c r="AI409"/>
  <c r="AK409"/>
  <c r="AM409"/>
  <c r="AO409"/>
  <c r="AQ409"/>
  <c r="AS409"/>
  <c r="AU409"/>
  <c r="AW409"/>
  <c r="AY409"/>
  <c r="BA409"/>
  <c r="BC409"/>
  <c r="BE409"/>
  <c r="BG409"/>
  <c r="BI409"/>
  <c r="BK409"/>
  <c r="BM409"/>
  <c r="BO409"/>
  <c r="BQ409"/>
  <c r="BS409"/>
  <c r="BU409"/>
  <c r="BW403"/>
  <c r="BX403" s="1"/>
  <c r="BD7" i="1"/>
  <c r="BD9"/>
  <c r="BD11"/>
  <c r="BD13"/>
  <c r="BD15"/>
  <c r="BD17"/>
  <c r="BD19"/>
  <c r="BD21"/>
  <c r="BD23"/>
  <c r="BD25"/>
  <c r="BD27"/>
  <c r="BD29"/>
  <c r="BD31"/>
  <c r="BD33"/>
  <c r="BD35"/>
  <c r="BD37"/>
  <c r="BD38"/>
  <c r="BD40"/>
  <c r="BD42"/>
  <c r="BD44"/>
  <c r="BD46"/>
  <c r="BD48"/>
  <c r="BD50"/>
  <c r="BD52"/>
  <c r="BD54"/>
  <c r="BD56"/>
  <c r="BD57"/>
  <c r="BD123"/>
  <c r="BD126"/>
  <c r="BD128"/>
  <c r="BD130"/>
  <c r="BD131"/>
  <c r="BD132"/>
  <c r="BD133"/>
  <c r="BD135"/>
  <c r="BD145"/>
  <c r="BD156"/>
  <c r="BD158"/>
  <c r="BD160"/>
  <c r="BD162"/>
  <c r="F164"/>
  <c r="BD164"/>
  <c r="K165"/>
  <c r="F166"/>
  <c r="K166"/>
  <c r="P166"/>
  <c r="BD191"/>
  <c r="BD193"/>
  <c r="BD195"/>
  <c r="BD197"/>
  <c r="BD199"/>
  <c r="BD202"/>
  <c r="BD204"/>
  <c r="BD205"/>
  <c r="BD206"/>
  <c r="BD207"/>
  <c r="BD209"/>
  <c r="BD211"/>
  <c r="BD213"/>
  <c r="BD215"/>
  <c r="K216"/>
  <c r="F217"/>
  <c r="K217"/>
  <c r="P217"/>
  <c r="BD219"/>
  <c r="BD221"/>
  <c r="BD223"/>
  <c r="BD225"/>
  <c r="BD227"/>
  <c r="BD229"/>
  <c r="F231"/>
  <c r="BD231"/>
  <c r="F233"/>
  <c r="K233"/>
  <c r="P233"/>
  <c r="BD235"/>
  <c r="BD237"/>
  <c r="BD239"/>
  <c r="BD241"/>
  <c r="BD243"/>
  <c r="BD245"/>
  <c r="BD247"/>
  <c r="BD249"/>
  <c r="BD251"/>
  <c r="BD253"/>
  <c r="BD255"/>
  <c r="BD257"/>
  <c r="BD259"/>
  <c r="BD60"/>
  <c r="BD62"/>
  <c r="BD64"/>
  <c r="BD66"/>
  <c r="BD68"/>
  <c r="BD70"/>
  <c r="BD72"/>
  <c r="BD74"/>
  <c r="BD77"/>
  <c r="BD79"/>
  <c r="BD80"/>
  <c r="BD81"/>
  <c r="BD84"/>
  <c r="BD86"/>
  <c r="BD88"/>
  <c r="BD90"/>
  <c r="BD92"/>
  <c r="BD94"/>
  <c r="BD96"/>
  <c r="BD99"/>
  <c r="BD101"/>
  <c r="BD102"/>
  <c r="BD103"/>
  <c r="BD106"/>
  <c r="BD108"/>
  <c r="BD110"/>
  <c r="BD112"/>
  <c r="BD114"/>
  <c r="BD117"/>
  <c r="BD119"/>
  <c r="BD120"/>
  <c r="BD121"/>
  <c r="BD140"/>
  <c r="BD142"/>
  <c r="BD153"/>
  <c r="BD167"/>
  <c r="BD169"/>
  <c r="BD171"/>
  <c r="BD173"/>
  <c r="BD175"/>
  <c r="BD177"/>
  <c r="BD179"/>
  <c r="BD182"/>
  <c r="BD184"/>
  <c r="BD185"/>
  <c r="BD186"/>
  <c r="BD187"/>
  <c r="BD188"/>
  <c r="BD282"/>
  <c r="BD284"/>
  <c r="BD286"/>
  <c r="BD288"/>
  <c r="BD290"/>
  <c r="BD292"/>
  <c r="BD294"/>
  <c r="BD296"/>
  <c r="K297"/>
  <c r="P297"/>
  <c r="BD321"/>
  <c r="BD323"/>
  <c r="BD325"/>
  <c r="BD327"/>
  <c r="BD329"/>
  <c r="BD331"/>
  <c r="BD334"/>
  <c r="BD335"/>
  <c r="BD336"/>
  <c r="BD358"/>
  <c r="BD261"/>
  <c r="BD263"/>
  <c r="F265"/>
  <c r="BD265"/>
  <c r="K266"/>
  <c r="F267"/>
  <c r="K267"/>
  <c r="P267"/>
  <c r="BD269"/>
  <c r="BD271"/>
  <c r="BD273"/>
  <c r="BD275"/>
  <c r="BD277"/>
  <c r="BD279"/>
  <c r="F281"/>
  <c r="K281"/>
  <c r="P281"/>
  <c r="BD298"/>
  <c r="BD300"/>
  <c r="BD302"/>
  <c r="BD304"/>
  <c r="BD306"/>
  <c r="F308"/>
  <c r="K308"/>
  <c r="P308"/>
  <c r="BD310"/>
  <c r="BD312"/>
  <c r="F314"/>
  <c r="K314"/>
  <c r="P314"/>
  <c r="BD316"/>
  <c r="BD318"/>
  <c r="F320"/>
  <c r="K320"/>
  <c r="P320"/>
  <c r="BD338"/>
  <c r="BD340"/>
  <c r="BD342"/>
  <c r="BD344"/>
  <c r="BD347"/>
  <c r="BD348"/>
  <c r="BD349"/>
  <c r="BD352"/>
  <c r="BD354"/>
  <c r="BD356"/>
  <c r="K401"/>
  <c r="BD363"/>
  <c r="BD365"/>
  <c r="BD367"/>
  <c r="BD369"/>
  <c r="BD371"/>
  <c r="BD373"/>
  <c r="BD375"/>
  <c r="BD377"/>
  <c r="BD379"/>
  <c r="BD381"/>
  <c r="BD383"/>
  <c r="BD385"/>
  <c r="BD387"/>
  <c r="BD390"/>
  <c r="BD392"/>
  <c r="BD394"/>
  <c r="BD395"/>
  <c r="BD396"/>
  <c r="BD397"/>
  <c r="BD400"/>
  <c r="K59"/>
  <c r="AE19"/>
  <c r="AE21"/>
  <c r="AE23"/>
  <c r="AE25"/>
  <c r="AE27"/>
  <c r="AE29"/>
  <c r="AE31"/>
  <c r="AE33"/>
  <c r="AE35"/>
  <c r="AE37"/>
  <c r="AE39"/>
  <c r="AE41"/>
  <c r="AE43"/>
  <c r="AE45"/>
  <c r="AE47"/>
  <c r="AE49"/>
  <c r="AE51"/>
  <c r="AE53"/>
  <c r="AE55"/>
  <c r="AE57"/>
  <c r="AE18"/>
  <c r="AE20"/>
  <c r="AE22"/>
  <c r="AE24"/>
  <c r="AE26"/>
  <c r="AE28"/>
  <c r="AE30"/>
  <c r="AE32"/>
  <c r="AE34"/>
  <c r="AE36"/>
  <c r="AE38"/>
  <c r="AE40"/>
  <c r="AE42"/>
  <c r="AE44"/>
  <c r="AE46"/>
  <c r="AE48"/>
  <c r="AE50"/>
  <c r="AE52"/>
  <c r="AE54"/>
  <c r="AE56"/>
  <c r="AE58"/>
  <c r="AD408"/>
  <c r="AL20"/>
  <c r="AL22"/>
  <c r="AL24"/>
  <c r="AL26"/>
  <c r="AL28"/>
  <c r="AL30"/>
  <c r="AL32"/>
  <c r="AL34"/>
  <c r="AL36"/>
  <c r="AL38"/>
  <c r="AL40"/>
  <c r="AL42"/>
  <c r="AL44"/>
  <c r="AL46"/>
  <c r="AL48"/>
  <c r="AL50"/>
  <c r="AL52"/>
  <c r="AL54"/>
  <c r="AL56"/>
  <c r="AL58"/>
  <c r="AL19"/>
  <c r="AL21"/>
  <c r="AL23"/>
  <c r="AL25"/>
  <c r="AL27"/>
  <c r="AL29"/>
  <c r="AL31"/>
  <c r="AL33"/>
  <c r="AL35"/>
  <c r="AL37"/>
  <c r="AL39"/>
  <c r="AL41"/>
  <c r="AL43"/>
  <c r="AL45"/>
  <c r="AL47"/>
  <c r="AL49"/>
  <c r="AL51"/>
  <c r="AL53"/>
  <c r="AL55"/>
  <c r="AL57"/>
  <c r="AL18"/>
  <c r="AJ408"/>
  <c r="BC59"/>
  <c r="F80"/>
  <c r="F81"/>
  <c r="F82"/>
  <c r="K82"/>
  <c r="P82"/>
  <c r="AE61"/>
  <c r="AE63"/>
  <c r="AE65"/>
  <c r="AE67"/>
  <c r="AE69"/>
  <c r="AE71"/>
  <c r="AE73"/>
  <c r="AE75"/>
  <c r="AE77"/>
  <c r="AE79"/>
  <c r="AE81"/>
  <c r="AE62"/>
  <c r="AE64"/>
  <c r="AE66"/>
  <c r="AE68"/>
  <c r="AE70"/>
  <c r="AE72"/>
  <c r="AE74"/>
  <c r="AE76"/>
  <c r="AE78"/>
  <c r="AE80"/>
  <c r="AE60"/>
  <c r="AL62"/>
  <c r="AL64"/>
  <c r="AL66"/>
  <c r="AL68"/>
  <c r="AL70"/>
  <c r="AL72"/>
  <c r="AL74"/>
  <c r="AL61"/>
  <c r="AL63"/>
  <c r="AL65"/>
  <c r="AL67"/>
  <c r="AL69"/>
  <c r="AL71"/>
  <c r="AL73"/>
  <c r="AL75"/>
  <c r="AL76"/>
  <c r="AL78"/>
  <c r="AL80"/>
  <c r="AL60"/>
  <c r="AL77"/>
  <c r="AL79"/>
  <c r="AL81"/>
  <c r="F102"/>
  <c r="F103"/>
  <c r="F104"/>
  <c r="K104"/>
  <c r="P104"/>
  <c r="AE85"/>
  <c r="AE87"/>
  <c r="AE89"/>
  <c r="AE91"/>
  <c r="AE93"/>
  <c r="AE95"/>
  <c r="AE97"/>
  <c r="AE99"/>
  <c r="AE101"/>
  <c r="AE103"/>
  <c r="AE84"/>
  <c r="AE86"/>
  <c r="AE88"/>
  <c r="AE90"/>
  <c r="AE92"/>
  <c r="AE94"/>
  <c r="AE96"/>
  <c r="AE98"/>
  <c r="AE100"/>
  <c r="AE102"/>
  <c r="AE83"/>
  <c r="AL84"/>
  <c r="AL86"/>
  <c r="AL88"/>
  <c r="AL90"/>
  <c r="AL92"/>
  <c r="AL94"/>
  <c r="AL96"/>
  <c r="AL98"/>
  <c r="AL100"/>
  <c r="AL102"/>
  <c r="AL83"/>
  <c r="AL85"/>
  <c r="AL87"/>
  <c r="AL89"/>
  <c r="AL91"/>
  <c r="AL93"/>
  <c r="AL95"/>
  <c r="AL97"/>
  <c r="AL99"/>
  <c r="AL101"/>
  <c r="AL103"/>
  <c r="F120"/>
  <c r="F121"/>
  <c r="F122"/>
  <c r="K122"/>
  <c r="P122"/>
  <c r="AE106"/>
  <c r="AE108"/>
  <c r="AE110"/>
  <c r="AE112"/>
  <c r="AE114"/>
  <c r="AE116"/>
  <c r="AE118"/>
  <c r="AE120"/>
  <c r="AE105"/>
  <c r="AE107"/>
  <c r="AE109"/>
  <c r="AE111"/>
  <c r="AE113"/>
  <c r="AE115"/>
  <c r="AE117"/>
  <c r="AE119"/>
  <c r="AE121"/>
  <c r="AL107"/>
  <c r="AL109"/>
  <c r="AL111"/>
  <c r="AL113"/>
  <c r="AL115"/>
  <c r="AL117"/>
  <c r="AL119"/>
  <c r="AL121"/>
  <c r="AL106"/>
  <c r="AL108"/>
  <c r="AL110"/>
  <c r="AL112"/>
  <c r="AL114"/>
  <c r="AL116"/>
  <c r="AL118"/>
  <c r="AL120"/>
  <c r="AL105"/>
  <c r="F131"/>
  <c r="F132"/>
  <c r="F133"/>
  <c r="F134"/>
  <c r="P134"/>
  <c r="F135"/>
  <c r="P135"/>
  <c r="F136"/>
  <c r="P136"/>
  <c r="F137"/>
  <c r="K137"/>
  <c r="P137"/>
  <c r="AH125"/>
  <c r="AH127"/>
  <c r="AH129"/>
  <c r="AH131"/>
  <c r="AH133"/>
  <c r="AH135"/>
  <c r="AH123"/>
  <c r="AH124"/>
  <c r="AH126"/>
  <c r="AH128"/>
  <c r="AH130"/>
  <c r="AH132"/>
  <c r="AH134"/>
  <c r="AH136"/>
  <c r="AR125"/>
  <c r="AR127"/>
  <c r="AR129"/>
  <c r="AR131"/>
  <c r="AR133"/>
  <c r="AR135"/>
  <c r="AR123"/>
  <c r="AR124"/>
  <c r="AR126"/>
  <c r="AR128"/>
  <c r="AR130"/>
  <c r="AR132"/>
  <c r="AR134"/>
  <c r="AR136"/>
  <c r="BB137"/>
  <c r="BD137" s="1"/>
  <c r="V154"/>
  <c r="V140"/>
  <c r="V142"/>
  <c r="V144"/>
  <c r="V146"/>
  <c r="V148"/>
  <c r="V150"/>
  <c r="V152"/>
  <c r="V138"/>
  <c r="V139"/>
  <c r="V141"/>
  <c r="V143"/>
  <c r="V145"/>
  <c r="V147"/>
  <c r="V149"/>
  <c r="V151"/>
  <c r="V153"/>
  <c r="AE139"/>
  <c r="AE141"/>
  <c r="AE143"/>
  <c r="AE145"/>
  <c r="AE147"/>
  <c r="AE149"/>
  <c r="AE151"/>
  <c r="AE153"/>
  <c r="AE154"/>
  <c r="AE140"/>
  <c r="AE142"/>
  <c r="AE144"/>
  <c r="AE146"/>
  <c r="AE148"/>
  <c r="AE150"/>
  <c r="AE152"/>
  <c r="AE138"/>
  <c r="AH154"/>
  <c r="AH140"/>
  <c r="AH142"/>
  <c r="AH144"/>
  <c r="AH146"/>
  <c r="AH148"/>
  <c r="AH150"/>
  <c r="AH152"/>
  <c r="AH138"/>
  <c r="AH139"/>
  <c r="AH141"/>
  <c r="AH143"/>
  <c r="AH145"/>
  <c r="AH147"/>
  <c r="AH149"/>
  <c r="AH151"/>
  <c r="AH153"/>
  <c r="AL154"/>
  <c r="AL140"/>
  <c r="AL142"/>
  <c r="AL144"/>
  <c r="AL146"/>
  <c r="AL148"/>
  <c r="AL150"/>
  <c r="AL152"/>
  <c r="AL138"/>
  <c r="AL139"/>
  <c r="AL141"/>
  <c r="AL143"/>
  <c r="AL145"/>
  <c r="AL147"/>
  <c r="AL149"/>
  <c r="AL151"/>
  <c r="AL153"/>
  <c r="BC154"/>
  <c r="BD154" s="1"/>
  <c r="AE156"/>
  <c r="AE158"/>
  <c r="AE160"/>
  <c r="AE162"/>
  <c r="AE164"/>
  <c r="AE155"/>
  <c r="AE157"/>
  <c r="AE159"/>
  <c r="AE161"/>
  <c r="AE163"/>
  <c r="AE165"/>
  <c r="AL157"/>
  <c r="AL159"/>
  <c r="AL161"/>
  <c r="AL163"/>
  <c r="AL165"/>
  <c r="AL156"/>
  <c r="AL158"/>
  <c r="AL160"/>
  <c r="AL162"/>
  <c r="AL164"/>
  <c r="AL155"/>
  <c r="F185"/>
  <c r="F186"/>
  <c r="F187"/>
  <c r="F188"/>
  <c r="F189"/>
  <c r="K189"/>
  <c r="P189"/>
  <c r="AE168"/>
  <c r="AE170"/>
  <c r="AE172"/>
  <c r="AE174"/>
  <c r="AE176"/>
  <c r="AE178"/>
  <c r="AE180"/>
  <c r="AE182"/>
  <c r="AE184"/>
  <c r="AE186"/>
  <c r="AE188"/>
  <c r="AE169"/>
  <c r="AE171"/>
  <c r="AE173"/>
  <c r="AE175"/>
  <c r="AE177"/>
  <c r="AE179"/>
  <c r="AE181"/>
  <c r="AE183"/>
  <c r="AE185"/>
  <c r="AE187"/>
  <c r="AE167"/>
  <c r="AL169"/>
  <c r="AL171"/>
  <c r="AL173"/>
  <c r="AL175"/>
  <c r="AL177"/>
  <c r="AL179"/>
  <c r="AL181"/>
  <c r="AL183"/>
  <c r="AL185"/>
  <c r="AL187"/>
  <c r="AL167"/>
  <c r="AL168"/>
  <c r="AL170"/>
  <c r="AL172"/>
  <c r="AL174"/>
  <c r="AL176"/>
  <c r="AL178"/>
  <c r="AL180"/>
  <c r="AL182"/>
  <c r="AL184"/>
  <c r="AL186"/>
  <c r="AL188"/>
  <c r="F205"/>
  <c r="F206"/>
  <c r="F207"/>
  <c r="F208"/>
  <c r="K208"/>
  <c r="P208"/>
  <c r="AE191"/>
  <c r="AE193"/>
  <c r="AE195"/>
  <c r="AE197"/>
  <c r="AE199"/>
  <c r="AE201"/>
  <c r="AE203"/>
  <c r="AE205"/>
  <c r="AE207"/>
  <c r="AE192"/>
  <c r="AE194"/>
  <c r="AE196"/>
  <c r="AE198"/>
  <c r="AE200"/>
  <c r="AE202"/>
  <c r="AE204"/>
  <c r="AE206"/>
  <c r="AE190"/>
  <c r="AL192"/>
  <c r="AL194"/>
  <c r="AL196"/>
  <c r="AL198"/>
  <c r="AL200"/>
  <c r="AL202"/>
  <c r="AL204"/>
  <c r="AL206"/>
  <c r="AL190"/>
  <c r="AL191"/>
  <c r="AL193"/>
  <c r="AL195"/>
  <c r="AL197"/>
  <c r="AL199"/>
  <c r="AL201"/>
  <c r="AL203"/>
  <c r="AL205"/>
  <c r="AL207"/>
  <c r="AE210"/>
  <c r="AE212"/>
  <c r="AE214"/>
  <c r="AE216"/>
  <c r="AE211"/>
  <c r="AE213"/>
  <c r="AE215"/>
  <c r="AE209"/>
  <c r="AL211"/>
  <c r="AL213"/>
  <c r="AL215"/>
  <c r="AL209"/>
  <c r="AL210"/>
  <c r="AL212"/>
  <c r="AL214"/>
  <c r="AL216"/>
  <c r="AE220"/>
  <c r="AE222"/>
  <c r="AE224"/>
  <c r="AE226"/>
  <c r="AE228"/>
  <c r="AE230"/>
  <c r="AE232"/>
  <c r="AE219"/>
  <c r="AE221"/>
  <c r="AE223"/>
  <c r="AE225"/>
  <c r="AE227"/>
  <c r="AE229"/>
  <c r="AE231"/>
  <c r="AE218"/>
  <c r="AL219"/>
  <c r="AL221"/>
  <c r="AL223"/>
  <c r="AL225"/>
  <c r="AL227"/>
  <c r="AL229"/>
  <c r="AL231"/>
  <c r="AL218"/>
  <c r="AL220"/>
  <c r="AL222"/>
  <c r="AL224"/>
  <c r="AL226"/>
  <c r="AL228"/>
  <c r="AL230"/>
  <c r="AL232"/>
  <c r="F254"/>
  <c r="K254"/>
  <c r="AE236"/>
  <c r="AE238"/>
  <c r="AE240"/>
  <c r="AE242"/>
  <c r="AE244"/>
  <c r="AE246"/>
  <c r="AE248"/>
  <c r="AE250"/>
  <c r="AE252"/>
  <c r="AE234"/>
  <c r="AE235"/>
  <c r="AE237"/>
  <c r="AE239"/>
  <c r="AE241"/>
  <c r="AE243"/>
  <c r="AE245"/>
  <c r="AE247"/>
  <c r="AE249"/>
  <c r="AE251"/>
  <c r="AE253"/>
  <c r="AL235"/>
  <c r="AL237"/>
  <c r="AL239"/>
  <c r="AL241"/>
  <c r="AL243"/>
  <c r="AL245"/>
  <c r="AL247"/>
  <c r="AL249"/>
  <c r="AL251"/>
  <c r="AL253"/>
  <c r="AL236"/>
  <c r="AL238"/>
  <c r="AL240"/>
  <c r="AL242"/>
  <c r="AL244"/>
  <c r="AL246"/>
  <c r="AL248"/>
  <c r="AL250"/>
  <c r="AL252"/>
  <c r="AL234"/>
  <c r="AE257"/>
  <c r="AE259"/>
  <c r="AE261"/>
  <c r="AE263"/>
  <c r="AE265"/>
  <c r="AE255"/>
  <c r="AE256"/>
  <c r="AE258"/>
  <c r="AE260"/>
  <c r="AE262"/>
  <c r="AE264"/>
  <c r="AE266"/>
  <c r="AL256"/>
  <c r="AL258"/>
  <c r="AL260"/>
  <c r="AL262"/>
  <c r="AL264"/>
  <c r="AL266"/>
  <c r="AL257"/>
  <c r="AL259"/>
  <c r="AL261"/>
  <c r="AL263"/>
  <c r="AL265"/>
  <c r="AL255"/>
  <c r="AE269"/>
  <c r="AE271"/>
  <c r="AE273"/>
  <c r="AE275"/>
  <c r="AE277"/>
  <c r="AE279"/>
  <c r="AE268"/>
  <c r="AE270"/>
  <c r="AE272"/>
  <c r="AE274"/>
  <c r="AE276"/>
  <c r="AE278"/>
  <c r="AE280"/>
  <c r="AL270"/>
  <c r="AL272"/>
  <c r="AL274"/>
  <c r="AL276"/>
  <c r="AL278"/>
  <c r="AL280"/>
  <c r="AL269"/>
  <c r="AL271"/>
  <c r="AL273"/>
  <c r="AL275"/>
  <c r="AL277"/>
  <c r="AL279"/>
  <c r="AL268"/>
  <c r="F297"/>
  <c r="AE284"/>
  <c r="AE286"/>
  <c r="AE288"/>
  <c r="AE290"/>
  <c r="AE292"/>
  <c r="AE294"/>
  <c r="AE296"/>
  <c r="AE283"/>
  <c r="AE285"/>
  <c r="AE287"/>
  <c r="AE289"/>
  <c r="AE291"/>
  <c r="AE293"/>
  <c r="AE295"/>
  <c r="AE282"/>
  <c r="AL283"/>
  <c r="AL285"/>
  <c r="AL287"/>
  <c r="AL289"/>
  <c r="AL291"/>
  <c r="AL293"/>
  <c r="AL295"/>
  <c r="AL282"/>
  <c r="AL284"/>
  <c r="AL286"/>
  <c r="AL288"/>
  <c r="AL290"/>
  <c r="AL292"/>
  <c r="AL294"/>
  <c r="AL296"/>
  <c r="AE300"/>
  <c r="AE302"/>
  <c r="AE304"/>
  <c r="AE306"/>
  <c r="AE298"/>
  <c r="AE299"/>
  <c r="AE301"/>
  <c r="AE303"/>
  <c r="AE305"/>
  <c r="AE307"/>
  <c r="AL299"/>
  <c r="AL301"/>
  <c r="AL303"/>
  <c r="AL305"/>
  <c r="AL307"/>
  <c r="AL300"/>
  <c r="AL302"/>
  <c r="AL304"/>
  <c r="AL306"/>
  <c r="AL298"/>
  <c r="AE310"/>
  <c r="AE312"/>
  <c r="AE309"/>
  <c r="AE311"/>
  <c r="AE313"/>
  <c r="AL311"/>
  <c r="AL313"/>
  <c r="AL310"/>
  <c r="AL312"/>
  <c r="AL309"/>
  <c r="AE317"/>
  <c r="AE319"/>
  <c r="AE316"/>
  <c r="AE318"/>
  <c r="AE315"/>
  <c r="AL316"/>
  <c r="AL318"/>
  <c r="AL315"/>
  <c r="AL317"/>
  <c r="AL319"/>
  <c r="F335"/>
  <c r="F336"/>
  <c r="F337"/>
  <c r="K337"/>
  <c r="P337"/>
  <c r="AE323"/>
  <c r="AE325"/>
  <c r="AE327"/>
  <c r="AE329"/>
  <c r="AE331"/>
  <c r="AE333"/>
  <c r="AE335"/>
  <c r="AE321"/>
  <c r="AE322"/>
  <c r="AE324"/>
  <c r="AE326"/>
  <c r="AE328"/>
  <c r="AE330"/>
  <c r="AE332"/>
  <c r="AE334"/>
  <c r="AE336"/>
  <c r="AL322"/>
  <c r="AL324"/>
  <c r="AL326"/>
  <c r="AL328"/>
  <c r="AL330"/>
  <c r="AL332"/>
  <c r="AL334"/>
  <c r="AL336"/>
  <c r="AL323"/>
  <c r="AL325"/>
  <c r="AL327"/>
  <c r="AL329"/>
  <c r="AL331"/>
  <c r="AL333"/>
  <c r="AL335"/>
  <c r="AL321"/>
  <c r="F348"/>
  <c r="F349"/>
  <c r="F350"/>
  <c r="K350"/>
  <c r="P350"/>
  <c r="AE340"/>
  <c r="AE342"/>
  <c r="AE344"/>
  <c r="AE346"/>
  <c r="AE348"/>
  <c r="AE338"/>
  <c r="AE339"/>
  <c r="AE341"/>
  <c r="AE343"/>
  <c r="AE345"/>
  <c r="AE347"/>
  <c r="AE349"/>
  <c r="AL339"/>
  <c r="AL341"/>
  <c r="AL343"/>
  <c r="AL345"/>
  <c r="AL347"/>
  <c r="AL349"/>
  <c r="AL340"/>
  <c r="AL342"/>
  <c r="AL344"/>
  <c r="AL346"/>
  <c r="AL348"/>
  <c r="AL338"/>
  <c r="F359"/>
  <c r="F360"/>
  <c r="K361"/>
  <c r="AB361"/>
  <c r="AB353"/>
  <c r="AB355"/>
  <c r="AB357"/>
  <c r="AB359"/>
  <c r="AB351"/>
  <c r="AB352"/>
  <c r="AB354"/>
  <c r="AB356"/>
  <c r="AB358"/>
  <c r="AB360"/>
  <c r="AR352"/>
  <c r="AR354"/>
  <c r="AR356"/>
  <c r="AR358"/>
  <c r="AR360"/>
  <c r="AR361"/>
  <c r="AR353"/>
  <c r="AR355"/>
  <c r="AR357"/>
  <c r="AR359"/>
  <c r="AR351"/>
  <c r="BB361"/>
  <c r="BD361" s="1"/>
  <c r="C409"/>
  <c r="G409"/>
  <c r="I409"/>
  <c r="M409"/>
  <c r="Q409"/>
  <c r="X409"/>
  <c r="AC409"/>
  <c r="AF409"/>
  <c r="AI409"/>
  <c r="AM409"/>
  <c r="AO409"/>
  <c r="AS409"/>
  <c r="AU409"/>
  <c r="AW409"/>
  <c r="AY409"/>
  <c r="D408"/>
  <c r="E59" i="2"/>
  <c r="N59"/>
  <c r="N408" i="1"/>
  <c r="V20"/>
  <c r="V22"/>
  <c r="V24"/>
  <c r="V26"/>
  <c r="V28"/>
  <c r="V30"/>
  <c r="V32"/>
  <c r="V34"/>
  <c r="V36"/>
  <c r="V38"/>
  <c r="V40"/>
  <c r="V42"/>
  <c r="V44"/>
  <c r="V46"/>
  <c r="V48"/>
  <c r="V50"/>
  <c r="V52"/>
  <c r="V54"/>
  <c r="V56"/>
  <c r="V58"/>
  <c r="V19"/>
  <c r="V21"/>
  <c r="V23"/>
  <c r="V25"/>
  <c r="V27"/>
  <c r="V29"/>
  <c r="V31"/>
  <c r="V33"/>
  <c r="V35"/>
  <c r="V37"/>
  <c r="V39"/>
  <c r="V41"/>
  <c r="V43"/>
  <c r="V45"/>
  <c r="V47"/>
  <c r="V49"/>
  <c r="V51"/>
  <c r="V53"/>
  <c r="V55"/>
  <c r="V57"/>
  <c r="V18"/>
  <c r="S59" i="2"/>
  <c r="T408" i="1"/>
  <c r="AB20"/>
  <c r="AB22"/>
  <c r="AB24"/>
  <c r="AB26"/>
  <c r="AB28"/>
  <c r="AB30"/>
  <c r="AB32"/>
  <c r="AB34"/>
  <c r="AB36"/>
  <c r="AB38"/>
  <c r="AB40"/>
  <c r="AB42"/>
  <c r="AB44"/>
  <c r="AB46"/>
  <c r="AB48"/>
  <c r="AB50"/>
  <c r="AB52"/>
  <c r="AB54"/>
  <c r="AB56"/>
  <c r="AB58"/>
  <c r="X59" i="2"/>
  <c r="Z408" i="1"/>
  <c r="AB19"/>
  <c r="AB21"/>
  <c r="AB23"/>
  <c r="AB25"/>
  <c r="AB27"/>
  <c r="AB29"/>
  <c r="AB31"/>
  <c r="AB33"/>
  <c r="AB35"/>
  <c r="AB37"/>
  <c r="AB39"/>
  <c r="AB41"/>
  <c r="AB43"/>
  <c r="AB45"/>
  <c r="AB47"/>
  <c r="AB49"/>
  <c r="AB51"/>
  <c r="AB53"/>
  <c r="AB55"/>
  <c r="AB57"/>
  <c r="AB18"/>
  <c r="AE59"/>
  <c r="AH19"/>
  <c r="AH21"/>
  <c r="AH23"/>
  <c r="AH25"/>
  <c r="AH27"/>
  <c r="AH29"/>
  <c r="AH31"/>
  <c r="AH33"/>
  <c r="AH35"/>
  <c r="AH37"/>
  <c r="AH39"/>
  <c r="AH41"/>
  <c r="AH43"/>
  <c r="AH45"/>
  <c r="AH47"/>
  <c r="AH49"/>
  <c r="AH51"/>
  <c r="AH53"/>
  <c r="AH55"/>
  <c r="AH57"/>
  <c r="AH18"/>
  <c r="AH20"/>
  <c r="AH22"/>
  <c r="AH24"/>
  <c r="AH26"/>
  <c r="AH28"/>
  <c r="AH30"/>
  <c r="AH32"/>
  <c r="AH34"/>
  <c r="AH36"/>
  <c r="AH38"/>
  <c r="AH40"/>
  <c r="AH42"/>
  <c r="AH44"/>
  <c r="AH46"/>
  <c r="AH48"/>
  <c r="AH50"/>
  <c r="AH52"/>
  <c r="AH54"/>
  <c r="AH56"/>
  <c r="AH58"/>
  <c r="AG408"/>
  <c r="AL59"/>
  <c r="AR20"/>
  <c r="AR22"/>
  <c r="AR24"/>
  <c r="AR26"/>
  <c r="AR28"/>
  <c r="AR30"/>
  <c r="AR32"/>
  <c r="AR34"/>
  <c r="AR19"/>
  <c r="AR21"/>
  <c r="AR23"/>
  <c r="AR25"/>
  <c r="AR27"/>
  <c r="AR29"/>
  <c r="AR31"/>
  <c r="AR33"/>
  <c r="AR35"/>
  <c r="AR36"/>
  <c r="AR38"/>
  <c r="AR40"/>
  <c r="AR42"/>
  <c r="AR44"/>
  <c r="AR46"/>
  <c r="AR48"/>
  <c r="AR50"/>
  <c r="AR52"/>
  <c r="AR54"/>
  <c r="AR56"/>
  <c r="AR58"/>
  <c r="AR37"/>
  <c r="AR39"/>
  <c r="AR41"/>
  <c r="AR43"/>
  <c r="AR45"/>
  <c r="AR47"/>
  <c r="AR49"/>
  <c r="AR51"/>
  <c r="AR53"/>
  <c r="AR55"/>
  <c r="AR57"/>
  <c r="AR18"/>
  <c r="AP408"/>
  <c r="BB59"/>
  <c r="V62"/>
  <c r="V64"/>
  <c r="V66"/>
  <c r="V68"/>
  <c r="V70"/>
  <c r="V72"/>
  <c r="V74"/>
  <c r="V76"/>
  <c r="V78"/>
  <c r="V80"/>
  <c r="V60"/>
  <c r="V61"/>
  <c r="V63"/>
  <c r="V65"/>
  <c r="V67"/>
  <c r="V69"/>
  <c r="V71"/>
  <c r="V73"/>
  <c r="V75"/>
  <c r="V77"/>
  <c r="V79"/>
  <c r="V81"/>
  <c r="S82" i="2"/>
  <c r="AB62" i="1"/>
  <c r="AB64"/>
  <c r="AB66"/>
  <c r="AB68"/>
  <c r="AB70"/>
  <c r="AB72"/>
  <c r="AB74"/>
  <c r="AB76"/>
  <c r="AB78"/>
  <c r="AB80"/>
  <c r="AB60"/>
  <c r="X82" i="2"/>
  <c r="AB61" i="1"/>
  <c r="AB63"/>
  <c r="AB65"/>
  <c r="AB67"/>
  <c r="AB69"/>
  <c r="AB71"/>
  <c r="AB73"/>
  <c r="AB75"/>
  <c r="AB77"/>
  <c r="AB79"/>
  <c r="AB81"/>
  <c r="AE82"/>
  <c r="AH61"/>
  <c r="AH63"/>
  <c r="AH65"/>
  <c r="AH67"/>
  <c r="AH69"/>
  <c r="AH71"/>
  <c r="AH73"/>
  <c r="AH75"/>
  <c r="AH77"/>
  <c r="AH79"/>
  <c r="AH81"/>
  <c r="AH62"/>
  <c r="AH64"/>
  <c r="AH66"/>
  <c r="AH68"/>
  <c r="AH70"/>
  <c r="AH72"/>
  <c r="AH74"/>
  <c r="AH76"/>
  <c r="AH78"/>
  <c r="AH80"/>
  <c r="AH60"/>
  <c r="AL82"/>
  <c r="AR62"/>
  <c r="AR64"/>
  <c r="AR66"/>
  <c r="AR68"/>
  <c r="AR70"/>
  <c r="AR72"/>
  <c r="AR74"/>
  <c r="AR76"/>
  <c r="AR78"/>
  <c r="AR80"/>
  <c r="AR60"/>
  <c r="AR61"/>
  <c r="AR63"/>
  <c r="AR65"/>
  <c r="AR67"/>
  <c r="AR69"/>
  <c r="AR71"/>
  <c r="AR73"/>
  <c r="AR75"/>
  <c r="AR77"/>
  <c r="AR79"/>
  <c r="AR81"/>
  <c r="BB82"/>
  <c r="BD82" s="1"/>
  <c r="V84"/>
  <c r="V86"/>
  <c r="V88"/>
  <c r="V90"/>
  <c r="V92"/>
  <c r="V94"/>
  <c r="V96"/>
  <c r="V98"/>
  <c r="V100"/>
  <c r="V102"/>
  <c r="V83"/>
  <c r="V85"/>
  <c r="V87"/>
  <c r="V89"/>
  <c r="V91"/>
  <c r="V93"/>
  <c r="V95"/>
  <c r="V97"/>
  <c r="V99"/>
  <c r="V101"/>
  <c r="V103"/>
  <c r="S104" i="2"/>
  <c r="AB84" i="1"/>
  <c r="AB86"/>
  <c r="AB88"/>
  <c r="AB90"/>
  <c r="AB92"/>
  <c r="AB94"/>
  <c r="AB96"/>
  <c r="AB98"/>
  <c r="AB100"/>
  <c r="AB102"/>
  <c r="AB83"/>
  <c r="X104" i="2"/>
  <c r="AB85" i="1"/>
  <c r="AB87"/>
  <c r="AB89"/>
  <c r="AB91"/>
  <c r="AB93"/>
  <c r="AB95"/>
  <c r="AB97"/>
  <c r="AB99"/>
  <c r="AB101"/>
  <c r="AB103"/>
  <c r="AE104"/>
  <c r="AH84"/>
  <c r="AH86"/>
  <c r="AH88"/>
  <c r="AH90"/>
  <c r="AH92"/>
  <c r="AH85"/>
  <c r="AH87"/>
  <c r="AH89"/>
  <c r="AH91"/>
  <c r="AH93"/>
  <c r="AH95"/>
  <c r="AH94"/>
  <c r="AH97"/>
  <c r="AH99"/>
  <c r="AH101"/>
  <c r="AH103"/>
  <c r="AH96"/>
  <c r="AH98"/>
  <c r="AH100"/>
  <c r="AH102"/>
  <c r="AH83"/>
  <c r="AL104"/>
  <c r="AR84"/>
  <c r="AR86"/>
  <c r="AR88"/>
  <c r="AR90"/>
  <c r="AR92"/>
  <c r="AR94"/>
  <c r="AR96"/>
  <c r="AR98"/>
  <c r="AR100"/>
  <c r="AR102"/>
  <c r="AR83"/>
  <c r="AR85"/>
  <c r="AR87"/>
  <c r="AR89"/>
  <c r="AR91"/>
  <c r="AR93"/>
  <c r="AR95"/>
  <c r="AR97"/>
  <c r="AR99"/>
  <c r="AR101"/>
  <c r="AR103"/>
  <c r="BB104"/>
  <c r="BD104" s="1"/>
  <c r="V107"/>
  <c r="V109"/>
  <c r="V111"/>
  <c r="V113"/>
  <c r="V115"/>
  <c r="V117"/>
  <c r="V119"/>
  <c r="V121"/>
  <c r="V106"/>
  <c r="V108"/>
  <c r="V110"/>
  <c r="V112"/>
  <c r="V114"/>
  <c r="V116"/>
  <c r="V118"/>
  <c r="V120"/>
  <c r="V105"/>
  <c r="S123" i="2"/>
  <c r="AB107" i="1"/>
  <c r="AB109"/>
  <c r="AB111"/>
  <c r="AB113"/>
  <c r="AB115"/>
  <c r="AB117"/>
  <c r="AB119"/>
  <c r="AB121"/>
  <c r="X123" i="2"/>
  <c r="AB106" i="1"/>
  <c r="AB108"/>
  <c r="AB110"/>
  <c r="AB112"/>
  <c r="AB114"/>
  <c r="AB116"/>
  <c r="AB118"/>
  <c r="AB120"/>
  <c r="AB105"/>
  <c r="AE122"/>
  <c r="AH107"/>
  <c r="AH109"/>
  <c r="AH111"/>
  <c r="AH113"/>
  <c r="AH115"/>
  <c r="AH117"/>
  <c r="AH119"/>
  <c r="AH121"/>
  <c r="AH106"/>
  <c r="AH108"/>
  <c r="AH110"/>
  <c r="AH112"/>
  <c r="AH114"/>
  <c r="AH116"/>
  <c r="AH118"/>
  <c r="AH120"/>
  <c r="AH105"/>
  <c r="AL122"/>
  <c r="AR107"/>
  <c r="AR109"/>
  <c r="AR111"/>
  <c r="AR113"/>
  <c r="AR115"/>
  <c r="AR117"/>
  <c r="AR119"/>
  <c r="AR121"/>
  <c r="AR106"/>
  <c r="AR108"/>
  <c r="AR110"/>
  <c r="AR112"/>
  <c r="AR114"/>
  <c r="AR116"/>
  <c r="AR118"/>
  <c r="AR120"/>
  <c r="AR105"/>
  <c r="BB122"/>
  <c r="BD122" s="1"/>
  <c r="V125"/>
  <c r="V127"/>
  <c r="V129"/>
  <c r="V131"/>
  <c r="V133"/>
  <c r="V135"/>
  <c r="V123"/>
  <c r="V124"/>
  <c r="V126"/>
  <c r="V128"/>
  <c r="V130"/>
  <c r="V132"/>
  <c r="V134"/>
  <c r="V136"/>
  <c r="S138" i="2"/>
  <c r="AB137" i="1"/>
  <c r="AB125"/>
  <c r="AB127"/>
  <c r="AB129"/>
  <c r="AB131"/>
  <c r="AB133"/>
  <c r="AB135"/>
  <c r="AB123"/>
  <c r="X138" i="2"/>
  <c r="AB124" i="1"/>
  <c r="AB126"/>
  <c r="AB128"/>
  <c r="AB130"/>
  <c r="AB132"/>
  <c r="AB134"/>
  <c r="AB136"/>
  <c r="AE124"/>
  <c r="AE126"/>
  <c r="AE128"/>
  <c r="AE130"/>
  <c r="AE132"/>
  <c r="AE134"/>
  <c r="AE136"/>
  <c r="AE125"/>
  <c r="AE127"/>
  <c r="AE129"/>
  <c r="AE131"/>
  <c r="AE133"/>
  <c r="AE135"/>
  <c r="AE123"/>
  <c r="AL125"/>
  <c r="AL127"/>
  <c r="AL129"/>
  <c r="AL131"/>
  <c r="AL133"/>
  <c r="AL135"/>
  <c r="AL123"/>
  <c r="AL124"/>
  <c r="AL126"/>
  <c r="AL128"/>
  <c r="AL130"/>
  <c r="AL132"/>
  <c r="AL134"/>
  <c r="AL136"/>
  <c r="F154"/>
  <c r="AB139"/>
  <c r="AB141"/>
  <c r="AB143"/>
  <c r="AB145"/>
  <c r="AB147"/>
  <c r="AB149"/>
  <c r="AB154"/>
  <c r="AB140"/>
  <c r="AB142"/>
  <c r="AB144"/>
  <c r="AB146"/>
  <c r="AB148"/>
  <c r="AB150"/>
  <c r="AB151"/>
  <c r="AB153"/>
  <c r="AB152"/>
  <c r="AB138"/>
  <c r="AR154"/>
  <c r="AR140"/>
  <c r="AR142"/>
  <c r="AR144"/>
  <c r="AR146"/>
  <c r="AR148"/>
  <c r="AR150"/>
  <c r="AR152"/>
  <c r="AR138"/>
  <c r="AR139"/>
  <c r="AR141"/>
  <c r="AR143"/>
  <c r="AR145"/>
  <c r="AR147"/>
  <c r="AR149"/>
  <c r="AR151"/>
  <c r="AR153"/>
  <c r="V157"/>
  <c r="V159"/>
  <c r="V161"/>
  <c r="V163"/>
  <c r="V165"/>
  <c r="V156"/>
  <c r="V158"/>
  <c r="V160"/>
  <c r="V162"/>
  <c r="V164"/>
  <c r="V155"/>
  <c r="S167" i="2"/>
  <c r="AB156" i="1"/>
  <c r="AB158"/>
  <c r="AB160"/>
  <c r="AB162"/>
  <c r="AB164"/>
  <c r="AB155"/>
  <c r="AB157"/>
  <c r="AB159"/>
  <c r="AB161"/>
  <c r="AB163"/>
  <c r="AB165"/>
  <c r="X167" i="2"/>
  <c r="AE166" i="1"/>
  <c r="AH157"/>
  <c r="AH159"/>
  <c r="AH161"/>
  <c r="AH163"/>
  <c r="AH165"/>
  <c r="AH156"/>
  <c r="AH158"/>
  <c r="AH160"/>
  <c r="AH162"/>
  <c r="AH164"/>
  <c r="AH155"/>
  <c r="AL166"/>
  <c r="AR157"/>
  <c r="AR159"/>
  <c r="AR161"/>
  <c r="AR163"/>
  <c r="AR165"/>
  <c r="AR156"/>
  <c r="AR158"/>
  <c r="AR160"/>
  <c r="AR162"/>
  <c r="AR164"/>
  <c r="AR155"/>
  <c r="BB166"/>
  <c r="BD166" s="1"/>
  <c r="V169"/>
  <c r="V171"/>
  <c r="V173"/>
  <c r="V175"/>
  <c r="V177"/>
  <c r="V179"/>
  <c r="V181"/>
  <c r="V183"/>
  <c r="V185"/>
  <c r="V187"/>
  <c r="V167"/>
  <c r="V168"/>
  <c r="V170"/>
  <c r="V172"/>
  <c r="V174"/>
  <c r="V176"/>
  <c r="V178"/>
  <c r="V180"/>
  <c r="V182"/>
  <c r="V184"/>
  <c r="V186"/>
  <c r="V188"/>
  <c r="S190" i="2"/>
  <c r="AB168" i="1"/>
  <c r="AB170"/>
  <c r="AB172"/>
  <c r="AB174"/>
  <c r="AB176"/>
  <c r="AB178"/>
  <c r="AB180"/>
  <c r="AB182"/>
  <c r="AB184"/>
  <c r="AB186"/>
  <c r="AB188"/>
  <c r="AB169"/>
  <c r="AB171"/>
  <c r="AB173"/>
  <c r="AB175"/>
  <c r="AB177"/>
  <c r="AB179"/>
  <c r="AB181"/>
  <c r="AB183"/>
  <c r="AB185"/>
  <c r="AB187"/>
  <c r="AB167"/>
  <c r="X190" i="2"/>
  <c r="AE189" i="1"/>
  <c r="AH169"/>
  <c r="AH171"/>
  <c r="AH173"/>
  <c r="AH175"/>
  <c r="AH177"/>
  <c r="AH179"/>
  <c r="AH181"/>
  <c r="AH183"/>
  <c r="AH185"/>
  <c r="AH187"/>
  <c r="AH167"/>
  <c r="AH168"/>
  <c r="AH170"/>
  <c r="AH172"/>
  <c r="AH174"/>
  <c r="AH176"/>
  <c r="AH178"/>
  <c r="AH180"/>
  <c r="AH182"/>
  <c r="AH184"/>
  <c r="AH186"/>
  <c r="AH188"/>
  <c r="AL189"/>
  <c r="AR169"/>
  <c r="AR171"/>
  <c r="AR173"/>
  <c r="AR175"/>
  <c r="AR177"/>
  <c r="AR179"/>
  <c r="AR181"/>
  <c r="AR183"/>
  <c r="AR185"/>
  <c r="AR187"/>
  <c r="AR167"/>
  <c r="AR168"/>
  <c r="AR170"/>
  <c r="AR172"/>
  <c r="AR174"/>
  <c r="AR176"/>
  <c r="AR178"/>
  <c r="AR180"/>
  <c r="AR182"/>
  <c r="AR184"/>
  <c r="AR186"/>
  <c r="AR188"/>
  <c r="BB189"/>
  <c r="BD189" s="1"/>
  <c r="V192"/>
  <c r="V194"/>
  <c r="V196"/>
  <c r="V198"/>
  <c r="V200"/>
  <c r="V202"/>
  <c r="V204"/>
  <c r="V206"/>
  <c r="V190"/>
  <c r="V191"/>
  <c r="V193"/>
  <c r="V195"/>
  <c r="V197"/>
  <c r="V199"/>
  <c r="V201"/>
  <c r="V203"/>
  <c r="V205"/>
  <c r="V207"/>
  <c r="S209" i="2"/>
  <c r="AB191" i="1"/>
  <c r="AB193"/>
  <c r="AB195"/>
  <c r="AB197"/>
  <c r="AB199"/>
  <c r="AB201"/>
  <c r="AB203"/>
  <c r="AB205"/>
  <c r="AB207"/>
  <c r="AB192"/>
  <c r="AB194"/>
  <c r="AB196"/>
  <c r="AB198"/>
  <c r="AB200"/>
  <c r="AB202"/>
  <c r="AB204"/>
  <c r="AB206"/>
  <c r="AB190"/>
  <c r="X209" i="2"/>
  <c r="AE208" i="1"/>
  <c r="AH192"/>
  <c r="AH194"/>
  <c r="AH196"/>
  <c r="AH198"/>
  <c r="AH200"/>
  <c r="AH202"/>
  <c r="AH204"/>
  <c r="AH206"/>
  <c r="AH190"/>
  <c r="AH191"/>
  <c r="AH193"/>
  <c r="AH195"/>
  <c r="AH197"/>
  <c r="AH199"/>
  <c r="AH201"/>
  <c r="AH203"/>
  <c r="AH205"/>
  <c r="AH207"/>
  <c r="AL208"/>
  <c r="AR192"/>
  <c r="AR194"/>
  <c r="AR196"/>
  <c r="AR198"/>
  <c r="AR200"/>
  <c r="AR202"/>
  <c r="AR204"/>
  <c r="AR206"/>
  <c r="AR190"/>
  <c r="AR191"/>
  <c r="AR193"/>
  <c r="AR195"/>
  <c r="AR197"/>
  <c r="AR199"/>
  <c r="AR201"/>
  <c r="AR203"/>
  <c r="AR205"/>
  <c r="AR207"/>
  <c r="BB208"/>
  <c r="BD208" s="1"/>
  <c r="V211"/>
  <c r="V213"/>
  <c r="V215"/>
  <c r="V209"/>
  <c r="V210"/>
  <c r="V212"/>
  <c r="V214"/>
  <c r="V216"/>
  <c r="S218" i="2"/>
  <c r="AB210" i="1"/>
  <c r="AB212"/>
  <c r="AB214"/>
  <c r="AB216"/>
  <c r="AB211"/>
  <c r="AB213"/>
  <c r="AB215"/>
  <c r="AB209"/>
  <c r="X218" i="2"/>
  <c r="AE217" i="1"/>
  <c r="AH211"/>
  <c r="AH213"/>
  <c r="AH215"/>
  <c r="AH209"/>
  <c r="AH210"/>
  <c r="AH212"/>
  <c r="AH214"/>
  <c r="AH216"/>
  <c r="AL217"/>
  <c r="AR211"/>
  <c r="AR213"/>
  <c r="AR215"/>
  <c r="AR209"/>
  <c r="AR210"/>
  <c r="AR212"/>
  <c r="AR214"/>
  <c r="AR216"/>
  <c r="BB217"/>
  <c r="BD217" s="1"/>
  <c r="V219"/>
  <c r="V221"/>
  <c r="V223"/>
  <c r="V225"/>
  <c r="V227"/>
  <c r="V229"/>
  <c r="V231"/>
  <c r="V218"/>
  <c r="V220"/>
  <c r="V222"/>
  <c r="V224"/>
  <c r="V226"/>
  <c r="V228"/>
  <c r="V230"/>
  <c r="V232"/>
  <c r="S234" i="2"/>
  <c r="AB220" i="1"/>
  <c r="AB222"/>
  <c r="AB224"/>
  <c r="AB226"/>
  <c r="AB228"/>
  <c r="AB230"/>
  <c r="AB232"/>
  <c r="AB219"/>
  <c r="AB221"/>
  <c r="AB223"/>
  <c r="AB225"/>
  <c r="AB227"/>
  <c r="AB229"/>
  <c r="AB231"/>
  <c r="AB218"/>
  <c r="X234" i="2"/>
  <c r="AE233" i="1"/>
  <c r="AH219"/>
  <c r="AH221"/>
  <c r="AH223"/>
  <c r="AH225"/>
  <c r="AH227"/>
  <c r="AH229"/>
  <c r="AH231"/>
  <c r="AH218"/>
  <c r="AH220"/>
  <c r="AH222"/>
  <c r="AH224"/>
  <c r="AH226"/>
  <c r="AH228"/>
  <c r="AH230"/>
  <c r="AH232"/>
  <c r="AL233"/>
  <c r="AR219"/>
  <c r="AR221"/>
  <c r="AR223"/>
  <c r="AR225"/>
  <c r="AR227"/>
  <c r="AR229"/>
  <c r="AR220"/>
  <c r="AR222"/>
  <c r="AR224"/>
  <c r="AR226"/>
  <c r="AR228"/>
  <c r="AR230"/>
  <c r="AR231"/>
  <c r="AR218"/>
  <c r="AR232"/>
  <c r="BB233"/>
  <c r="BD233" s="1"/>
  <c r="V235"/>
  <c r="V237"/>
  <c r="V239"/>
  <c r="V241"/>
  <c r="V243"/>
  <c r="V245"/>
  <c r="V247"/>
  <c r="V249"/>
  <c r="V251"/>
  <c r="V253"/>
  <c r="V236"/>
  <c r="V238"/>
  <c r="V240"/>
  <c r="V242"/>
  <c r="V244"/>
  <c r="V246"/>
  <c r="V248"/>
  <c r="V250"/>
  <c r="V252"/>
  <c r="V234"/>
  <c r="S255" i="2"/>
  <c r="AB236" i="1"/>
  <c r="AB238"/>
  <c r="AB240"/>
  <c r="AB242"/>
  <c r="AB244"/>
  <c r="AB246"/>
  <c r="AB248"/>
  <c r="AB250"/>
  <c r="AB252"/>
  <c r="AB234"/>
  <c r="AB235"/>
  <c r="AB237"/>
  <c r="AB239"/>
  <c r="AB241"/>
  <c r="AB243"/>
  <c r="AB245"/>
  <c r="AB247"/>
  <c r="AB249"/>
  <c r="AB251"/>
  <c r="AB253"/>
  <c r="X255" i="2"/>
  <c r="AE254" i="1"/>
  <c r="AH235"/>
  <c r="AH237"/>
  <c r="AH239"/>
  <c r="AH241"/>
  <c r="AH243"/>
  <c r="AH245"/>
  <c r="AH247"/>
  <c r="AH249"/>
  <c r="AH251"/>
  <c r="AH253"/>
  <c r="AH236"/>
  <c r="AH238"/>
  <c r="AH240"/>
  <c r="AH242"/>
  <c r="AH244"/>
  <c r="AH246"/>
  <c r="AH248"/>
  <c r="AH250"/>
  <c r="AH252"/>
  <c r="AH234"/>
  <c r="AL254"/>
  <c r="AR235"/>
  <c r="AR237"/>
  <c r="AR239"/>
  <c r="AR241"/>
  <c r="AR243"/>
  <c r="AR245"/>
  <c r="AR247"/>
  <c r="AR249"/>
  <c r="AR251"/>
  <c r="AR253"/>
  <c r="AR236"/>
  <c r="AR238"/>
  <c r="AR240"/>
  <c r="AR242"/>
  <c r="AR244"/>
  <c r="AR246"/>
  <c r="AR248"/>
  <c r="AR250"/>
  <c r="AR252"/>
  <c r="AR234"/>
  <c r="BB254"/>
  <c r="BD254" s="1"/>
  <c r="V256"/>
  <c r="V258"/>
  <c r="V260"/>
  <c r="V262"/>
  <c r="V264"/>
  <c r="V266"/>
  <c r="V257"/>
  <c r="V259"/>
  <c r="V261"/>
  <c r="V263"/>
  <c r="V265"/>
  <c r="V255"/>
  <c r="S268" i="2"/>
  <c r="AB257" i="1"/>
  <c r="AB259"/>
  <c r="AB261"/>
  <c r="AB263"/>
  <c r="AB265"/>
  <c r="AB255"/>
  <c r="AB256"/>
  <c r="AB258"/>
  <c r="AB260"/>
  <c r="AB262"/>
  <c r="AB264"/>
  <c r="AB266"/>
  <c r="X268" i="2"/>
  <c r="AE267" i="1"/>
  <c r="AH256"/>
  <c r="AH258"/>
  <c r="AH260"/>
  <c r="AH262"/>
  <c r="AH264"/>
  <c r="AH266"/>
  <c r="AH257"/>
  <c r="AH259"/>
  <c r="AH261"/>
  <c r="AH263"/>
  <c r="AH265"/>
  <c r="AH255"/>
  <c r="AL267"/>
  <c r="AR256"/>
  <c r="AR258"/>
  <c r="AR260"/>
  <c r="AR262"/>
  <c r="AR264"/>
  <c r="AR266"/>
  <c r="AR257"/>
  <c r="AR259"/>
  <c r="AR261"/>
  <c r="AR263"/>
  <c r="AR265"/>
  <c r="AR255"/>
  <c r="BB267"/>
  <c r="BD267" s="1"/>
  <c r="V270"/>
  <c r="V272"/>
  <c r="V274"/>
  <c r="V276"/>
  <c r="V278"/>
  <c r="V280"/>
  <c r="V269"/>
  <c r="V271"/>
  <c r="V273"/>
  <c r="V275"/>
  <c r="V277"/>
  <c r="V279"/>
  <c r="V268"/>
  <c r="S282" i="2"/>
  <c r="AB269" i="1"/>
  <c r="AB271"/>
  <c r="AB273"/>
  <c r="AB275"/>
  <c r="AB277"/>
  <c r="AB279"/>
  <c r="AB268"/>
  <c r="AB270"/>
  <c r="AB272"/>
  <c r="AB274"/>
  <c r="AB276"/>
  <c r="AB278"/>
  <c r="AB280"/>
  <c r="X282" i="2"/>
  <c r="AE281" i="1"/>
  <c r="AH270"/>
  <c r="AH272"/>
  <c r="AH274"/>
  <c r="AH276"/>
  <c r="AH278"/>
  <c r="AH280"/>
  <c r="AH269"/>
  <c r="AH271"/>
  <c r="AH273"/>
  <c r="AH275"/>
  <c r="AH277"/>
  <c r="AH279"/>
  <c r="AH268"/>
  <c r="AL281"/>
  <c r="AR270"/>
  <c r="AR272"/>
  <c r="AR274"/>
  <c r="AR276"/>
  <c r="AR278"/>
  <c r="AR280"/>
  <c r="AR269"/>
  <c r="AR271"/>
  <c r="AR273"/>
  <c r="AR275"/>
  <c r="AR277"/>
  <c r="AR279"/>
  <c r="AR268"/>
  <c r="BB281"/>
  <c r="BD281" s="1"/>
  <c r="V283"/>
  <c r="V285"/>
  <c r="V287"/>
  <c r="V289"/>
  <c r="V291"/>
  <c r="V293"/>
  <c r="V295"/>
  <c r="V282"/>
  <c r="V284"/>
  <c r="V286"/>
  <c r="V288"/>
  <c r="V290"/>
  <c r="V292"/>
  <c r="V294"/>
  <c r="V296"/>
  <c r="S298" i="2"/>
  <c r="AB284" i="1"/>
  <c r="AB286"/>
  <c r="AB288"/>
  <c r="AB290"/>
  <c r="AB292"/>
  <c r="AB294"/>
  <c r="AB296"/>
  <c r="AB283"/>
  <c r="AB285"/>
  <c r="AB287"/>
  <c r="AB289"/>
  <c r="AB291"/>
  <c r="AB293"/>
  <c r="AB295"/>
  <c r="AB282"/>
  <c r="X298" i="2"/>
  <c r="AE297" i="1"/>
  <c r="AH283"/>
  <c r="AH285"/>
  <c r="AH287"/>
  <c r="AH289"/>
  <c r="AH291"/>
  <c r="AH293"/>
  <c r="AH295"/>
  <c r="AH282"/>
  <c r="AH284"/>
  <c r="AH286"/>
  <c r="AH288"/>
  <c r="AH290"/>
  <c r="AH292"/>
  <c r="AH294"/>
  <c r="AH296"/>
  <c r="AL297"/>
  <c r="AR283"/>
  <c r="AR285"/>
  <c r="AR287"/>
  <c r="AR289"/>
  <c r="AR291"/>
  <c r="AR293"/>
  <c r="AR295"/>
  <c r="AR282"/>
  <c r="AR284"/>
  <c r="AR286"/>
  <c r="AR288"/>
  <c r="AR290"/>
  <c r="AR292"/>
  <c r="AR294"/>
  <c r="AR296"/>
  <c r="BB297"/>
  <c r="BD297" s="1"/>
  <c r="V299"/>
  <c r="V301"/>
  <c r="V303"/>
  <c r="V305"/>
  <c r="V307"/>
  <c r="V300"/>
  <c r="V302"/>
  <c r="V304"/>
  <c r="V306"/>
  <c r="V298"/>
  <c r="S310" i="2"/>
  <c r="AB300" i="1"/>
  <c r="AB302"/>
  <c r="AB304"/>
  <c r="AB306"/>
  <c r="AB298"/>
  <c r="AB299"/>
  <c r="AB301"/>
  <c r="AB303"/>
  <c r="AB305"/>
  <c r="AB307"/>
  <c r="X310" i="2"/>
  <c r="AE308" i="1"/>
  <c r="AH299"/>
  <c r="AH301"/>
  <c r="AH303"/>
  <c r="AH305"/>
  <c r="AH307"/>
  <c r="AH300"/>
  <c r="AH302"/>
  <c r="AH304"/>
  <c r="AH306"/>
  <c r="AH298"/>
  <c r="AL308"/>
  <c r="AR299"/>
  <c r="AR301"/>
  <c r="AR303"/>
  <c r="AR305"/>
  <c r="AR307"/>
  <c r="AR300"/>
  <c r="AR302"/>
  <c r="AR304"/>
  <c r="AR306"/>
  <c r="AR298"/>
  <c r="BB308"/>
  <c r="BD308" s="1"/>
  <c r="V311"/>
  <c r="V313"/>
  <c r="V310"/>
  <c r="V312"/>
  <c r="V309"/>
  <c r="AB310"/>
  <c r="AB312"/>
  <c r="AB309"/>
  <c r="AB311"/>
  <c r="AB313"/>
  <c r="X316" i="2"/>
  <c r="AE314" i="1"/>
  <c r="AH311"/>
  <c r="AH313"/>
  <c r="AH310"/>
  <c r="AH312"/>
  <c r="AH309"/>
  <c r="AL314"/>
  <c r="AR311"/>
  <c r="AR313"/>
  <c r="AR310"/>
  <c r="AR312"/>
  <c r="AR309"/>
  <c r="BB314"/>
  <c r="BD314" s="1"/>
  <c r="V316"/>
  <c r="V318"/>
  <c r="V315"/>
  <c r="V317"/>
  <c r="V319"/>
  <c r="S322" i="2"/>
  <c r="AB317" i="1"/>
  <c r="AB319"/>
  <c r="AB316"/>
  <c r="AB318"/>
  <c r="AB315"/>
  <c r="X322" i="2"/>
  <c r="AE320" i="1"/>
  <c r="AH316"/>
  <c r="AH318"/>
  <c r="AH315"/>
  <c r="AH317"/>
  <c r="AH319"/>
  <c r="AL320"/>
  <c r="AR316"/>
  <c r="AR318"/>
  <c r="AR315"/>
  <c r="AR317"/>
  <c r="AR319"/>
  <c r="BB320"/>
  <c r="BD320" s="1"/>
  <c r="V322"/>
  <c r="V324"/>
  <c r="V326"/>
  <c r="V328"/>
  <c r="V330"/>
  <c r="V332"/>
  <c r="V334"/>
  <c r="V336"/>
  <c r="V323"/>
  <c r="V325"/>
  <c r="V327"/>
  <c r="V329"/>
  <c r="V331"/>
  <c r="V333"/>
  <c r="V335"/>
  <c r="V321"/>
  <c r="S339" i="2"/>
  <c r="AB323" i="1"/>
  <c r="AB325"/>
  <c r="AB327"/>
  <c r="AB329"/>
  <c r="AB331"/>
  <c r="AB333"/>
  <c r="AB335"/>
  <c r="AB321"/>
  <c r="AB322"/>
  <c r="AB324"/>
  <c r="AB326"/>
  <c r="AB328"/>
  <c r="AB330"/>
  <c r="AB332"/>
  <c r="AB334"/>
  <c r="AB336"/>
  <c r="X339" i="2"/>
  <c r="AE337" i="1"/>
  <c r="AH322"/>
  <c r="AH324"/>
  <c r="AH326"/>
  <c r="AH328"/>
  <c r="AH330"/>
  <c r="AH332"/>
  <c r="AH334"/>
  <c r="AH336"/>
  <c r="AH323"/>
  <c r="AH325"/>
  <c r="AH327"/>
  <c r="AH329"/>
  <c r="AH331"/>
  <c r="AH333"/>
  <c r="AH335"/>
  <c r="AH321"/>
  <c r="AL337"/>
  <c r="AR322"/>
  <c r="AR324"/>
  <c r="AR326"/>
  <c r="AR328"/>
  <c r="AR330"/>
  <c r="AR332"/>
  <c r="AR334"/>
  <c r="AR336"/>
  <c r="AR323"/>
  <c r="AR325"/>
  <c r="AR327"/>
  <c r="AR329"/>
  <c r="AR331"/>
  <c r="AR333"/>
  <c r="AR335"/>
  <c r="AR321"/>
  <c r="BB337"/>
  <c r="BD337" s="1"/>
  <c r="V339"/>
  <c r="V341"/>
  <c r="V343"/>
  <c r="V345"/>
  <c r="V347"/>
  <c r="V349"/>
  <c r="V340"/>
  <c r="V342"/>
  <c r="V344"/>
  <c r="V346"/>
  <c r="V348"/>
  <c r="V338"/>
  <c r="AB340"/>
  <c r="AB342"/>
  <c r="AB344"/>
  <c r="AB346"/>
  <c r="AB348"/>
  <c r="AB338"/>
  <c r="AB339"/>
  <c r="AB341"/>
  <c r="AB343"/>
  <c r="AB345"/>
  <c r="AB347"/>
  <c r="AB349"/>
  <c r="X352" i="2"/>
  <c r="AE350" i="1"/>
  <c r="AH339"/>
  <c r="AH341"/>
  <c r="AH343"/>
  <c r="AH345"/>
  <c r="AH347"/>
  <c r="AH349"/>
  <c r="AH340"/>
  <c r="AH342"/>
  <c r="AH344"/>
  <c r="AH346"/>
  <c r="AH348"/>
  <c r="AH338"/>
  <c r="AL350"/>
  <c r="AR339"/>
  <c r="AR341"/>
  <c r="AR343"/>
  <c r="AR345"/>
  <c r="AR347"/>
  <c r="AR349"/>
  <c r="AR340"/>
  <c r="AR342"/>
  <c r="AR344"/>
  <c r="AR346"/>
  <c r="AR348"/>
  <c r="AR338"/>
  <c r="BB350"/>
  <c r="BD350" s="1"/>
  <c r="V352"/>
  <c r="V354"/>
  <c r="V356"/>
  <c r="V358"/>
  <c r="V360"/>
  <c r="V361"/>
  <c r="V353"/>
  <c r="V355"/>
  <c r="V357"/>
  <c r="V359"/>
  <c r="V351"/>
  <c r="AE361"/>
  <c r="AE353"/>
  <c r="AE355"/>
  <c r="AE357"/>
  <c r="AE359"/>
  <c r="AE351"/>
  <c r="AE352"/>
  <c r="AE354"/>
  <c r="AE356"/>
  <c r="AE358"/>
  <c r="AE360"/>
  <c r="AH352"/>
  <c r="AH354"/>
  <c r="AH356"/>
  <c r="AH358"/>
  <c r="AH360"/>
  <c r="AH361"/>
  <c r="AH353"/>
  <c r="AH355"/>
  <c r="AH357"/>
  <c r="AH359"/>
  <c r="AH351"/>
  <c r="AL352"/>
  <c r="AL354"/>
  <c r="AL356"/>
  <c r="AL358"/>
  <c r="AL360"/>
  <c r="AL361"/>
  <c r="AL353"/>
  <c r="AL355"/>
  <c r="AL357"/>
  <c r="AL359"/>
  <c r="AL351"/>
  <c r="D409"/>
  <c r="H409"/>
  <c r="L409"/>
  <c r="R409"/>
  <c r="W409"/>
  <c r="AN409"/>
  <c r="AT409"/>
  <c r="AV409"/>
  <c r="AX409"/>
  <c r="AZ409"/>
  <c r="AB364"/>
  <c r="AB366"/>
  <c r="AB368"/>
  <c r="AB370"/>
  <c r="AB372"/>
  <c r="AB374"/>
  <c r="AB376"/>
  <c r="AB378"/>
  <c r="AB380"/>
  <c r="AB382"/>
  <c r="AB384"/>
  <c r="AB386"/>
  <c r="AB388"/>
  <c r="AB390"/>
  <c r="AB392"/>
  <c r="AB394"/>
  <c r="AB396"/>
  <c r="AB398"/>
  <c r="AB400"/>
  <c r="AB363"/>
  <c r="AB365"/>
  <c r="AB367"/>
  <c r="AB369"/>
  <c r="AB371"/>
  <c r="AB373"/>
  <c r="AB375"/>
  <c r="AB377"/>
  <c r="AB379"/>
  <c r="AB381"/>
  <c r="AB383"/>
  <c r="AB385"/>
  <c r="AB387"/>
  <c r="AB389"/>
  <c r="AB391"/>
  <c r="AB393"/>
  <c r="AB395"/>
  <c r="AB397"/>
  <c r="AB399"/>
  <c r="AB362"/>
  <c r="AH363"/>
  <c r="AH365"/>
  <c r="AH367"/>
  <c r="AH369"/>
  <c r="AH371"/>
  <c r="AH373"/>
  <c r="AH375"/>
  <c r="AH377"/>
  <c r="AH379"/>
  <c r="AH381"/>
  <c r="AH383"/>
  <c r="AH385"/>
  <c r="AH387"/>
  <c r="AH389"/>
  <c r="AH391"/>
  <c r="AH393"/>
  <c r="AH395"/>
  <c r="AH397"/>
  <c r="AH399"/>
  <c r="AH362"/>
  <c r="AH364"/>
  <c r="AH366"/>
  <c r="AH368"/>
  <c r="AH370"/>
  <c r="AH372"/>
  <c r="AH374"/>
  <c r="AH376"/>
  <c r="AH378"/>
  <c r="AH380"/>
  <c r="AH382"/>
  <c r="AH384"/>
  <c r="AH386"/>
  <c r="AH388"/>
  <c r="AH390"/>
  <c r="AH392"/>
  <c r="AH394"/>
  <c r="AH396"/>
  <c r="AH398"/>
  <c r="AH400"/>
  <c r="AL363"/>
  <c r="AL365"/>
  <c r="AL367"/>
  <c r="AL369"/>
  <c r="AL371"/>
  <c r="AL373"/>
  <c r="AL375"/>
  <c r="AL377"/>
  <c r="AL379"/>
  <c r="AL381"/>
  <c r="AL383"/>
  <c r="AL385"/>
  <c r="AL387"/>
  <c r="AL389"/>
  <c r="AL391"/>
  <c r="AL393"/>
  <c r="AL395"/>
  <c r="AL397"/>
  <c r="AL399"/>
  <c r="AL362"/>
  <c r="AL364"/>
  <c r="AL366"/>
  <c r="AL368"/>
  <c r="AL370"/>
  <c r="AL372"/>
  <c r="AL374"/>
  <c r="AL376"/>
  <c r="AL378"/>
  <c r="AL380"/>
  <c r="AL382"/>
  <c r="AL384"/>
  <c r="AL386"/>
  <c r="AL388"/>
  <c r="AL390"/>
  <c r="AL392"/>
  <c r="AL394"/>
  <c r="AL396"/>
  <c r="AL398"/>
  <c r="AL400"/>
  <c r="BC401"/>
  <c r="T409"/>
  <c r="E403" i="2"/>
  <c r="S403"/>
  <c r="V400" i="1"/>
  <c r="V398"/>
  <c r="V396"/>
  <c r="V394"/>
  <c r="V392"/>
  <c r="V390"/>
  <c r="V388"/>
  <c r="V386"/>
  <c r="V384"/>
  <c r="V382"/>
  <c r="V380"/>
  <c r="V378"/>
  <c r="V376"/>
  <c r="V374"/>
  <c r="V372"/>
  <c r="V370"/>
  <c r="V368"/>
  <c r="V366"/>
  <c r="V364"/>
  <c r="F395"/>
  <c r="F396"/>
  <c r="F397"/>
  <c r="F398"/>
  <c r="F399"/>
  <c r="F400"/>
  <c r="AE364"/>
  <c r="AE366"/>
  <c r="AE368"/>
  <c r="AE370"/>
  <c r="AE372"/>
  <c r="AE374"/>
  <c r="AE376"/>
  <c r="AE378"/>
  <c r="AE380"/>
  <c r="AE382"/>
  <c r="AE384"/>
  <c r="AE386"/>
  <c r="AE388"/>
  <c r="AE390"/>
  <c r="AE392"/>
  <c r="AE394"/>
  <c r="AE396"/>
  <c r="AE398"/>
  <c r="AE400"/>
  <c r="AE363"/>
  <c r="AE365"/>
  <c r="AE367"/>
  <c r="AE369"/>
  <c r="AE371"/>
  <c r="AE373"/>
  <c r="AE375"/>
  <c r="AE377"/>
  <c r="AE379"/>
  <c r="AE381"/>
  <c r="AE383"/>
  <c r="AE385"/>
  <c r="AE387"/>
  <c r="AE389"/>
  <c r="AE391"/>
  <c r="AE393"/>
  <c r="AE395"/>
  <c r="AE397"/>
  <c r="AE399"/>
  <c r="AE362"/>
  <c r="AR363"/>
  <c r="AR365"/>
  <c r="AR367"/>
  <c r="AR369"/>
  <c r="AR371"/>
  <c r="AR373"/>
  <c r="AR375"/>
  <c r="AR377"/>
  <c r="AR379"/>
  <c r="AR381"/>
  <c r="AR383"/>
  <c r="AR385"/>
  <c r="AR387"/>
  <c r="AR389"/>
  <c r="AR391"/>
  <c r="AR393"/>
  <c r="AR395"/>
  <c r="AR397"/>
  <c r="AR399"/>
  <c r="AR362"/>
  <c r="AR364"/>
  <c r="AR366"/>
  <c r="AR368"/>
  <c r="AR370"/>
  <c r="AR372"/>
  <c r="AR374"/>
  <c r="AR376"/>
  <c r="AR378"/>
  <c r="AR380"/>
  <c r="AR382"/>
  <c r="AR384"/>
  <c r="AR386"/>
  <c r="AR388"/>
  <c r="AR390"/>
  <c r="AR392"/>
  <c r="AR394"/>
  <c r="AR396"/>
  <c r="AR398"/>
  <c r="AR400"/>
  <c r="BB401"/>
  <c r="N409"/>
  <c r="Z409"/>
  <c r="AD409"/>
  <c r="AG409"/>
  <c r="AJ409"/>
  <c r="AP409"/>
  <c r="X403" i="2"/>
  <c r="V362" i="1"/>
  <c r="V399"/>
  <c r="V397"/>
  <c r="V395"/>
  <c r="V393"/>
  <c r="V391"/>
  <c r="V389"/>
  <c r="V387"/>
  <c r="V385"/>
  <c r="V383"/>
  <c r="V381"/>
  <c r="V379"/>
  <c r="V377"/>
  <c r="V375"/>
  <c r="V373"/>
  <c r="V371"/>
  <c r="V369"/>
  <c r="V367"/>
  <c r="V365"/>
  <c r="F401" l="1"/>
  <c r="BD401"/>
  <c r="AL401"/>
  <c r="AH401"/>
  <c r="V401"/>
  <c r="AR401"/>
  <c r="AE401"/>
  <c r="AB401"/>
  <c r="BD59"/>
</calcChain>
</file>

<file path=xl/sharedStrings.xml><?xml version="1.0" encoding="utf-8"?>
<sst xmlns="http://schemas.openxmlformats.org/spreadsheetml/2006/main" count="1309" uniqueCount="199">
  <si>
    <r>
      <rPr>
        <sz val="12"/>
        <color rgb="FF000000"/>
        <rFont val="宋体"/>
        <charset val="134"/>
      </rPr>
      <t>四川省财产保险公司保费收入统计表（</t>
    </r>
    <r>
      <rPr>
        <sz val="12"/>
        <color rgb="FF000000"/>
        <rFont val="Times New Roman"/>
        <family val="1"/>
      </rPr>
      <t>2017</t>
    </r>
    <r>
      <rPr>
        <sz val="12"/>
        <color rgb="FF000000"/>
        <rFont val="宋体"/>
        <charset val="134"/>
      </rPr>
      <t>年</t>
    </r>
    <r>
      <rPr>
        <sz val="12"/>
        <color rgb="FF000000"/>
        <rFont val="Times New Roman"/>
        <family val="1"/>
      </rPr>
      <t>12</t>
    </r>
    <r>
      <rPr>
        <sz val="12"/>
        <color rgb="FF000000"/>
        <rFont val="宋体"/>
        <charset val="134"/>
      </rPr>
      <t>月）</t>
    </r>
  </si>
  <si>
    <r>
      <rPr>
        <sz val="12"/>
        <color rgb="FF000000"/>
        <rFont val="宋体"/>
        <charset val="134"/>
      </rPr>
      <t>金额单位：万元</t>
    </r>
    <r>
      <rPr>
        <sz val="12"/>
        <color rgb="FF000000"/>
        <rFont val="Times New Roman"/>
        <family val="1"/>
      </rPr>
      <t>,</t>
    </r>
    <r>
      <rPr>
        <sz val="12"/>
        <color rgb="FF000000"/>
        <rFont val="宋体"/>
        <charset val="134"/>
      </rPr>
      <t>件</t>
    </r>
  </si>
  <si>
    <t>市、州</t>
  </si>
  <si>
    <t>保险机构</t>
  </si>
  <si>
    <t>全部业务</t>
  </si>
  <si>
    <t>企业财产保险</t>
  </si>
  <si>
    <t>机动车辆保险</t>
  </si>
  <si>
    <t>农业保险</t>
  </si>
  <si>
    <t>家庭财产保险</t>
  </si>
  <si>
    <t>工程保险</t>
  </si>
  <si>
    <t>货物运输保险</t>
  </si>
  <si>
    <t>信用保证保险</t>
  </si>
  <si>
    <t>责任保险</t>
  </si>
  <si>
    <t>意外险</t>
  </si>
  <si>
    <t>健康险</t>
  </si>
  <si>
    <t>其他财产保险</t>
  </si>
  <si>
    <t>储金</t>
  </si>
  <si>
    <t>小计</t>
  </si>
  <si>
    <t>车险（不含摩托车、拖拉机）</t>
  </si>
  <si>
    <t>摩托车</t>
  </si>
  <si>
    <t>拖拉机</t>
  </si>
  <si>
    <t>其中电、网销业务（含交强险、商业险）</t>
  </si>
  <si>
    <t>保额（百万元）</t>
  </si>
  <si>
    <t>保费收入合计</t>
  </si>
  <si>
    <t>同比%</t>
  </si>
  <si>
    <t>市场份额%</t>
  </si>
  <si>
    <t>承保数量</t>
  </si>
  <si>
    <t>保费收入</t>
  </si>
  <si>
    <t>保险金额（百万元）</t>
  </si>
  <si>
    <t>其中政策性农险</t>
  </si>
  <si>
    <t>简阳(12月数据)</t>
  </si>
  <si>
    <t>市人保</t>
  </si>
  <si>
    <t>太平洋产险</t>
  </si>
  <si>
    <t>平安产险</t>
  </si>
  <si>
    <t>中华联合</t>
  </si>
  <si>
    <t>大地产险</t>
  </si>
  <si>
    <t/>
  </si>
  <si>
    <t>华安财险</t>
  </si>
  <si>
    <t>中航安盟</t>
  </si>
  <si>
    <t>安邦财险</t>
  </si>
  <si>
    <t>阳光财险</t>
  </si>
  <si>
    <t>国寿财险</t>
  </si>
  <si>
    <t>-</t>
  </si>
  <si>
    <t>成都市合计（含12月简阳数据）</t>
  </si>
  <si>
    <t>省人保国际部</t>
  </si>
  <si>
    <t>省人保本部</t>
  </si>
  <si>
    <t>永安保险</t>
  </si>
  <si>
    <t>华泰财险</t>
  </si>
  <si>
    <t>天安保险</t>
  </si>
  <si>
    <t>太平财险</t>
  </si>
  <si>
    <t>永诚财险</t>
  </si>
  <si>
    <t>安盛天平</t>
  </si>
  <si>
    <t>都邦财险</t>
  </si>
  <si>
    <t>渤海财险</t>
  </si>
  <si>
    <t>中银保险</t>
  </si>
  <si>
    <t>华农财险</t>
  </si>
  <si>
    <t>安诚财险</t>
  </si>
  <si>
    <t>亚太保险</t>
  </si>
  <si>
    <t>浙商财险</t>
  </si>
  <si>
    <t>鼎和财险</t>
  </si>
  <si>
    <t>英大泰和</t>
  </si>
  <si>
    <t>紫金财险</t>
  </si>
  <si>
    <t>锦泰财险</t>
  </si>
  <si>
    <t>信达财险</t>
  </si>
  <si>
    <t>国泰财险</t>
  </si>
  <si>
    <t>富德财险</t>
  </si>
  <si>
    <t>安华农险</t>
  </si>
  <si>
    <t>鑫安保险</t>
  </si>
  <si>
    <t>中意财险</t>
  </si>
  <si>
    <t>诚泰财险</t>
  </si>
  <si>
    <t xml:space="preserve"> </t>
  </si>
  <si>
    <t>利宝保险</t>
  </si>
  <si>
    <t>富邦财险</t>
  </si>
  <si>
    <t>珠峰保险</t>
  </si>
  <si>
    <t>中煤保险</t>
  </si>
  <si>
    <t>长江财险</t>
  </si>
  <si>
    <t>德阳</t>
  </si>
  <si>
    <t>人保</t>
  </si>
  <si>
    <t>绵阳</t>
  </si>
  <si>
    <t>宜宾</t>
  </si>
  <si>
    <t>自贡</t>
  </si>
  <si>
    <t>内江</t>
  </si>
  <si>
    <t>攀枝花</t>
  </si>
  <si>
    <t>乐山</t>
  </si>
  <si>
    <r>
      <rPr>
        <sz val="12"/>
        <color rgb="FF000000"/>
        <rFont val="Times New Roman"/>
        <family val="1"/>
      </rPr>
      <t xml:space="preserve"> </t>
    </r>
    <r>
      <rPr>
        <sz val="12"/>
        <color rgb="FF000000"/>
        <rFont val="宋体"/>
        <charset val="134"/>
      </rPr>
      <t>永安保险</t>
    </r>
  </si>
  <si>
    <t>泸州</t>
  </si>
  <si>
    <t>广元</t>
  </si>
  <si>
    <t>遂宁</t>
  </si>
  <si>
    <t>南充</t>
  </si>
  <si>
    <t>资阳</t>
  </si>
  <si>
    <t>达州</t>
  </si>
  <si>
    <t>眉山</t>
  </si>
  <si>
    <t>雅安</t>
  </si>
  <si>
    <t>阿坝</t>
  </si>
  <si>
    <t>甘孜</t>
  </si>
  <si>
    <t>凉山</t>
  </si>
  <si>
    <t>广安</t>
  </si>
  <si>
    <t>巴中</t>
  </si>
  <si>
    <t>合计</t>
  </si>
  <si>
    <t>说明：1、填报各项指标时请严格遵循《四川省保险行业协会业务月报表填报规则（2010版）》。</t>
  </si>
  <si>
    <r>
      <rPr>
        <sz val="12"/>
        <color rgb="FF000000"/>
        <rFont val="Times New Roman"/>
        <family val="1"/>
      </rPr>
      <t xml:space="preserve">           2</t>
    </r>
    <r>
      <rPr>
        <sz val="12"/>
        <color rgb="FF000000"/>
        <rFont val="宋体"/>
        <charset val="134"/>
      </rPr>
      <t>、在市场份额栏中，各地区保险公司的市场份额指该公司在当地所占份额，地区小计的市场份额指该地区在全省所占份额。</t>
    </r>
  </si>
  <si>
    <r>
      <rPr>
        <sz val="12"/>
        <color rgb="FF000000"/>
        <rFont val="Times New Roman"/>
        <family val="1"/>
      </rPr>
      <t xml:space="preserve">           3</t>
    </r>
    <r>
      <rPr>
        <sz val="12"/>
        <color rgb="FF000000"/>
        <rFont val="宋体"/>
        <charset val="134"/>
      </rPr>
      <t>、人保财险四川省分公司</t>
    </r>
    <r>
      <rPr>
        <sz val="12"/>
        <color rgb="FF000000"/>
        <rFont val="Times New Roman"/>
        <family val="1"/>
      </rPr>
      <t>:</t>
    </r>
    <r>
      <rPr>
        <sz val="12"/>
        <color rgb="FF000000"/>
        <rFont val="宋体"/>
        <charset val="134"/>
      </rPr>
      <t>从</t>
    </r>
    <r>
      <rPr>
        <sz val="12"/>
        <color rgb="FF000000"/>
        <rFont val="Times New Roman"/>
        <family val="1"/>
      </rPr>
      <t>2011</t>
    </r>
    <r>
      <rPr>
        <sz val="12"/>
        <color rgb="FF000000"/>
        <rFont val="宋体"/>
        <charset val="134"/>
      </rPr>
      <t>年</t>
    </r>
    <r>
      <rPr>
        <sz val="12"/>
        <color rgb="FF000000"/>
        <rFont val="Times New Roman"/>
        <family val="1"/>
      </rPr>
      <t>1</t>
    </r>
    <r>
      <rPr>
        <sz val="12"/>
        <color rgb="FF000000"/>
        <rFont val="宋体"/>
        <charset val="134"/>
      </rPr>
      <t>月起由大型商业风险部直接签约大型商业风险业务，此业务归属于省公司不属于某一地市级业务。因此本表中，成都市场除了有人保成都市分公司和国际部外，目前的本部代指大型商业风险部。同时从</t>
    </r>
    <r>
      <rPr>
        <sz val="12"/>
        <color rgb="FF000000"/>
        <rFont val="Times New Roman"/>
        <family val="1"/>
      </rPr>
      <t>2011</t>
    </r>
    <r>
      <rPr>
        <sz val="12"/>
        <color rgb="FF000000"/>
        <rFont val="宋体"/>
        <charset val="134"/>
      </rPr>
      <t>年</t>
    </r>
    <r>
      <rPr>
        <sz val="12"/>
        <color rgb="FF000000"/>
        <rFont val="Times New Roman"/>
        <family val="1"/>
      </rPr>
      <t>3</t>
    </r>
    <r>
      <rPr>
        <sz val="12"/>
        <color rgb="FF000000"/>
        <rFont val="宋体"/>
        <charset val="134"/>
      </rPr>
      <t>月起</t>
    </r>
    <r>
      <rPr>
        <sz val="12"/>
        <color rgb="FF000000"/>
        <rFont val="Times New Roman"/>
        <family val="1"/>
      </rPr>
      <t>,</t>
    </r>
    <r>
      <rPr>
        <sz val="12"/>
        <color rgb="FF000000"/>
        <rFont val="宋体"/>
        <charset val="134"/>
      </rPr>
      <t>由于总公司对健康险程序有所调整，将健康险专项调入意外险。</t>
    </r>
  </si>
  <si>
    <t xml:space="preserve">          </t>
  </si>
  <si>
    <t xml:space="preserve">       </t>
  </si>
  <si>
    <t>校验</t>
  </si>
  <si>
    <t>差</t>
  </si>
  <si>
    <t>四川省财产保险公司赔款支出统计表(2017年12月)</t>
  </si>
  <si>
    <r>
      <rPr>
        <sz val="12"/>
        <color rgb="FF000000"/>
        <rFont val="宋体"/>
        <charset val="134"/>
      </rPr>
      <t>单位</t>
    </r>
    <r>
      <rPr>
        <sz val="12"/>
        <color rgb="FF000000"/>
        <rFont val="宋体"/>
        <charset val="134"/>
      </rPr>
      <t>:</t>
    </r>
    <r>
      <rPr>
        <sz val="12"/>
        <color rgb="FF000000"/>
        <rFont val="宋体"/>
        <charset val="134"/>
      </rPr>
      <t>万元</t>
    </r>
    <r>
      <rPr>
        <sz val="12"/>
        <color rgb="FF000000"/>
        <rFont val="宋体"/>
        <charset val="134"/>
      </rPr>
      <t>,</t>
    </r>
    <r>
      <rPr>
        <sz val="12"/>
        <color rgb="FF000000"/>
        <rFont val="宋体"/>
        <charset val="134"/>
      </rPr>
      <t>件</t>
    </r>
  </si>
  <si>
    <t>意外保险</t>
  </si>
  <si>
    <t>健康保险</t>
  </si>
  <si>
    <t>其它财产保险</t>
  </si>
  <si>
    <t>已决赔款金额</t>
  </si>
  <si>
    <t>已决赔案件数</t>
  </si>
  <si>
    <t>未决赔款金额</t>
  </si>
  <si>
    <t>未决赔款件数</t>
  </si>
  <si>
    <t>其中政策性农业保险</t>
  </si>
  <si>
    <t>其中电、网销业务（含交强险、商业车险）</t>
  </si>
  <si>
    <t>赔付率%</t>
  </si>
  <si>
    <t>已决赔款件数</t>
  </si>
  <si>
    <t>赔款金额</t>
  </si>
  <si>
    <t>简阳12月数据)</t>
  </si>
  <si>
    <t>永安财险</t>
  </si>
  <si>
    <t xml:space="preserve">中银保险 </t>
  </si>
  <si>
    <t>说明：1、从2011年1月起，人保财险四川省分公司由大型商业风险部直接签约大型商业风险业务，此业务归属于省公司不属于某一地市级业务。因此本表中，成都市场除了有人保成都市分公司和国际部外，目前的本部代指大型商业风险部。</t>
  </si>
  <si>
    <t xml:space="preserve">      2、部分公司数据中出现赔款金额、件数单独缺少一项的原因为：有金额无件数的情况属于间接理赔费用的列支与分摊；有件数无金额的情况属于少数机构极少赔案存在0结案。</t>
  </si>
  <si>
    <t xml:space="preserve">     </t>
  </si>
  <si>
    <t>2017年12月成都市(不含简阳)商业车辆保险承保理赔统计表</t>
  </si>
  <si>
    <t>项目</t>
  </si>
  <si>
    <t>总计</t>
  </si>
  <si>
    <t>华泰保险</t>
  </si>
  <si>
    <t>太平保险</t>
  </si>
  <si>
    <t>大地保险</t>
  </si>
  <si>
    <t>浙商保险</t>
  </si>
  <si>
    <t>保额(百万元)</t>
  </si>
  <si>
    <t>13410.26</t>
  </si>
  <si>
    <t>17.3</t>
  </si>
  <si>
    <t>承保辆数(辆)</t>
  </si>
  <si>
    <t>17979</t>
  </si>
  <si>
    <t>16.79</t>
  </si>
  <si>
    <t>保费收入(万元)</t>
  </si>
  <si>
    <t>5335.84</t>
  </si>
  <si>
    <t>3.68</t>
  </si>
  <si>
    <t>车均保费(元)</t>
  </si>
  <si>
    <t>2967.82</t>
  </si>
  <si>
    <t>-18.28</t>
  </si>
  <si>
    <t>-11.23</t>
  </si>
  <si>
    <t>已决赔款金额(万元)</t>
  </si>
  <si>
    <t>2543.41</t>
  </si>
  <si>
    <t>28.84</t>
  </si>
  <si>
    <t>已决赔款件数(件)</t>
  </si>
  <si>
    <t>4688</t>
  </si>
  <si>
    <t>26.74</t>
  </si>
  <si>
    <t>47.67</t>
  </si>
  <si>
    <t>已决案均赔款(元)</t>
  </si>
  <si>
    <t>5425.36</t>
  </si>
  <si>
    <t>0.02</t>
  </si>
  <si>
    <t>当年有效报案数量(件)</t>
  </si>
  <si>
    <t>5869</t>
  </si>
  <si>
    <t>24.74</t>
  </si>
  <si>
    <t>2017年12月四川省商业车辆保险承保理赔统计表</t>
  </si>
  <si>
    <t>16251.35</t>
  </si>
  <si>
    <t>20.85</t>
  </si>
  <si>
    <t>20894</t>
  </si>
  <si>
    <t>18.81</t>
  </si>
  <si>
    <t>6750.14</t>
  </si>
  <si>
    <t>9.38</t>
  </si>
  <si>
    <t>车均保费</t>
  </si>
  <si>
    <t>3230.66</t>
  </si>
  <si>
    <t>1.05</t>
  </si>
  <si>
    <t>-7.94</t>
  </si>
  <si>
    <t>2862.21</t>
  </si>
  <si>
    <t>16.4</t>
  </si>
  <si>
    <t>5201</t>
  </si>
  <si>
    <t>23.78</t>
  </si>
  <si>
    <t>42.49</t>
  </si>
  <si>
    <t>5503.2</t>
  </si>
  <si>
    <t>-0.06</t>
  </si>
  <si>
    <t>6649</t>
  </si>
  <si>
    <t>61.15</t>
  </si>
  <si>
    <t>人保财险</t>
    <phoneticPr fontId="14" type="noConversion"/>
  </si>
  <si>
    <t>中国人寿</t>
  </si>
  <si>
    <t>太保寿险</t>
  </si>
  <si>
    <t>平安人寿</t>
  </si>
  <si>
    <t>新华保险</t>
  </si>
  <si>
    <t>泰康人寿</t>
  </si>
  <si>
    <t>富德生命</t>
  </si>
  <si>
    <t>人保寿险</t>
  </si>
  <si>
    <t>太平人寿</t>
  </si>
  <si>
    <t>合众人寿</t>
  </si>
  <si>
    <t>平安养老</t>
  </si>
  <si>
    <t>人保健康</t>
  </si>
  <si>
    <t>中邮保险</t>
  </si>
  <si>
    <t>华夏保险</t>
  </si>
  <si>
    <t>幸福人寿</t>
  </si>
  <si>
    <t>光大永明</t>
  </si>
  <si>
    <t>太平养老</t>
  </si>
  <si>
    <t>建信人寿</t>
  </si>
  <si>
    <t>恒大人寿</t>
  </si>
  <si>
    <t>利安人寿</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</si>
</sst>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_ * #,##0_ ;_ * \-#,##0_ ;_ * &quot;-&quot;??_ ;_ @_ "/>
    <numFmt numFmtId="177" formatCode="_-* #,##0.00_-;\-* #,##0.00_-;_-* &quot;-&quot;??_-;_-@_-"/>
    <numFmt numFmtId="178" formatCode="0.00_ "/>
    <numFmt numFmtId="179" formatCode="0_ "/>
    <numFmt numFmtId="180" formatCode="0_);[Red]\(0\)"/>
    <numFmt numFmtId="181" formatCode="0.00_);\(0.00\)"/>
    <numFmt numFmtId="182" formatCode="0.00_);[Red]\(0.00\)"/>
  </numFmts>
  <fonts count="36">
    <font>
      <sz val="12"/>
      <name val="宋体"/>
      <charset val="134"/>
    </font>
    <font>
      <sz val="26"/>
      <name val="宋体"/>
      <charset val="134"/>
    </font>
    <font>
      <sz val="12"/>
      <color indexed="8"/>
      <name val="宋体"/>
      <charset val="134"/>
    </font>
    <font>
      <sz val="12"/>
      <color theme="1"/>
      <name val="宋体"/>
      <charset val="134"/>
    </font>
    <font>
      <sz val="12"/>
      <color theme="1"/>
      <name val="宋体"/>
      <charset val="134"/>
    </font>
    <font>
      <sz val="16"/>
      <name val="宋体"/>
      <charset val="134"/>
    </font>
    <font>
      <sz val="10"/>
      <name val="宋体"/>
      <charset val="134"/>
    </font>
    <font>
      <sz val="12"/>
      <color rgb="FF000000"/>
      <name val="宋体"/>
      <charset val="134"/>
    </font>
    <font>
      <sz val="12"/>
      <color rgb="FF000000"/>
      <name val="宋体"/>
      <charset val="134"/>
    </font>
    <font>
      <sz val="12"/>
      <name val="宋体"/>
      <charset val="134"/>
    </font>
    <font>
      <sz val="14"/>
      <name val="Times New Roman"/>
      <family val="1"/>
    </font>
    <font>
      <sz val="12"/>
      <color rgb="FF000000"/>
      <name val="Times New Roman"/>
      <family val="1"/>
    </font>
    <font>
      <sz val="12"/>
      <color indexed="9"/>
      <name val="宋体"/>
      <charset val="134"/>
    </font>
    <font>
      <sz val="10"/>
      <name val="Arial"/>
      <family val="2"/>
    </font>
    <font>
      <sz val="9"/>
      <name val="宋体"/>
      <charset val="134"/>
    </font>
    <font>
      <b/>
      <sz val="11"/>
      <color indexed="8"/>
      <name val="宋体"/>
      <charset val="134"/>
    </font>
    <font>
      <sz val="11"/>
      <color indexed="8"/>
      <name val="宋体"/>
      <charset val="134"/>
    </font>
    <font>
      <sz val="11"/>
      <color indexed="9"/>
      <name val="宋体"/>
      <charset val="134"/>
    </font>
    <font>
      <b/>
      <sz val="11"/>
      <color indexed="63"/>
      <name val="宋体"/>
      <charset val="134"/>
    </font>
    <font>
      <sz val="12"/>
      <name val="Times New Roman"/>
      <family val="1"/>
    </font>
    <font>
      <b/>
      <sz val="11"/>
      <color indexed="56"/>
      <name val="宋体"/>
      <charset val="134"/>
    </font>
    <font>
      <b/>
      <sz val="11"/>
      <color indexed="52"/>
      <name val="宋体"/>
      <charset val="134"/>
    </font>
    <font>
      <i/>
      <sz val="11"/>
      <color indexed="23"/>
      <name val="宋体"/>
      <charset val="134"/>
    </font>
    <font>
      <sz val="11"/>
      <color indexed="60"/>
      <name val="宋体"/>
      <charset val="134"/>
    </font>
    <font>
      <b/>
      <sz val="11"/>
      <color indexed="9"/>
      <name val="宋体"/>
      <charset val="134"/>
    </font>
    <font>
      <sz val="11"/>
      <color indexed="52"/>
      <name val="宋体"/>
      <charset val="134"/>
    </font>
    <font>
      <b/>
      <sz val="15"/>
      <color indexed="56"/>
      <name val="宋体"/>
      <charset val="134"/>
    </font>
    <font>
      <b/>
      <sz val="18"/>
      <color indexed="56"/>
      <name val="宋体"/>
      <charset val="134"/>
    </font>
    <font>
      <sz val="11"/>
      <color indexed="10"/>
      <name val="宋体"/>
      <charset val="134"/>
    </font>
    <font>
      <b/>
      <sz val="13"/>
      <color indexed="56"/>
      <name val="宋体"/>
      <charset val="134"/>
    </font>
    <font>
      <sz val="11"/>
      <color indexed="62"/>
      <name val="宋体"/>
      <charset val="134"/>
    </font>
    <font>
      <sz val="11"/>
      <color indexed="17"/>
      <name val="宋体"/>
      <charset val="134"/>
    </font>
    <font>
      <sz val="11"/>
      <color indexed="20"/>
      <name val="宋体"/>
      <charset val="134"/>
    </font>
    <font>
      <sz val="11"/>
      <color theme="1"/>
      <name val="宋体"/>
      <charset val="134"/>
      <scheme val="minor"/>
    </font>
    <font>
      <sz val="11"/>
      <color theme="1"/>
      <name val="Times New Roman"/>
      <family val="1"/>
    </font>
    <font>
      <b/>
      <sz val="11"/>
      <color theme="1"/>
      <name val="宋体"/>
      <charset val="134"/>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theme="7"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s>
  <cellStyleXfs count="255">
    <xf numFmtId="0" fontId="0" fillId="0" borderId="0"/>
    <xf numFmtId="41"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12"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alignment vertical="center"/>
    </xf>
    <xf numFmtId="0" fontId="13" fillId="0" borderId="0"/>
    <xf numFmtId="0" fontId="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9" fillId="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3" fillId="2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3" fillId="8" borderId="16" applyNumberFormat="0" applyProtection="0">
      <alignment horizontal="left" vertical="center" indent="1"/>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9" fillId="0" borderId="0"/>
    <xf numFmtId="0" fontId="9" fillId="0" borderId="0"/>
    <xf numFmtId="0" fontId="33" fillId="0" borderId="0">
      <alignment vertical="center"/>
    </xf>
    <xf numFmtId="0" fontId="9" fillId="0" borderId="0"/>
    <xf numFmtId="0" fontId="9" fillId="0" borderId="0"/>
    <xf numFmtId="0" fontId="19" fillId="0" borderId="0"/>
    <xf numFmtId="0" fontId="19" fillId="0" borderId="0"/>
    <xf numFmtId="0" fontId="19" fillId="0" borderId="0"/>
    <xf numFmtId="0" fontId="9" fillId="0" borderId="0"/>
    <xf numFmtId="0" fontId="9" fillId="0" borderId="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21" fillId="4" borderId="21" applyNumberFormat="0" applyAlignment="0" applyProtection="0">
      <alignment vertical="center"/>
    </xf>
    <xf numFmtId="0" fontId="21" fillId="4" borderId="21" applyNumberFormat="0" applyAlignment="0" applyProtection="0">
      <alignment vertical="center"/>
    </xf>
    <xf numFmtId="0" fontId="21" fillId="4" borderId="21" applyNumberFormat="0" applyAlignment="0" applyProtection="0">
      <alignment vertical="center"/>
    </xf>
    <xf numFmtId="0" fontId="21" fillId="4" borderId="21" applyNumberFormat="0" applyAlignment="0" applyProtection="0">
      <alignment vertical="center"/>
    </xf>
    <xf numFmtId="0" fontId="24" fillId="22" borderId="22" applyNumberFormat="0" applyAlignment="0" applyProtection="0">
      <alignment vertical="center"/>
    </xf>
    <xf numFmtId="0" fontId="24" fillId="22" borderId="22" applyNumberFormat="0" applyAlignment="0" applyProtection="0">
      <alignment vertical="center"/>
    </xf>
    <xf numFmtId="0" fontId="24" fillId="22" borderId="22" applyNumberFormat="0" applyAlignment="0" applyProtection="0">
      <alignment vertical="center"/>
    </xf>
    <xf numFmtId="0" fontId="24" fillId="22" borderId="22"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0" fontId="25" fillId="0" borderId="23" applyNumberFormat="0" applyFill="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8" fillId="4" borderId="16" applyNumberFormat="0" applyAlignment="0" applyProtection="0">
      <alignment vertical="center"/>
    </xf>
    <xf numFmtId="0" fontId="18" fillId="4" borderId="16" applyNumberFormat="0" applyAlignment="0" applyProtection="0">
      <alignment vertical="center"/>
    </xf>
    <xf numFmtId="0" fontId="18" fillId="4" borderId="16" applyNumberFormat="0" applyAlignment="0" applyProtection="0">
      <alignment vertical="center"/>
    </xf>
    <xf numFmtId="0" fontId="18" fillId="4" borderId="16" applyNumberFormat="0" applyAlignment="0" applyProtection="0">
      <alignment vertical="center"/>
    </xf>
    <xf numFmtId="0" fontId="30" fillId="13" borderId="21" applyNumberFormat="0" applyAlignment="0" applyProtection="0">
      <alignment vertical="center"/>
    </xf>
    <xf numFmtId="0" fontId="30" fillId="13" borderId="21" applyNumberFormat="0" applyAlignment="0" applyProtection="0">
      <alignment vertical="center"/>
    </xf>
    <xf numFmtId="0" fontId="30" fillId="13" borderId="21" applyNumberFormat="0" applyAlignment="0" applyProtection="0">
      <alignment vertical="center"/>
    </xf>
    <xf numFmtId="0" fontId="30" fillId="13" borderId="21" applyNumberFormat="0" applyAlignment="0" applyProtection="0">
      <alignment vertical="center"/>
    </xf>
    <xf numFmtId="0" fontId="9" fillId="27" borderId="24" applyNumberFormat="0" applyFont="0" applyAlignment="0" applyProtection="0">
      <alignment vertical="center"/>
    </xf>
    <xf numFmtId="0" fontId="9" fillId="27" borderId="24" applyNumberFormat="0" applyFont="0" applyAlignment="0" applyProtection="0">
      <alignment vertical="center"/>
    </xf>
    <xf numFmtId="0" fontId="9" fillId="27" borderId="24" applyNumberFormat="0" applyFont="0" applyAlignment="0" applyProtection="0">
      <alignment vertical="center"/>
    </xf>
    <xf numFmtId="0" fontId="9" fillId="27" borderId="24" applyNumberFormat="0" applyFont="0" applyAlignment="0" applyProtection="0">
      <alignment vertical="center"/>
    </xf>
  </cellStyleXfs>
  <cellXfs count="331">
    <xf numFmtId="0" fontId="0" fillId="0" borderId="0" xfId="0"/>
    <xf numFmtId="43" fontId="0" fillId="0" borderId="1" xfId="4" applyNumberFormat="1" applyFont="1" applyBorder="1" applyAlignment="1">
      <alignment horizontal="center"/>
    </xf>
    <xf numFmtId="43" fontId="0" fillId="0" borderId="0" xfId="4" applyNumberFormat="1" applyFont="1" applyAlignment="1">
      <alignment horizontal="center"/>
    </xf>
    <xf numFmtId="43" fontId="0" fillId="0" borderId="0" xfId="4" applyNumberFormat="1" applyFont="1" applyAlignment="1">
      <alignment horizontal="right"/>
    </xf>
    <xf numFmtId="43" fontId="0" fillId="0" borderId="0" xfId="4" applyNumberFormat="1" applyFont="1" applyFill="1" applyAlignment="1">
      <alignment horizontal="right"/>
    </xf>
    <xf numFmtId="43" fontId="2" fillId="2" borderId="3" xfId="4" applyNumberFormat="1" applyFont="1" applyFill="1" applyBorder="1" applyAlignment="1">
      <alignment horizontal="center" vertical="center"/>
    </xf>
    <xf numFmtId="43" fontId="2" fillId="2" borderId="1" xfId="4" applyNumberFormat="1" applyFont="1" applyFill="1" applyBorder="1" applyAlignment="1">
      <alignment horizontal="center" vertical="center"/>
    </xf>
    <xf numFmtId="43" fontId="2" fillId="2" borderId="1" xfId="4" applyNumberFormat="1" applyFont="1" applyFill="1" applyBorder="1" applyAlignment="1">
      <alignment horizontal="center" vertical="center" shrinkToFit="1"/>
    </xf>
    <xf numFmtId="43" fontId="2" fillId="0" borderId="1" xfId="4" applyNumberFormat="1" applyFont="1" applyFill="1" applyBorder="1" applyAlignment="1">
      <alignment horizontal="center" vertical="center"/>
    </xf>
    <xf numFmtId="43" fontId="0" fillId="0" borderId="1" xfId="4" applyNumberFormat="1" applyFont="1" applyBorder="1" applyAlignment="1">
      <alignment horizontal="right"/>
    </xf>
    <xf numFmtId="178" fontId="3" fillId="0" borderId="1" xfId="4"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4" xfId="4" applyNumberFormat="1" applyFont="1" applyFill="1" applyBorder="1" applyAlignment="1">
      <alignment horizontal="right" vertical="center"/>
    </xf>
    <xf numFmtId="178" fontId="3" fillId="0" borderId="1" xfId="14" applyNumberFormat="1" applyFont="1" applyFill="1" applyBorder="1" applyAlignment="1">
      <alignment horizontal="right" vertical="center"/>
    </xf>
    <xf numFmtId="178" fontId="3" fillId="0" borderId="0" xfId="4" applyNumberFormat="1" applyFont="1" applyFill="1" applyAlignment="1">
      <alignment horizontal="right" vertical="center"/>
    </xf>
    <xf numFmtId="178" fontId="4" fillId="0" borderId="1" xfId="4" applyNumberFormat="1" applyFont="1" applyFill="1" applyBorder="1" applyAlignment="1">
      <alignment horizontal="right" vertical="center"/>
    </xf>
    <xf numFmtId="43" fontId="0" fillId="0" borderId="1" xfId="4" applyNumberFormat="1" applyFont="1" applyFill="1" applyBorder="1" applyAlignment="1">
      <alignment horizontal="right"/>
    </xf>
    <xf numFmtId="43" fontId="0" fillId="0" borderId="1" xfId="4" applyNumberFormat="1" applyFont="1" applyBorder="1" applyAlignment="1">
      <alignment horizontal="right" shrinkToFit="1"/>
    </xf>
    <xf numFmtId="178" fontId="3" fillId="0" borderId="1" xfId="2" applyNumberFormat="1" applyFont="1" applyFill="1" applyBorder="1" applyAlignment="1">
      <alignment horizontal="right" vertical="center"/>
    </xf>
    <xf numFmtId="43" fontId="5" fillId="0" borderId="5" xfId="4" applyNumberFormat="1" applyFont="1" applyBorder="1" applyAlignment="1"/>
    <xf numFmtId="43" fontId="6" fillId="0" borderId="5" xfId="4" applyNumberFormat="1" applyFont="1" applyBorder="1" applyAlignment="1"/>
    <xf numFmtId="43" fontId="6" fillId="0" borderId="5" xfId="4" applyNumberFormat="1" applyFont="1" applyFill="1" applyBorder="1" applyAlignment="1"/>
    <xf numFmtId="43" fontId="6" fillId="0" borderId="0" xfId="4" applyNumberFormat="1" applyFont="1" applyFill="1" applyAlignment="1">
      <alignment horizontal="right"/>
    </xf>
    <xf numFmtId="178" fontId="3" fillId="0" borderId="1" xfId="2" applyNumberFormat="1" applyFont="1" applyFill="1" applyBorder="1" applyAlignment="1">
      <alignment horizontal="right" vertical="center" shrinkToFit="1"/>
    </xf>
    <xf numFmtId="178" fontId="3" fillId="0" borderId="3"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43" fontId="6" fillId="0" borderId="0" xfId="4" applyNumberFormat="1" applyFont="1" applyAlignment="1">
      <alignment horizontal="right"/>
    </xf>
    <xf numFmtId="178" fontId="3" fillId="0" borderId="1" xfId="1" applyNumberFormat="1" applyFont="1" applyFill="1" applyBorder="1" applyAlignment="1">
      <alignment horizontal="right" vertical="center"/>
    </xf>
    <xf numFmtId="178" fontId="3" fillId="0" borderId="1" xfId="3" applyNumberFormat="1" applyFont="1" applyFill="1" applyBorder="1" applyAlignment="1">
      <alignment horizontal="right" vertical="center"/>
    </xf>
    <xf numFmtId="178" fontId="3" fillId="0" borderId="4" xfId="2" applyNumberFormat="1" applyFont="1" applyFill="1" applyBorder="1" applyAlignment="1">
      <alignment horizontal="right" vertical="center"/>
    </xf>
    <xf numFmtId="178" fontId="3" fillId="0" borderId="1" xfId="2" applyNumberFormat="1" applyFont="1" applyFill="1" applyBorder="1" applyAlignment="1" applyProtection="1">
      <alignment horizontal="right" vertical="center"/>
    </xf>
    <xf numFmtId="43" fontId="0" fillId="0" borderId="1" xfId="4" applyNumberFormat="1" applyFont="1" applyFill="1" applyBorder="1" applyAlignment="1">
      <alignment horizontal="center"/>
    </xf>
    <xf numFmtId="178" fontId="3" fillId="0" borderId="0" xfId="0" applyNumberFormat="1" applyFont="1" applyFill="1" applyAlignment="1">
      <alignment horizontal="right" vertical="center"/>
    </xf>
    <xf numFmtId="43" fontId="0" fillId="0" borderId="0" xfId="4" applyNumberFormat="1" applyFont="1" applyBorder="1" applyAlignment="1">
      <alignment horizontal="right"/>
    </xf>
    <xf numFmtId="43" fontId="0" fillId="0" borderId="3" xfId="4" applyNumberFormat="1" applyFont="1" applyBorder="1" applyAlignment="1">
      <alignment horizontal="center"/>
    </xf>
    <xf numFmtId="43" fontId="2" fillId="0" borderId="3" xfId="4" applyNumberFormat="1" applyFont="1" applyFill="1" applyBorder="1" applyAlignment="1">
      <alignment horizontal="center" vertical="center"/>
    </xf>
    <xf numFmtId="43" fontId="0" fillId="0" borderId="3" xfId="4" applyNumberFormat="1" applyFont="1" applyFill="1" applyBorder="1" applyAlignment="1">
      <alignment horizontal="center"/>
    </xf>
    <xf numFmtId="178" fontId="0" fillId="0" borderId="1" xfId="4" applyNumberFormat="1" applyFont="1" applyFill="1" applyBorder="1" applyAlignment="1">
      <alignment horizontal="right" vertical="center"/>
    </xf>
    <xf numFmtId="178" fontId="3" fillId="0" borderId="1" xfId="0" applyNumberFormat="1" applyFont="1" applyFill="1" applyBorder="1" applyAlignment="1">
      <alignment horizontal="right" vertical="center" shrinkToFit="1"/>
    </xf>
    <xf numFmtId="178" fontId="0" fillId="0" borderId="4" xfId="4" applyNumberFormat="1" applyFont="1" applyFill="1" applyBorder="1" applyAlignment="1">
      <alignment horizontal="right" vertical="center"/>
    </xf>
    <xf numFmtId="178" fontId="3" fillId="0" borderId="1" xfId="12" applyNumberFormat="1" applyFont="1" applyFill="1" applyBorder="1" applyAlignment="1">
      <alignment horizontal="right" vertical="center" shrinkToFit="1"/>
    </xf>
    <xf numFmtId="178" fontId="3" fillId="0" borderId="1" xfId="12" applyNumberFormat="1" applyFont="1" applyFill="1" applyBorder="1" applyAlignment="1">
      <alignment horizontal="right" vertical="center"/>
    </xf>
    <xf numFmtId="178" fontId="0" fillId="0" borderId="1" xfId="3"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43" fontId="2" fillId="0" borderId="1" xfId="4" applyNumberFormat="1" applyFont="1" applyBorder="1" applyAlignment="1">
      <alignment horizontal="center" vertical="center"/>
    </xf>
    <xf numFmtId="43" fontId="2" fillId="0" borderId="3" xfId="4" applyNumberFormat="1" applyFont="1" applyBorder="1" applyAlignment="1">
      <alignment horizontal="center" vertical="center"/>
    </xf>
    <xf numFmtId="178" fontId="7" fillId="0" borderId="1" xfId="4" applyNumberFormat="1" applyFont="1" applyFill="1" applyBorder="1" applyAlignment="1">
      <alignment horizontal="right" vertical="center"/>
    </xf>
    <xf numFmtId="43" fontId="0" fillId="0" borderId="8" xfId="4" applyNumberFormat="1" applyFont="1" applyBorder="1" applyAlignment="1">
      <alignment horizontal="center"/>
    </xf>
    <xf numFmtId="43" fontId="0" fillId="0" borderId="1" xfId="4" applyNumberFormat="1" applyFont="1" applyBorder="1" applyAlignment="1">
      <alignment vertical="center"/>
    </xf>
    <xf numFmtId="43" fontId="7" fillId="0" borderId="0" xfId="4" applyNumberFormat="1" applyFont="1" applyAlignment="1"/>
    <xf numFmtId="0" fontId="7" fillId="0" borderId="0" xfId="0" applyFont="1" applyAlignment="1">
      <alignment horizontal="center"/>
    </xf>
    <xf numFmtId="43" fontId="7" fillId="3" borderId="0" xfId="4" applyNumberFormat="1" applyFont="1" applyFill="1" applyAlignment="1">
      <alignment horizontal="center"/>
    </xf>
    <xf numFmtId="43" fontId="7" fillId="4" borderId="0" xfId="4" applyNumberFormat="1" applyFont="1" applyFill="1" applyAlignment="1">
      <alignment horizontal="center"/>
    </xf>
    <xf numFmtId="43" fontId="7" fillId="2" borderId="0" xfId="4" applyNumberFormat="1" applyFont="1" applyFill="1" applyAlignment="1">
      <alignment horizontal="center"/>
    </xf>
    <xf numFmtId="43" fontId="7" fillId="4" borderId="0" xfId="4" applyNumberFormat="1" applyFont="1" applyFill="1" applyBorder="1" applyAlignment="1">
      <alignment horizontal="left" vertical="center"/>
    </xf>
    <xf numFmtId="43" fontId="7" fillId="0" borderId="0" xfId="4" applyNumberFormat="1" applyFont="1" applyAlignment="1">
      <alignment horizontal="center"/>
    </xf>
    <xf numFmtId="43" fontId="7" fillId="4" borderId="0" xfId="4" applyNumberFormat="1" applyFont="1" applyFill="1" applyAlignment="1"/>
    <xf numFmtId="177" fontId="7" fillId="0" borderId="0" xfId="4" applyNumberFormat="1" applyFont="1" applyAlignment="1"/>
    <xf numFmtId="43" fontId="7" fillId="0" borderId="1" xfId="4" applyNumberFormat="1" applyFont="1" applyBorder="1" applyAlignment="1"/>
    <xf numFmtId="0" fontId="7" fillId="0" borderId="0" xfId="0" applyFont="1" applyAlignment="1"/>
    <xf numFmtId="0" fontId="7" fillId="0" borderId="0" xfId="0" applyFont="1"/>
    <xf numFmtId="43" fontId="7" fillId="0" borderId="0" xfId="4" applyNumberFormat="1" applyFont="1" applyAlignment="1">
      <alignment horizontal="center" vertical="center"/>
    </xf>
    <xf numFmtId="43" fontId="7" fillId="0" borderId="10" xfId="4" applyNumberFormat="1" applyFont="1" applyBorder="1" applyAlignment="1">
      <alignment horizontal="center" vertical="center"/>
    </xf>
    <xf numFmtId="43" fontId="7" fillId="0" borderId="0" xfId="4" applyNumberFormat="1" applyFont="1" applyBorder="1" applyAlignment="1">
      <alignment horizontal="center" vertical="center"/>
    </xf>
    <xf numFmtId="43" fontId="7" fillId="0" borderId="6" xfId="4" applyNumberFormat="1" applyFont="1" applyBorder="1" applyAlignment="1">
      <alignment horizontal="center" vertical="center"/>
    </xf>
    <xf numFmtId="43" fontId="7" fillId="0" borderId="1" xfId="4" applyNumberFormat="1" applyFont="1" applyBorder="1" applyAlignment="1">
      <alignment vertical="center"/>
    </xf>
    <xf numFmtId="43" fontId="7" fillId="0" borderId="1" xfId="4" applyNumberFormat="1" applyFont="1" applyFill="1" applyBorder="1" applyAlignment="1">
      <alignment vertical="center" shrinkToFit="1"/>
    </xf>
    <xf numFmtId="43" fontId="7" fillId="3" borderId="11" xfId="4" applyNumberFormat="1" applyFont="1" applyFill="1" applyBorder="1" applyAlignment="1">
      <alignment horizontal="center" vertical="center" wrapText="1"/>
    </xf>
    <xf numFmtId="43" fontId="7" fillId="0" borderId="1" xfId="4" applyNumberFormat="1" applyFont="1" applyBorder="1" applyAlignment="1">
      <alignment horizontal="center" vertical="center"/>
    </xf>
    <xf numFmtId="43" fontId="3" fillId="0" borderId="1" xfId="4" applyNumberFormat="1" applyFont="1" applyBorder="1" applyAlignment="1">
      <alignment horizontal="right"/>
    </xf>
    <xf numFmtId="43" fontId="7" fillId="2" borderId="1" xfId="4" applyNumberFormat="1" applyFont="1" applyFill="1" applyBorder="1" applyAlignment="1">
      <alignment horizontal="center" vertical="center"/>
    </xf>
    <xf numFmtId="43" fontId="3" fillId="0" borderId="8" xfId="4" applyNumberFormat="1" applyFont="1" applyFill="1" applyBorder="1" applyAlignment="1">
      <alignment horizontal="right"/>
    </xf>
    <xf numFmtId="43" fontId="3" fillId="0" borderId="1" xfId="4" applyNumberFormat="1" applyFont="1" applyFill="1" applyBorder="1" applyAlignment="1">
      <alignment horizontal="right"/>
    </xf>
    <xf numFmtId="43" fontId="7" fillId="2" borderId="3" xfId="4" applyNumberFormat="1" applyFont="1" applyFill="1" applyBorder="1" applyAlignment="1">
      <alignment horizontal="center" vertical="center"/>
    </xf>
    <xf numFmtId="43" fontId="3" fillId="0" borderId="8" xfId="2" applyNumberFormat="1" applyFont="1" applyFill="1" applyBorder="1" applyAlignment="1">
      <alignment horizontal="right"/>
    </xf>
    <xf numFmtId="43" fontId="3" fillId="0" borderId="1" xfId="2" applyNumberFormat="1" applyFont="1" applyFill="1" applyBorder="1" applyAlignment="1">
      <alignment horizontal="right"/>
    </xf>
    <xf numFmtId="43" fontId="3" fillId="0" borderId="14" xfId="4" applyNumberFormat="1" applyFont="1" applyBorder="1" applyAlignment="1">
      <alignment horizontal="right"/>
    </xf>
    <xf numFmtId="43" fontId="3" fillId="0" borderId="8" xfId="4" applyNumberFormat="1" applyFont="1" applyBorder="1" applyAlignment="1">
      <alignment horizontal="right"/>
    </xf>
    <xf numFmtId="43" fontId="3" fillId="0" borderId="8" xfId="1" applyNumberFormat="1" applyFont="1" applyFill="1" applyBorder="1" applyAlignment="1">
      <alignment horizontal="right"/>
    </xf>
    <xf numFmtId="43" fontId="3" fillId="0" borderId="1" xfId="1" applyNumberFormat="1" applyFont="1" applyFill="1" applyBorder="1" applyAlignment="1">
      <alignment horizontal="right"/>
    </xf>
    <xf numFmtId="43" fontId="3" fillId="0" borderId="1" xfId="2" applyNumberFormat="1" applyFont="1" applyBorder="1" applyAlignment="1">
      <alignment horizontal="right"/>
    </xf>
    <xf numFmtId="43" fontId="7" fillId="0" borderId="1" xfId="4" applyNumberFormat="1" applyFont="1" applyFill="1" applyBorder="1" applyAlignment="1">
      <alignment horizontal="center" vertical="center"/>
    </xf>
    <xf numFmtId="43" fontId="3" fillId="0" borderId="1" xfId="12" applyNumberFormat="1" applyFont="1" applyFill="1" applyBorder="1" applyAlignment="1">
      <alignment horizontal="right" wrapText="1"/>
    </xf>
    <xf numFmtId="43" fontId="3" fillId="0" borderId="1" xfId="12" applyNumberFormat="1" applyFont="1" applyFill="1" applyBorder="1" applyAlignment="1">
      <alignment horizontal="right" wrapText="1" shrinkToFit="1"/>
    </xf>
    <xf numFmtId="43" fontId="3" fillId="0" borderId="1" xfId="2" applyNumberFormat="1" applyFont="1" applyFill="1" applyBorder="1" applyAlignment="1" applyProtection="1">
      <alignment horizontal="right"/>
    </xf>
    <xf numFmtId="43" fontId="7" fillId="4" borderId="1" xfId="4" applyNumberFormat="1" applyFont="1" applyFill="1" applyBorder="1" applyAlignment="1">
      <alignment horizontal="center" vertical="center"/>
    </xf>
    <xf numFmtId="43" fontId="3" fillId="4" borderId="1" xfId="4" applyNumberFormat="1" applyFont="1" applyFill="1" applyBorder="1" applyAlignment="1">
      <alignment horizontal="right"/>
    </xf>
    <xf numFmtId="43" fontId="7" fillId="3" borderId="1" xfId="4" applyNumberFormat="1" applyFont="1" applyFill="1" applyBorder="1" applyAlignment="1">
      <alignment horizontal="center" vertical="center"/>
    </xf>
    <xf numFmtId="43" fontId="7" fillId="3" borderId="3" xfId="4" applyNumberFormat="1" applyFont="1" applyFill="1" applyBorder="1" applyAlignment="1">
      <alignment horizontal="center" vertical="center"/>
    </xf>
    <xf numFmtId="43" fontId="3" fillId="0" borderId="1" xfId="4" applyNumberFormat="1" applyFont="1" applyFill="1" applyBorder="1" applyAlignment="1">
      <alignment horizontal="right" vertical="center" wrapText="1"/>
    </xf>
    <xf numFmtId="43" fontId="7" fillId="0" borderId="3" xfId="4" applyNumberFormat="1" applyFont="1" applyBorder="1" applyAlignment="1">
      <alignment horizontal="center" vertical="center"/>
    </xf>
    <xf numFmtId="43" fontId="3" fillId="0" borderId="1" xfId="2" applyNumberFormat="1" applyFont="1" applyFill="1" applyBorder="1" applyAlignment="1">
      <alignment horizontal="right" vertical="center" wrapText="1"/>
    </xf>
    <xf numFmtId="43" fontId="7" fillId="0" borderId="3" xfId="4" applyNumberFormat="1" applyFont="1" applyFill="1" applyBorder="1" applyAlignment="1">
      <alignment horizontal="center" vertical="center"/>
    </xf>
    <xf numFmtId="43" fontId="3" fillId="0" borderId="1" xfId="8" applyNumberFormat="1" applyFont="1" applyFill="1" applyBorder="1" applyAlignment="1">
      <alignment horizontal="right" vertical="center" wrapText="1"/>
    </xf>
    <xf numFmtId="43" fontId="3" fillId="0" borderId="1" xfId="4" applyNumberFormat="1" applyFont="1" applyBorder="1" applyAlignment="1">
      <alignment horizontal="right" vertical="center" wrapText="1"/>
    </xf>
    <xf numFmtId="43" fontId="3" fillId="0" borderId="1" xfId="2" applyNumberFormat="1" applyFont="1" applyBorder="1" applyAlignment="1">
      <alignment horizontal="right" vertical="center" wrapText="1"/>
    </xf>
    <xf numFmtId="43" fontId="3" fillId="0" borderId="1" xfId="1" applyNumberFormat="1" applyFont="1" applyFill="1" applyBorder="1" applyAlignment="1">
      <alignment horizontal="right" vertical="center" wrapText="1"/>
    </xf>
    <xf numFmtId="43" fontId="3" fillId="0" borderId="1" xfId="12" applyNumberFormat="1" applyFont="1" applyFill="1" applyBorder="1" applyAlignment="1">
      <alignment horizontal="right" vertical="center" wrapText="1"/>
    </xf>
    <xf numFmtId="43" fontId="3" fillId="0" borderId="1" xfId="12" applyNumberFormat="1" applyFont="1" applyFill="1" applyBorder="1" applyAlignment="1">
      <alignment horizontal="right" vertical="center" wrapText="1" shrinkToFit="1"/>
    </xf>
    <xf numFmtId="43" fontId="3" fillId="0" borderId="1" xfId="3" applyNumberFormat="1" applyFont="1" applyFill="1" applyBorder="1" applyAlignment="1">
      <alignment horizontal="right" vertical="center" wrapText="1" shrinkToFit="1"/>
    </xf>
    <xf numFmtId="43" fontId="3" fillId="0" borderId="1" xfId="0" applyNumberFormat="1" applyFont="1" applyFill="1" applyBorder="1" applyAlignment="1" applyProtection="1">
      <alignment horizontal="right" vertical="center" wrapText="1"/>
      <protection locked="0"/>
    </xf>
    <xf numFmtId="43" fontId="3" fillId="0" borderId="1" xfId="2" applyNumberFormat="1" applyFont="1" applyFill="1" applyBorder="1" applyAlignment="1" applyProtection="1">
      <alignment horizontal="right" vertical="center" wrapText="1"/>
    </xf>
    <xf numFmtId="43" fontId="3" fillId="0" borderId="1" xfId="2" applyNumberFormat="1" applyFont="1" applyFill="1" applyBorder="1" applyAlignment="1" applyProtection="1">
      <alignment horizontal="right" vertical="center" wrapText="1" shrinkToFit="1"/>
    </xf>
    <xf numFmtId="43" fontId="3" fillId="0" borderId="1" xfId="12" applyNumberFormat="1" applyFont="1" applyFill="1" applyBorder="1" applyAlignment="1" applyProtection="1">
      <alignment horizontal="right" vertical="center" wrapText="1" shrinkToFit="1"/>
    </xf>
    <xf numFmtId="43" fontId="3" fillId="0" borderId="1" xfId="2" applyNumberFormat="1" applyFont="1" applyFill="1" applyBorder="1" applyAlignment="1" applyProtection="1">
      <alignment horizontal="right" vertical="center" wrapText="1" shrinkToFit="1"/>
      <protection locked="0"/>
    </xf>
    <xf numFmtId="43" fontId="7" fillId="4" borderId="3" xfId="4" applyNumberFormat="1" applyFont="1" applyFill="1" applyBorder="1" applyAlignment="1">
      <alignment horizontal="center" vertical="center"/>
    </xf>
    <xf numFmtId="43" fontId="3" fillId="4" borderId="1" xfId="4" applyNumberFormat="1" applyFont="1" applyFill="1" applyBorder="1" applyAlignment="1">
      <alignment horizontal="right" vertical="center" wrapText="1"/>
    </xf>
    <xf numFmtId="43" fontId="7" fillId="0" borderId="15" xfId="4" applyNumberFormat="1" applyFont="1" applyBorder="1" applyAlignment="1">
      <alignment horizontal="center" vertical="center"/>
    </xf>
    <xf numFmtId="43" fontId="3" fillId="0" borderId="1" xfId="0" applyNumberFormat="1" applyFont="1" applyFill="1" applyBorder="1" applyAlignment="1">
      <alignment horizontal="right" wrapText="1" shrinkToFit="1"/>
    </xf>
    <xf numFmtId="43" fontId="3" fillId="0" borderId="5" xfId="0" applyNumberFormat="1" applyFont="1" applyFill="1" applyBorder="1" applyAlignment="1" applyProtection="1">
      <alignment horizontal="right" wrapText="1"/>
      <protection locked="0"/>
    </xf>
    <xf numFmtId="43" fontId="3" fillId="0" borderId="1" xfId="0" applyNumberFormat="1" applyFont="1" applyFill="1" applyBorder="1" applyAlignment="1">
      <alignment horizontal="right" vertical="center" wrapText="1" shrinkToFit="1"/>
    </xf>
    <xf numFmtId="43" fontId="3" fillId="0" borderId="1" xfId="2" applyNumberFormat="1" applyFont="1" applyFill="1" applyBorder="1" applyAlignment="1" applyProtection="1">
      <alignment horizontal="right" vertical="center" wrapText="1"/>
      <protection locked="0"/>
    </xf>
    <xf numFmtId="43" fontId="3" fillId="0" borderId="1" xfId="3" applyNumberFormat="1" applyFont="1" applyFill="1" applyBorder="1" applyAlignment="1">
      <alignment horizontal="right" vertical="center" wrapText="1"/>
    </xf>
    <xf numFmtId="43" fontId="7" fillId="5" borderId="1" xfId="4" applyNumberFormat="1" applyFont="1" applyFill="1" applyBorder="1" applyAlignment="1">
      <alignment vertical="center" shrinkToFit="1"/>
    </xf>
    <xf numFmtId="177" fontId="7" fillId="5" borderId="1" xfId="4" applyNumberFormat="1" applyFont="1" applyFill="1" applyBorder="1" applyAlignment="1">
      <alignment vertical="center" shrinkToFit="1"/>
    </xf>
    <xf numFmtId="43" fontId="3" fillId="2" borderId="1" xfId="4" applyNumberFormat="1" applyFont="1" applyFill="1" applyBorder="1" applyAlignment="1">
      <alignment horizontal="right"/>
    </xf>
    <xf numFmtId="43" fontId="3" fillId="0" borderId="1" xfId="3" applyNumberFormat="1" applyFont="1" applyBorder="1" applyAlignment="1">
      <alignment horizontal="right"/>
    </xf>
    <xf numFmtId="43" fontId="2" fillId="2" borderId="1" xfId="4" applyNumberFormat="1" applyFont="1" applyFill="1" applyBorder="1" applyAlignment="1">
      <alignment horizontal="center"/>
    </xf>
    <xf numFmtId="43" fontId="2" fillId="0" borderId="1" xfId="4" applyNumberFormat="1" applyFont="1" applyBorder="1" applyAlignment="1">
      <alignment horizontal="center"/>
    </xf>
    <xf numFmtId="43" fontId="3" fillId="0" borderId="1" xfId="3" applyNumberFormat="1" applyFont="1" applyBorder="1" applyAlignment="1">
      <alignment horizontal="right" vertical="center" wrapText="1"/>
    </xf>
    <xf numFmtId="43" fontId="3" fillId="0" borderId="1" xfId="12" applyNumberFormat="1" applyFont="1" applyFill="1" applyBorder="1" applyAlignment="1" applyProtection="1">
      <alignment horizontal="right" wrapText="1" shrinkToFit="1"/>
      <protection locked="0"/>
    </xf>
    <xf numFmtId="43" fontId="3" fillId="0" borderId="1" xfId="12" applyNumberFormat="1" applyFont="1" applyFill="1" applyBorder="1" applyAlignment="1" applyProtection="1">
      <alignment horizontal="right" vertical="center" wrapText="1" shrinkToFit="1"/>
      <protection locked="0"/>
    </xf>
    <xf numFmtId="43" fontId="3" fillId="0" borderId="1" xfId="0" applyNumberFormat="1" applyFont="1" applyFill="1" applyBorder="1" applyAlignment="1" applyProtection="1">
      <alignment horizontal="right" vertical="center" wrapText="1" shrinkToFit="1"/>
      <protection locked="0"/>
    </xf>
    <xf numFmtId="43" fontId="3" fillId="0" borderId="1" xfId="4" applyNumberFormat="1" applyFont="1" applyFill="1" applyBorder="1" applyAlignment="1">
      <alignment horizontal="right" vertical="center" wrapText="1" shrinkToFit="1"/>
    </xf>
    <xf numFmtId="43" fontId="7" fillId="0" borderId="1" xfId="4" applyNumberFormat="1" applyFont="1" applyFill="1" applyBorder="1" applyAlignment="1">
      <alignment horizontal="center" vertical="center" shrinkToFit="1"/>
    </xf>
    <xf numFmtId="43" fontId="3" fillId="0" borderId="1" xfId="12" applyNumberFormat="1" applyFont="1" applyFill="1" applyBorder="1" applyAlignment="1" applyProtection="1">
      <alignment horizontal="right" vertical="center" wrapText="1"/>
      <protection locked="0"/>
    </xf>
    <xf numFmtId="43" fontId="7" fillId="0" borderId="7" xfId="4" applyNumberFormat="1" applyFont="1" applyFill="1" applyBorder="1" applyAlignment="1">
      <alignment vertical="center" shrinkToFit="1"/>
    </xf>
    <xf numFmtId="43" fontId="3" fillId="4" borderId="3" xfId="4" applyNumberFormat="1" applyFont="1" applyFill="1" applyBorder="1" applyAlignment="1">
      <alignment horizontal="right"/>
    </xf>
    <xf numFmtId="43" fontId="7" fillId="0" borderId="0" xfId="4" applyNumberFormat="1" applyFont="1" applyBorder="1" applyAlignment="1">
      <alignment horizontal="center"/>
    </xf>
    <xf numFmtId="43" fontId="7" fillId="0" borderId="0" xfId="4" applyNumberFormat="1" applyFont="1" applyBorder="1" applyAlignment="1"/>
    <xf numFmtId="43" fontId="7" fillId="3" borderId="0" xfId="4" applyNumberFormat="1" applyFont="1" applyFill="1" applyAlignment="1"/>
    <xf numFmtId="43" fontId="7" fillId="3" borderId="0" xfId="4" applyNumberFormat="1" applyFont="1" applyFill="1" applyBorder="1" applyAlignment="1"/>
    <xf numFmtId="178" fontId="7" fillId="0" borderId="0" xfId="4" applyNumberFormat="1" applyFont="1" applyBorder="1" applyAlignment="1">
      <alignment horizontal="center" vertical="center"/>
    </xf>
    <xf numFmtId="43" fontId="7" fillId="4" borderId="0" xfId="4" applyNumberFormat="1" applyFont="1" applyFill="1" applyBorder="1" applyAlignment="1"/>
    <xf numFmtId="43" fontId="7" fillId="2" borderId="0" xfId="4" applyNumberFormat="1" applyFont="1" applyFill="1" applyAlignment="1"/>
    <xf numFmtId="43" fontId="3" fillId="2" borderId="1" xfId="4" applyNumberFormat="1" applyFont="1" applyFill="1" applyBorder="1" applyAlignment="1">
      <alignment horizontal="right" vertical="center" wrapText="1"/>
    </xf>
    <xf numFmtId="43" fontId="7" fillId="2" borderId="0" xfId="4" applyNumberFormat="1" applyFont="1" applyFill="1" applyBorder="1" applyAlignment="1"/>
    <xf numFmtId="43" fontId="7" fillId="2" borderId="0" xfId="4" applyNumberFormat="1" applyFont="1" applyFill="1" applyBorder="1" applyAlignment="1">
      <alignment vertical="center" wrapText="1"/>
    </xf>
    <xf numFmtId="0" fontId="7" fillId="0" borderId="0" xfId="0" applyFont="1" applyBorder="1" applyAlignment="1"/>
    <xf numFmtId="43" fontId="8" fillId="0" borderId="3" xfId="4" applyNumberFormat="1" applyFont="1" applyBorder="1" applyAlignment="1">
      <alignment horizontal="center" vertical="center"/>
    </xf>
    <xf numFmtId="43" fontId="9" fillId="0" borderId="1" xfId="4" applyNumberFormat="1" applyFont="1" applyFill="1" applyBorder="1" applyAlignment="1">
      <alignment horizontal="right" vertical="center" wrapText="1"/>
    </xf>
    <xf numFmtId="43" fontId="7" fillId="2" borderId="15" xfId="4" applyNumberFormat="1" applyFont="1" applyFill="1" applyBorder="1" applyAlignment="1">
      <alignment horizontal="center" vertical="center"/>
    </xf>
    <xf numFmtId="43" fontId="10" fillId="0" borderId="1" xfId="12" applyNumberFormat="1" applyFont="1" applyFill="1" applyBorder="1"/>
    <xf numFmtId="176" fontId="10" fillId="0" borderId="1" xfId="12" applyNumberFormat="1" applyFont="1" applyFill="1" applyBorder="1" applyAlignment="1">
      <alignment shrinkToFit="1"/>
    </xf>
    <xf numFmtId="182" fontId="10" fillId="0" borderId="1" xfId="12" applyNumberFormat="1" applyFont="1" applyFill="1" applyBorder="1"/>
    <xf numFmtId="41" fontId="10" fillId="0" borderId="1" xfId="1" applyFont="1" applyFill="1" applyBorder="1" applyAlignment="1"/>
    <xf numFmtId="43" fontId="10" fillId="0" borderId="1" xfId="12" applyNumberFormat="1" applyFont="1" applyFill="1" applyBorder="1" applyAlignment="1">
      <alignment shrinkToFit="1"/>
    </xf>
    <xf numFmtId="180" fontId="10" fillId="0" borderId="1" xfId="12" applyNumberFormat="1" applyFont="1" applyFill="1" applyBorder="1"/>
    <xf numFmtId="177" fontId="10" fillId="0" borderId="3" xfId="0" applyNumberFormat="1" applyFont="1" applyFill="1" applyBorder="1" applyAlignment="1">
      <alignment horizontal="right" shrinkToFit="1"/>
    </xf>
    <xf numFmtId="43" fontId="7" fillId="4" borderId="0" xfId="4" applyNumberFormat="1" applyFont="1" applyFill="1" applyBorder="1" applyAlignment="1">
      <alignment vertical="center"/>
    </xf>
    <xf numFmtId="43" fontId="0" fillId="0" borderId="1" xfId="12" applyNumberFormat="1" applyFont="1" applyFill="1" applyBorder="1" applyAlignment="1">
      <alignment horizontal="right" vertical="center" wrapText="1"/>
    </xf>
    <xf numFmtId="43" fontId="0" fillId="0" borderId="1" xfId="12" applyNumberFormat="1" applyFont="1" applyFill="1" applyBorder="1" applyAlignment="1">
      <alignment horizontal="right" vertical="center" wrapText="1" shrinkToFit="1"/>
    </xf>
    <xf numFmtId="43" fontId="3" fillId="3" borderId="1" xfId="12" applyNumberFormat="1" applyFont="1" applyFill="1" applyBorder="1" applyAlignment="1">
      <alignment horizontal="right" vertical="center" wrapText="1" shrinkToFit="1"/>
    </xf>
    <xf numFmtId="43" fontId="7" fillId="4" borderId="15" xfId="4" applyNumberFormat="1" applyFont="1" applyFill="1" applyBorder="1" applyAlignment="1">
      <alignment horizontal="center" vertical="center"/>
    </xf>
    <xf numFmtId="43" fontId="7" fillId="0" borderId="5" xfId="4" applyNumberFormat="1" applyFont="1" applyBorder="1" applyAlignment="1">
      <alignment horizontal="center"/>
    </xf>
    <xf numFmtId="43" fontId="7" fillId="0" borderId="5" xfId="4" applyNumberFormat="1" applyFont="1" applyBorder="1" applyAlignment="1"/>
    <xf numFmtId="43" fontId="7" fillId="0" borderId="0" xfId="4" applyNumberFormat="1" applyFont="1" applyFill="1" applyBorder="1" applyAlignment="1">
      <alignment horizontal="center" vertical="center"/>
    </xf>
    <xf numFmtId="43" fontId="7" fillId="0" borderId="0" xfId="4" applyNumberFormat="1" applyFont="1" applyFill="1" applyAlignment="1"/>
    <xf numFmtId="43" fontId="0" fillId="0" borderId="1" xfId="0" applyNumberFormat="1" applyFont="1" applyFill="1" applyBorder="1" applyAlignment="1">
      <alignment horizontal="right" vertical="center" wrapText="1" shrinkToFit="1"/>
    </xf>
    <xf numFmtId="43" fontId="3" fillId="6" borderId="1" xfId="12" applyNumberFormat="1" applyFont="1" applyFill="1" applyBorder="1" applyAlignment="1">
      <alignment horizontal="right" vertical="center" wrapText="1" shrinkToFit="1"/>
    </xf>
    <xf numFmtId="43" fontId="0" fillId="0" borderId="1" xfId="0" applyNumberFormat="1" applyFont="1" applyFill="1" applyBorder="1" applyAlignment="1" applyProtection="1">
      <alignment horizontal="right" vertical="center" wrapText="1"/>
      <protection locked="0"/>
    </xf>
    <xf numFmtId="10" fontId="7" fillId="0" borderId="0" xfId="4" applyNumberFormat="1" applyFont="1" applyAlignment="1"/>
    <xf numFmtId="177" fontId="7" fillId="0" borderId="0" xfId="4" applyNumberFormat="1" applyFont="1" applyBorder="1" applyAlignment="1"/>
    <xf numFmtId="43" fontId="0" fillId="0" borderId="1" xfId="12" applyNumberFormat="1" applyFont="1" applyFill="1" applyBorder="1" applyAlignment="1" applyProtection="1">
      <alignment horizontal="right" vertical="center" wrapText="1" shrinkToFit="1"/>
      <protection locked="0"/>
    </xf>
    <xf numFmtId="0" fontId="7" fillId="0" borderId="0" xfId="4" applyNumberFormat="1" applyFont="1" applyBorder="1" applyAlignment="1">
      <alignment horizontal="center" vertical="center"/>
    </xf>
    <xf numFmtId="180" fontId="7" fillId="0" borderId="0" xfId="4" applyNumberFormat="1" applyFont="1" applyBorder="1" applyAlignment="1">
      <alignment horizontal="center" vertical="center"/>
    </xf>
    <xf numFmtId="180" fontId="7" fillId="0" borderId="0" xfId="4" applyNumberFormat="1" applyFont="1" applyBorder="1" applyAlignment="1">
      <alignment vertical="center"/>
    </xf>
    <xf numFmtId="43" fontId="7" fillId="3" borderId="0" xfId="4" applyNumberFormat="1" applyFont="1" applyFill="1" applyAlignment="1">
      <alignment horizontal="right" vertical="center"/>
    </xf>
    <xf numFmtId="43" fontId="7" fillId="7" borderId="0" xfId="4" applyNumberFormat="1" applyFont="1" applyFill="1" applyAlignment="1">
      <alignment horizontal="right" vertical="center"/>
    </xf>
    <xf numFmtId="43" fontId="7" fillId="0" borderId="0" xfId="4" applyNumberFormat="1" applyFont="1" applyFill="1" applyAlignment="1">
      <alignment horizontal="right" vertical="center"/>
    </xf>
    <xf numFmtId="43" fontId="7" fillId="4" borderId="0" xfId="4" applyNumberFormat="1" applyFont="1" applyFill="1" applyAlignment="1">
      <alignment horizontal="right" vertical="center"/>
    </xf>
    <xf numFmtId="43" fontId="7" fillId="2" borderId="0" xfId="4" applyNumberFormat="1" applyFont="1" applyFill="1" applyAlignment="1">
      <alignment horizontal="right" vertical="center"/>
    </xf>
    <xf numFmtId="43" fontId="7" fillId="2" borderId="0" xfId="4" applyNumberFormat="1" applyFont="1" applyFill="1" applyBorder="1" applyAlignment="1">
      <alignment horizontal="right" vertical="center"/>
    </xf>
    <xf numFmtId="43" fontId="7" fillId="0" borderId="0" xfId="4" applyNumberFormat="1" applyFont="1" applyAlignment="1">
      <alignment horizontal="right" vertical="center"/>
    </xf>
    <xf numFmtId="178" fontId="7" fillId="0" borderId="0" xfId="4" applyNumberFormat="1" applyFont="1" applyAlignment="1">
      <alignment horizontal="right" vertical="center"/>
    </xf>
    <xf numFmtId="178" fontId="7" fillId="0" borderId="0" xfId="4" applyNumberFormat="1" applyFont="1" applyFill="1" applyAlignment="1">
      <alignment horizontal="right" vertical="center"/>
    </xf>
    <xf numFmtId="43" fontId="7" fillId="0" borderId="1" xfId="4" applyNumberFormat="1" applyFont="1" applyBorder="1" applyAlignment="1">
      <alignment horizontal="center" vertical="center" wrapText="1"/>
    </xf>
    <xf numFmtId="43" fontId="7" fillId="2" borderId="1" xfId="4" applyNumberFormat="1" applyFont="1" applyFill="1" applyBorder="1" applyAlignment="1">
      <alignment horizontal="center" vertical="center" wrapText="1"/>
    </xf>
    <xf numFmtId="43" fontId="7" fillId="0" borderId="15" xfId="4" applyNumberFormat="1" applyFont="1" applyFill="1" applyBorder="1" applyAlignment="1">
      <alignment horizontal="center" vertical="center" wrapText="1"/>
    </xf>
    <xf numFmtId="43" fontId="3" fillId="0" borderId="1" xfId="4" applyNumberFormat="1" applyFont="1" applyBorder="1" applyAlignment="1">
      <alignment horizontal="right" wrapText="1"/>
    </xf>
    <xf numFmtId="43" fontId="3" fillId="0" borderId="1" xfId="2" applyNumberFormat="1" applyFont="1" applyFill="1" applyBorder="1" applyAlignment="1">
      <alignment horizontal="right" wrapText="1"/>
    </xf>
    <xf numFmtId="43" fontId="3" fillId="0" borderId="1" xfId="4" applyNumberFormat="1" applyFont="1" applyFill="1" applyBorder="1" applyAlignment="1">
      <alignment horizontal="right" wrapText="1"/>
    </xf>
    <xf numFmtId="43" fontId="3" fillId="0" borderId="1" xfId="1" applyNumberFormat="1" applyFont="1" applyFill="1" applyBorder="1" applyAlignment="1">
      <alignment horizontal="right" wrapText="1"/>
    </xf>
    <xf numFmtId="43" fontId="7" fillId="7" borderId="1" xfId="4" applyNumberFormat="1" applyFont="1" applyFill="1" applyBorder="1" applyAlignment="1">
      <alignment horizontal="center" vertical="center"/>
    </xf>
    <xf numFmtId="43" fontId="7" fillId="7" borderId="3" xfId="4" applyNumberFormat="1" applyFont="1" applyFill="1" applyBorder="1" applyAlignment="1">
      <alignment horizontal="center" vertical="center"/>
    </xf>
    <xf numFmtId="43" fontId="3" fillId="7" borderId="1" xfId="4" applyNumberFormat="1" applyFont="1" applyFill="1" applyBorder="1" applyAlignment="1">
      <alignment horizontal="right" vertical="center" wrapText="1"/>
    </xf>
    <xf numFmtId="43" fontId="3" fillId="0" borderId="1" xfId="8" applyNumberFormat="1" applyFont="1" applyBorder="1" applyAlignment="1">
      <alignment horizontal="right" vertical="center" wrapText="1"/>
    </xf>
    <xf numFmtId="43" fontId="3" fillId="3" borderId="1" xfId="8"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43" fontId="3" fillId="3" borderId="1" xfId="4" applyNumberFormat="1" applyFont="1" applyFill="1" applyBorder="1" applyAlignment="1">
      <alignment horizontal="right" vertical="center" wrapText="1"/>
    </xf>
    <xf numFmtId="43" fontId="3" fillId="3" borderId="1" xfId="12" applyNumberFormat="1" applyFont="1" applyFill="1" applyBorder="1" applyAlignment="1">
      <alignment horizontal="right" wrapText="1" shrinkToFit="1"/>
    </xf>
    <xf numFmtId="43" fontId="0" fillId="0" borderId="1" xfId="4" applyNumberFormat="1" applyFont="1" applyFill="1" applyBorder="1" applyAlignment="1">
      <alignment horizontal="right" vertical="center" wrapText="1"/>
    </xf>
    <xf numFmtId="43" fontId="0" fillId="0" borderId="1" xfId="2" applyNumberFormat="1" applyFont="1" applyFill="1" applyBorder="1" applyAlignment="1">
      <alignment horizontal="right" vertical="center" wrapText="1"/>
    </xf>
    <xf numFmtId="43" fontId="0" fillId="0" borderId="1" xfId="4" applyNumberFormat="1" applyFont="1" applyFill="1" applyBorder="1" applyAlignment="1">
      <alignment horizontal="right" wrapText="1"/>
    </xf>
    <xf numFmtId="178" fontId="7" fillId="0" borderId="1" xfId="4" applyNumberFormat="1" applyFont="1" applyBorder="1" applyAlignment="1">
      <alignment horizontal="center" vertical="center"/>
    </xf>
    <xf numFmtId="43" fontId="3" fillId="0" borderId="1" xfId="5" applyNumberFormat="1" applyFont="1" applyFill="1" applyBorder="1" applyAlignment="1">
      <alignment horizontal="right" vertical="center" wrapText="1"/>
    </xf>
    <xf numFmtId="43" fontId="7" fillId="5" borderId="1" xfId="4" applyNumberFormat="1" applyFont="1" applyFill="1" applyBorder="1" applyAlignment="1">
      <alignment horizontal="center" vertical="center"/>
    </xf>
    <xf numFmtId="178" fontId="7" fillId="5" borderId="1" xfId="4" applyNumberFormat="1" applyFont="1" applyFill="1" applyBorder="1" applyAlignment="1">
      <alignment horizontal="center" vertical="center"/>
    </xf>
    <xf numFmtId="43" fontId="3" fillId="0" borderId="1" xfId="7" applyNumberFormat="1" applyFont="1" applyFill="1" applyBorder="1" applyAlignment="1">
      <alignment horizontal="right" vertical="center" wrapText="1"/>
    </xf>
    <xf numFmtId="43" fontId="7" fillId="0" borderId="7" xfId="4" applyNumberFormat="1" applyFont="1" applyFill="1" applyBorder="1" applyAlignment="1">
      <alignment horizontal="center" vertical="center" wrapText="1" shrinkToFit="1"/>
    </xf>
    <xf numFmtId="43" fontId="7" fillId="0" borderId="7" xfId="4" applyNumberFormat="1" applyFont="1" applyFill="1" applyBorder="1" applyAlignment="1">
      <alignment horizontal="center" vertical="center" shrinkToFit="1"/>
    </xf>
    <xf numFmtId="178" fontId="7" fillId="0" borderId="7" xfId="4" applyNumberFormat="1" applyFont="1" applyFill="1" applyBorder="1" applyAlignment="1">
      <alignment horizontal="center" vertical="center"/>
    </xf>
    <xf numFmtId="43" fontId="7" fillId="0" borderId="7" xfId="4" applyNumberFormat="1" applyFont="1" applyFill="1" applyBorder="1" applyAlignment="1">
      <alignment horizontal="center" vertical="center"/>
    </xf>
    <xf numFmtId="43" fontId="3" fillId="3" borderId="1" xfId="0" applyNumberFormat="1" applyFont="1" applyFill="1" applyBorder="1" applyAlignment="1">
      <alignment horizontal="right" vertical="center" wrapText="1" shrinkToFit="1"/>
    </xf>
    <xf numFmtId="43" fontId="3" fillId="3" borderId="1" xfId="12" applyNumberFormat="1" applyFont="1" applyFill="1" applyBorder="1" applyAlignment="1">
      <alignment horizontal="right" wrapText="1"/>
    </xf>
    <xf numFmtId="178" fontId="7" fillId="2" borderId="1" xfId="4" applyNumberFormat="1" applyFont="1" applyFill="1" applyBorder="1" applyAlignment="1">
      <alignment horizontal="center" vertical="center"/>
    </xf>
    <xf numFmtId="43" fontId="7" fillId="0" borderId="0" xfId="4" applyNumberFormat="1" applyFont="1" applyBorder="1" applyAlignment="1">
      <alignment horizontal="right" vertical="center"/>
    </xf>
    <xf numFmtId="43" fontId="7" fillId="0" borderId="0" xfId="4" applyNumberFormat="1" applyFont="1" applyFill="1" applyBorder="1" applyAlignment="1">
      <alignment horizontal="right" vertical="center"/>
    </xf>
    <xf numFmtId="43" fontId="3" fillId="0" borderId="1" xfId="2" applyNumberFormat="1" applyFont="1" applyFill="1" applyBorder="1" applyAlignment="1">
      <alignment horizontal="right" wrapText="1" shrinkToFit="1"/>
    </xf>
    <xf numFmtId="43" fontId="3" fillId="0" borderId="1" xfId="2" applyNumberFormat="1" applyFont="1" applyFill="1" applyBorder="1" applyAlignment="1">
      <alignment horizontal="right" vertical="center" wrapText="1" shrinkToFit="1"/>
    </xf>
    <xf numFmtId="43" fontId="3" fillId="3" borderId="1" xfId="2" applyNumberFormat="1" applyFont="1" applyFill="1" applyBorder="1" applyAlignment="1">
      <alignment horizontal="right" vertical="center" wrapText="1"/>
    </xf>
    <xf numFmtId="43" fontId="0" fillId="0" borderId="1" xfId="8" applyNumberFormat="1" applyFont="1" applyFill="1" applyBorder="1" applyAlignment="1">
      <alignment horizontal="right" vertical="center" wrapText="1"/>
    </xf>
    <xf numFmtId="43" fontId="0" fillId="0" borderId="1" xfId="1" applyNumberFormat="1" applyFont="1" applyFill="1" applyBorder="1" applyAlignment="1">
      <alignment horizontal="right" vertical="center" wrapText="1"/>
    </xf>
    <xf numFmtId="43" fontId="0" fillId="0" borderId="1" xfId="12" applyNumberFormat="1" applyFont="1" applyFill="1" applyBorder="1" applyAlignment="1" applyProtection="1">
      <alignment horizontal="right" vertical="center" wrapText="1" shrinkToFit="1"/>
    </xf>
    <xf numFmtId="43" fontId="7" fillId="4" borderId="6" xfId="4" applyNumberFormat="1" applyFont="1" applyFill="1" applyBorder="1" applyAlignment="1">
      <alignment horizontal="center" vertical="center"/>
    </xf>
    <xf numFmtId="43" fontId="7" fillId="0" borderId="3" xfId="4" applyNumberFormat="1" applyFont="1" applyBorder="1" applyAlignment="1">
      <alignment horizontal="center" vertical="center" shrinkToFit="1"/>
    </xf>
    <xf numFmtId="43" fontId="0" fillId="0" borderId="1" xfId="4" applyNumberFormat="1" applyFont="1" applyBorder="1" applyAlignment="1">
      <alignment horizontal="right" vertical="center" wrapText="1"/>
    </xf>
    <xf numFmtId="43" fontId="3" fillId="0" borderId="1" xfId="6" applyNumberFormat="1" applyFont="1" applyFill="1" applyBorder="1" applyAlignment="1">
      <alignment horizontal="right" vertical="center" wrapText="1"/>
    </xf>
    <xf numFmtId="43" fontId="0" fillId="3" borderId="1" xfId="8" applyNumberFormat="1" applyFont="1" applyFill="1" applyBorder="1" applyAlignment="1">
      <alignment horizontal="right" vertical="center" wrapText="1"/>
    </xf>
    <xf numFmtId="43" fontId="11" fillId="0" borderId="3" xfId="4" applyNumberFormat="1" applyFont="1" applyBorder="1" applyAlignment="1">
      <alignment horizontal="center" vertical="center"/>
    </xf>
    <xf numFmtId="43" fontId="8" fillId="0" borderId="3" xfId="4" applyNumberFormat="1" applyFont="1" applyFill="1" applyBorder="1" applyAlignment="1">
      <alignment horizontal="center" vertical="center"/>
    </xf>
    <xf numFmtId="43" fontId="3" fillId="4" borderId="1" xfId="2" applyNumberFormat="1" applyFont="1" applyFill="1" applyBorder="1" applyAlignment="1">
      <alignment horizontal="right" vertical="center" wrapText="1"/>
    </xf>
    <xf numFmtId="43" fontId="0" fillId="2" borderId="1" xfId="4" applyNumberFormat="1" applyFont="1" applyFill="1" applyBorder="1" applyAlignment="1">
      <alignment horizontal="right" vertical="center" wrapText="1"/>
    </xf>
    <xf numFmtId="43" fontId="0" fillId="0" borderId="1" xfId="2" applyNumberFormat="1" applyFont="1" applyBorder="1" applyAlignment="1">
      <alignment horizontal="right" vertical="center" wrapText="1"/>
    </xf>
    <xf numFmtId="43" fontId="0" fillId="3" borderId="1" xfId="4" applyNumberFormat="1" applyFont="1" applyFill="1" applyBorder="1" applyAlignment="1">
      <alignment horizontal="right" vertical="center" wrapText="1"/>
    </xf>
    <xf numFmtId="178" fontId="0" fillId="0" borderId="8" xfId="12" applyNumberFormat="1" applyFont="1" applyFill="1" applyBorder="1" applyAlignment="1">
      <alignment horizontal="right" vertical="center" wrapText="1" shrinkToFit="1"/>
    </xf>
    <xf numFmtId="0" fontId="0" fillId="0" borderId="1" xfId="12" applyNumberFormat="1" applyFont="1" applyFill="1" applyBorder="1" applyAlignment="1">
      <alignment horizontal="right" vertical="center" wrapText="1" shrinkToFit="1"/>
    </xf>
    <xf numFmtId="178" fontId="0" fillId="0" borderId="1" xfId="12" applyNumberFormat="1" applyFont="1" applyFill="1" applyBorder="1" applyAlignment="1">
      <alignment horizontal="right" vertical="center" wrapText="1" shrinkToFit="1"/>
    </xf>
    <xf numFmtId="178" fontId="0" fillId="0" borderId="1" xfId="0" applyNumberFormat="1" applyFont="1" applyFill="1" applyBorder="1" applyAlignment="1">
      <alignment horizontal="right" vertical="center" wrapText="1"/>
    </xf>
    <xf numFmtId="179" fontId="0" fillId="0" borderId="1" xfId="12" applyNumberFormat="1" applyFont="1" applyFill="1" applyBorder="1" applyAlignment="1">
      <alignment horizontal="right" vertical="center" wrapText="1" shrinkToFit="1"/>
    </xf>
    <xf numFmtId="43" fontId="3" fillId="4" borderId="1" xfId="4" applyNumberFormat="1" applyFont="1" applyFill="1" applyBorder="1" applyAlignment="1">
      <alignment horizontal="right" vertical="center" wrapText="1" shrinkToFit="1"/>
    </xf>
    <xf numFmtId="43" fontId="7" fillId="4" borderId="0" xfId="4" applyNumberFormat="1" applyFont="1" applyFill="1" applyAlignment="1">
      <alignment horizontal="center" vertical="center"/>
    </xf>
    <xf numFmtId="178" fontId="0" fillId="0" borderId="1" xfId="0" applyNumberFormat="1" applyFont="1" applyFill="1" applyBorder="1" applyAlignment="1">
      <alignment horizontal="right" vertical="center" wrapText="1" shrinkToFit="1"/>
    </xf>
    <xf numFmtId="0" fontId="0" fillId="0" borderId="1" xfId="0" applyNumberFormat="1" applyFont="1" applyFill="1" applyBorder="1" applyAlignment="1">
      <alignment horizontal="right" vertical="center" wrapText="1" shrinkToFit="1"/>
    </xf>
    <xf numFmtId="182" fontId="0" fillId="0" borderId="1" xfId="12" applyNumberFormat="1" applyFont="1" applyFill="1" applyBorder="1" applyAlignment="1">
      <alignment horizontal="right" vertical="center" wrapText="1" shrinkToFit="1"/>
    </xf>
    <xf numFmtId="10" fontId="0" fillId="0" borderId="1" xfId="12" applyNumberFormat="1" applyFont="1" applyFill="1" applyBorder="1" applyAlignment="1">
      <alignment horizontal="right" vertical="center" wrapText="1" shrinkToFit="1"/>
    </xf>
    <xf numFmtId="181" fontId="0" fillId="0" borderId="1" xfId="12" applyNumberFormat="1" applyFont="1" applyFill="1" applyBorder="1" applyAlignment="1">
      <alignment horizontal="right" vertical="center" wrapText="1" shrinkToFit="1"/>
    </xf>
    <xf numFmtId="43" fontId="8" fillId="2" borderId="15" xfId="4" applyNumberFormat="1" applyFont="1" applyFill="1" applyBorder="1" applyAlignment="1">
      <alignment horizontal="center" vertical="center"/>
    </xf>
    <xf numFmtId="43" fontId="7" fillId="0" borderId="15" xfId="4" applyNumberFormat="1" applyFont="1" applyFill="1" applyBorder="1" applyAlignment="1">
      <alignment horizontal="center" vertical="center"/>
    </xf>
    <xf numFmtId="43" fontId="0" fillId="0" borderId="1" xfId="12" applyNumberFormat="1" applyFont="1" applyFill="1" applyBorder="1" applyAlignment="1">
      <alignment horizontal="right" wrapText="1" shrinkToFit="1"/>
    </xf>
    <xf numFmtId="43" fontId="0" fillId="0" borderId="1" xfId="0" applyNumberFormat="1" applyFont="1" applyFill="1" applyBorder="1" applyAlignment="1">
      <alignment horizontal="right" wrapText="1"/>
    </xf>
    <xf numFmtId="43" fontId="11" fillId="0" borderId="0" xfId="4" applyNumberFormat="1" applyFont="1" applyAlignment="1">
      <alignment horizontal="center" vertical="center"/>
    </xf>
    <xf numFmtId="43" fontId="11" fillId="0" borderId="0" xfId="4" applyNumberFormat="1" applyFont="1" applyAlignment="1">
      <alignment horizontal="right" vertical="center"/>
    </xf>
    <xf numFmtId="43" fontId="0" fillId="0" borderId="1" xfId="0" applyNumberFormat="1" applyFont="1" applyFill="1" applyBorder="1" applyAlignment="1">
      <alignment horizontal="right" wrapText="1" shrinkToFit="1"/>
    </xf>
    <xf numFmtId="178" fontId="11" fillId="0" borderId="0" xfId="4" applyNumberFormat="1" applyFont="1" applyAlignment="1">
      <alignment horizontal="right" vertical="center"/>
    </xf>
    <xf numFmtId="10" fontId="7" fillId="0" borderId="0" xfId="4" applyNumberFormat="1" applyFont="1" applyAlignment="1">
      <alignment horizontal="right" vertical="center"/>
    </xf>
    <xf numFmtId="43" fontId="0" fillId="3" borderId="1" xfId="12" applyNumberFormat="1" applyFont="1" applyFill="1" applyBorder="1" applyAlignment="1">
      <alignment horizontal="right" vertical="center" wrapText="1"/>
    </xf>
    <xf numFmtId="178" fontId="7" fillId="0" borderId="0" xfId="4" applyNumberFormat="1" applyFont="1" applyAlignment="1">
      <alignment horizontal="center" vertical="center"/>
    </xf>
    <xf numFmtId="178" fontId="7" fillId="0" borderId="0" xfId="4" applyNumberFormat="1" applyFont="1" applyFill="1" applyAlignment="1">
      <alignment horizontal="center" vertical="center"/>
    </xf>
    <xf numFmtId="43" fontId="7" fillId="0" borderId="0" xfId="4" applyNumberFormat="1" applyFont="1" applyFill="1" applyAlignment="1">
      <alignment horizontal="center" vertical="center"/>
    </xf>
    <xf numFmtId="43" fontId="0" fillId="0" borderId="1" xfId="12" applyNumberFormat="1" applyFont="1" applyFill="1" applyBorder="1" applyAlignment="1">
      <alignment horizontal="right" wrapText="1"/>
    </xf>
    <xf numFmtId="43" fontId="0" fillId="0" borderId="1" xfId="2" applyNumberFormat="1" applyFont="1" applyFill="1" applyBorder="1" applyAlignment="1">
      <alignment horizontal="right" wrapText="1" shrinkToFit="1"/>
    </xf>
    <xf numFmtId="43" fontId="7" fillId="7" borderId="0" xfId="4" applyNumberFormat="1" applyFont="1" applyFill="1" applyBorder="1" applyAlignment="1">
      <alignment horizontal="right" vertical="center"/>
    </xf>
    <xf numFmtId="43" fontId="7" fillId="0" borderId="3" xfId="4" applyNumberFormat="1" applyFont="1" applyBorder="1" applyAlignment="1">
      <alignment horizontal="center" vertical="center"/>
    </xf>
    <xf numFmtId="43" fontId="7" fillId="0" borderId="10" xfId="4" applyNumberFormat="1" applyFont="1" applyBorder="1" applyAlignment="1">
      <alignment horizontal="center" vertical="center"/>
    </xf>
    <xf numFmtId="43" fontId="7" fillId="0" borderId="5" xfId="4" applyNumberFormat="1" applyFont="1" applyBorder="1" applyAlignment="1">
      <alignment horizontal="center" vertical="center"/>
    </xf>
    <xf numFmtId="178" fontId="7" fillId="0" borderId="5" xfId="4" applyNumberFormat="1" applyFont="1" applyBorder="1" applyAlignment="1">
      <alignment horizontal="center" vertical="center"/>
    </xf>
    <xf numFmtId="43" fontId="7" fillId="0" borderId="9" xfId="4" applyNumberFormat="1" applyFont="1" applyBorder="1" applyAlignment="1">
      <alignment horizontal="center" vertical="center"/>
    </xf>
    <xf numFmtId="43" fontId="7" fillId="0" borderId="13" xfId="4" applyNumberFormat="1" applyFont="1" applyBorder="1" applyAlignment="1">
      <alignment horizontal="center" vertical="center"/>
    </xf>
    <xf numFmtId="43" fontId="7" fillId="0" borderId="0" xfId="4" applyNumberFormat="1" applyFont="1" applyBorder="1" applyAlignment="1">
      <alignment horizontal="center" vertical="center"/>
    </xf>
    <xf numFmtId="178" fontId="7" fillId="0" borderId="0" xfId="4" applyNumberFormat="1" applyFont="1" applyBorder="1" applyAlignment="1">
      <alignment horizontal="center" vertical="center"/>
    </xf>
    <xf numFmtId="43" fontId="7" fillId="0" borderId="12" xfId="4" applyNumberFormat="1" applyFont="1" applyBorder="1" applyAlignment="1">
      <alignment horizontal="center" vertical="center"/>
    </xf>
    <xf numFmtId="43" fontId="7" fillId="0" borderId="6" xfId="4" applyNumberFormat="1" applyFont="1" applyBorder="1" applyAlignment="1">
      <alignment horizontal="center" vertical="center"/>
    </xf>
    <xf numFmtId="43" fontId="7" fillId="0" borderId="2" xfId="4" applyNumberFormat="1" applyFont="1" applyBorder="1" applyAlignment="1">
      <alignment horizontal="center" vertical="center"/>
    </xf>
    <xf numFmtId="178" fontId="7" fillId="0" borderId="2" xfId="4" applyNumberFormat="1" applyFont="1" applyBorder="1" applyAlignment="1">
      <alignment horizontal="center" vertical="center"/>
    </xf>
    <xf numFmtId="43" fontId="7" fillId="0" borderId="14" xfId="4" applyNumberFormat="1" applyFont="1" applyBorder="1" applyAlignment="1">
      <alignment horizontal="center" vertical="center"/>
    </xf>
    <xf numFmtId="43" fontId="7" fillId="0" borderId="9" xfId="4" applyNumberFormat="1" applyFont="1" applyBorder="1" applyAlignment="1">
      <alignment horizontal="right" vertical="center"/>
    </xf>
    <xf numFmtId="43" fontId="7" fillId="0" borderId="12" xfId="4" applyNumberFormat="1" applyFont="1" applyBorder="1" applyAlignment="1">
      <alignment horizontal="right" vertical="center"/>
    </xf>
    <xf numFmtId="43" fontId="7" fillId="0" borderId="14" xfId="4" applyNumberFormat="1" applyFont="1" applyBorder="1" applyAlignment="1">
      <alignment horizontal="right" vertical="center"/>
    </xf>
    <xf numFmtId="43" fontId="7" fillId="0" borderId="7" xfId="4" applyNumberFormat="1" applyFont="1" applyBorder="1" applyAlignment="1">
      <alignment horizontal="center" vertical="center"/>
    </xf>
    <xf numFmtId="43" fontId="7" fillId="0" borderId="11" xfId="4" applyNumberFormat="1" applyFont="1" applyBorder="1" applyAlignment="1">
      <alignment horizontal="center" vertical="center"/>
    </xf>
    <xf numFmtId="43" fontId="7" fillId="0" borderId="4" xfId="4" applyNumberFormat="1" applyFont="1" applyBorder="1" applyAlignment="1">
      <alignment horizontal="center" vertical="center"/>
    </xf>
    <xf numFmtId="43" fontId="8" fillId="2" borderId="7" xfId="4" applyNumberFormat="1" applyFont="1" applyFill="1" applyBorder="1" applyAlignment="1">
      <alignment horizontal="center" vertical="center"/>
    </xf>
    <xf numFmtId="43" fontId="7" fillId="2" borderId="11" xfId="4" applyNumberFormat="1" applyFont="1" applyFill="1" applyBorder="1" applyAlignment="1">
      <alignment horizontal="center" vertical="center"/>
    </xf>
    <xf numFmtId="43" fontId="7" fillId="2" borderId="4" xfId="4" applyNumberFormat="1" applyFont="1" applyFill="1" applyBorder="1" applyAlignment="1">
      <alignment horizontal="center" vertical="center"/>
    </xf>
    <xf numFmtId="43" fontId="7" fillId="2" borderId="7" xfId="4" applyNumberFormat="1" applyFont="1" applyFill="1" applyBorder="1" applyAlignment="1">
      <alignment horizontal="center" vertical="center"/>
    </xf>
    <xf numFmtId="43" fontId="7" fillId="2" borderId="1" xfId="4" applyNumberFormat="1" applyFont="1" applyFill="1" applyBorder="1" applyAlignment="1">
      <alignment horizontal="center" vertical="center"/>
    </xf>
    <xf numFmtId="43" fontId="7" fillId="4" borderId="5" xfId="4" applyNumberFormat="1" applyFont="1" applyFill="1" applyBorder="1" applyAlignment="1">
      <alignment horizontal="center" vertical="center"/>
    </xf>
    <xf numFmtId="43" fontId="7" fillId="4" borderId="0" xfId="4" applyNumberFormat="1" applyFont="1" applyFill="1" applyBorder="1" applyAlignment="1">
      <alignment horizontal="center" vertical="center"/>
    </xf>
    <xf numFmtId="43" fontId="7" fillId="4" borderId="1" xfId="4" applyNumberFormat="1" applyFont="1" applyFill="1" applyBorder="1" applyAlignment="1">
      <alignment horizontal="center" vertical="center"/>
    </xf>
    <xf numFmtId="43" fontId="7" fillId="7" borderId="0" xfId="4" applyNumberFormat="1" applyFont="1" applyFill="1" applyBorder="1" applyAlignment="1">
      <alignment horizontal="center" vertical="center"/>
    </xf>
    <xf numFmtId="43" fontId="7" fillId="0" borderId="1" xfId="4" applyNumberFormat="1" applyFont="1" applyBorder="1" applyAlignment="1">
      <alignment horizontal="center" vertical="center"/>
    </xf>
    <xf numFmtId="43" fontId="8" fillId="0" borderId="1" xfId="4" applyNumberFormat="1" applyFont="1" applyBorder="1" applyAlignment="1">
      <alignment horizontal="center" vertical="center"/>
    </xf>
    <xf numFmtId="43" fontId="7" fillId="3" borderId="11" xfId="4" applyNumberFormat="1" applyFont="1" applyFill="1" applyBorder="1" applyAlignment="1">
      <alignment horizontal="center" vertical="center" wrapText="1"/>
    </xf>
    <xf numFmtId="43" fontId="7" fillId="3" borderId="4" xfId="4" applyNumberFormat="1" applyFont="1" applyFill="1" applyBorder="1" applyAlignment="1">
      <alignment horizontal="center" vertical="center" wrapText="1"/>
    </xf>
    <xf numFmtId="43" fontId="7" fillId="0" borderId="0" xfId="4" applyNumberFormat="1" applyFont="1" applyAlignment="1">
      <alignment horizontal="center" vertical="center"/>
    </xf>
    <xf numFmtId="43" fontId="7" fillId="0" borderId="0" xfId="4" applyNumberFormat="1" applyFont="1" applyAlignment="1">
      <alignment horizontal="right" vertical="center"/>
    </xf>
    <xf numFmtId="178" fontId="7" fillId="0" borderId="0" xfId="4" applyNumberFormat="1" applyFont="1" applyAlignment="1">
      <alignment horizontal="right" vertical="center"/>
    </xf>
    <xf numFmtId="43" fontId="7" fillId="0" borderId="2" xfId="4" applyNumberFormat="1" applyFont="1" applyBorder="1" applyAlignment="1">
      <alignment horizontal="right" vertical="center"/>
    </xf>
    <xf numFmtId="43" fontId="7" fillId="0" borderId="3" xfId="4" applyNumberFormat="1" applyFont="1" applyBorder="1" applyAlignment="1">
      <alignment horizontal="center" vertical="center"/>
    </xf>
    <xf numFmtId="43" fontId="7" fillId="0" borderId="15" xfId="4" applyNumberFormat="1" applyFont="1" applyBorder="1" applyAlignment="1">
      <alignment horizontal="center" vertical="center"/>
    </xf>
    <xf numFmtId="178" fontId="7" fillId="0" borderId="15" xfId="4" applyNumberFormat="1" applyFont="1" applyBorder="1" applyAlignment="1">
      <alignment horizontal="center" vertical="center"/>
    </xf>
    <xf numFmtId="43" fontId="7" fillId="0" borderId="8" xfId="4" applyNumberFormat="1" applyFont="1" applyBorder="1" applyAlignment="1">
      <alignment horizontal="center" vertical="center"/>
    </xf>
    <xf numFmtId="182" fontId="7" fillId="5" borderId="3" xfId="4" applyNumberFormat="1" applyFont="1" applyFill="1" applyBorder="1" applyAlignment="1">
      <alignment horizontal="center" vertical="center"/>
    </xf>
    <xf numFmtId="182" fontId="7" fillId="5" borderId="15" xfId="4" applyNumberFormat="1" applyFont="1" applyFill="1" applyBorder="1" applyAlignment="1">
      <alignment horizontal="center" vertical="center"/>
    </xf>
    <xf numFmtId="178" fontId="7" fillId="5" borderId="15" xfId="4" applyNumberFormat="1" applyFont="1" applyFill="1" applyBorder="1" applyAlignment="1">
      <alignment horizontal="center" vertical="center"/>
    </xf>
    <xf numFmtId="182" fontId="7" fillId="5" borderId="8" xfId="4" applyNumberFormat="1" applyFont="1" applyFill="1" applyBorder="1" applyAlignment="1">
      <alignment horizontal="center" vertical="center"/>
    </xf>
    <xf numFmtId="43" fontId="7" fillId="0" borderId="7" xfId="4" applyNumberFormat="1" applyFont="1" applyBorder="1" applyAlignment="1">
      <alignment horizontal="center" vertical="center" wrapText="1"/>
    </xf>
    <xf numFmtId="43" fontId="7" fillId="0" borderId="11" xfId="4" applyNumberFormat="1" applyFont="1" applyBorder="1" applyAlignment="1">
      <alignment horizontal="center" vertical="center" wrapText="1"/>
    </xf>
    <xf numFmtId="43" fontId="7" fillId="0" borderId="4" xfId="4" applyNumberFormat="1" applyFont="1" applyBorder="1" applyAlignment="1">
      <alignment horizontal="center" vertical="center" wrapText="1"/>
    </xf>
    <xf numFmtId="43" fontId="7" fillId="0" borderId="1" xfId="4" applyNumberFormat="1" applyFont="1" applyBorder="1" applyAlignment="1">
      <alignment horizontal="center" vertical="center" wrapText="1"/>
    </xf>
    <xf numFmtId="43" fontId="7" fillId="0" borderId="10" xfId="4" applyNumberFormat="1" applyFont="1" applyFill="1" applyBorder="1" applyAlignment="1">
      <alignment horizontal="center" vertical="center" shrinkToFit="1"/>
    </xf>
    <xf numFmtId="43" fontId="7" fillId="0" borderId="5" xfId="4" applyNumberFormat="1" applyFont="1" applyFill="1" applyBorder="1" applyAlignment="1">
      <alignment horizontal="center" vertical="center" shrinkToFit="1"/>
    </xf>
    <xf numFmtId="178" fontId="7" fillId="0" borderId="5" xfId="4" applyNumberFormat="1" applyFont="1" applyFill="1" applyBorder="1" applyAlignment="1">
      <alignment horizontal="center" vertical="center" shrinkToFit="1"/>
    </xf>
    <xf numFmtId="43" fontId="7" fillId="0" borderId="9" xfId="4" applyNumberFormat="1" applyFont="1" applyFill="1" applyBorder="1" applyAlignment="1">
      <alignment horizontal="center" vertical="center" shrinkToFit="1"/>
    </xf>
    <xf numFmtId="43" fontId="7" fillId="0" borderId="13" xfId="4" applyNumberFormat="1" applyFont="1" applyFill="1" applyBorder="1" applyAlignment="1">
      <alignment horizontal="center" vertical="center" shrinkToFit="1"/>
    </xf>
    <xf numFmtId="43" fontId="7" fillId="0" borderId="0" xfId="4" applyNumberFormat="1" applyFont="1" applyFill="1" applyBorder="1" applyAlignment="1">
      <alignment horizontal="center" vertical="center" shrinkToFit="1"/>
    </xf>
    <xf numFmtId="178" fontId="7" fillId="0" borderId="0" xfId="4" applyNumberFormat="1" applyFont="1" applyFill="1" applyBorder="1" applyAlignment="1">
      <alignment horizontal="center" vertical="center" shrinkToFit="1"/>
    </xf>
    <xf numFmtId="43" fontId="7" fillId="0" borderId="12" xfId="4" applyNumberFormat="1" applyFont="1" applyFill="1" applyBorder="1" applyAlignment="1">
      <alignment horizontal="center" vertical="center" shrinkToFit="1"/>
    </xf>
    <xf numFmtId="43" fontId="7" fillId="0" borderId="6" xfId="4" applyNumberFormat="1" applyFont="1" applyFill="1" applyBorder="1" applyAlignment="1">
      <alignment horizontal="center" vertical="center" shrinkToFit="1"/>
    </xf>
    <xf numFmtId="43" fontId="7" fillId="0" borderId="2" xfId="4" applyNumberFormat="1" applyFont="1" applyFill="1" applyBorder="1" applyAlignment="1">
      <alignment horizontal="center" vertical="center" shrinkToFit="1"/>
    </xf>
    <xf numFmtId="178" fontId="7" fillId="0" borderId="2" xfId="4" applyNumberFormat="1" applyFont="1" applyFill="1" applyBorder="1" applyAlignment="1">
      <alignment horizontal="center" vertical="center" shrinkToFit="1"/>
    </xf>
    <xf numFmtId="43" fontId="7" fillId="0" borderId="14" xfId="4" applyNumberFormat="1" applyFont="1" applyFill="1" applyBorder="1" applyAlignment="1">
      <alignment horizontal="center" vertical="center" shrinkToFit="1"/>
    </xf>
    <xf numFmtId="43" fontId="7" fillId="0" borderId="4" xfId="4" applyNumberFormat="1" applyFont="1" applyBorder="1" applyAlignment="1">
      <alignment vertical="center"/>
    </xf>
    <xf numFmtId="43" fontId="7" fillId="0" borderId="6" xfId="4" applyNumberFormat="1" applyFont="1" applyBorder="1" applyAlignment="1">
      <alignment vertical="center"/>
    </xf>
    <xf numFmtId="43" fontId="7" fillId="5" borderId="3" xfId="4" applyNumberFormat="1" applyFont="1" applyFill="1" applyBorder="1" applyAlignment="1">
      <alignment horizontal="center" vertical="center"/>
    </xf>
    <xf numFmtId="43" fontId="7" fillId="5" borderId="15" xfId="4" applyNumberFormat="1" applyFont="1" applyFill="1" applyBorder="1" applyAlignment="1">
      <alignment horizontal="center" vertical="center"/>
    </xf>
    <xf numFmtId="43" fontId="7" fillId="5" borderId="8" xfId="4" applyNumberFormat="1" applyFont="1" applyFill="1" applyBorder="1" applyAlignment="1">
      <alignment horizontal="center" vertical="center"/>
    </xf>
    <xf numFmtId="43" fontId="7" fillId="3" borderId="1" xfId="4" applyNumberFormat="1" applyFont="1" applyFill="1" applyBorder="1" applyAlignment="1">
      <alignment horizontal="center" vertical="center" wrapText="1"/>
    </xf>
    <xf numFmtId="43" fontId="7" fillId="0" borderId="0" xfId="4" applyNumberFormat="1" applyFont="1" applyAlignment="1">
      <alignment vertical="center"/>
    </xf>
    <xf numFmtId="43" fontId="7" fillId="0" borderId="1" xfId="4" applyNumberFormat="1" applyFont="1" applyBorder="1" applyAlignment="1">
      <alignment vertical="center"/>
    </xf>
    <xf numFmtId="43" fontId="7" fillId="0" borderId="1" xfId="4" applyNumberFormat="1" applyFont="1" applyFill="1" applyBorder="1" applyAlignment="1">
      <alignment horizontal="center" vertical="center" shrinkToFit="1"/>
    </xf>
    <xf numFmtId="43" fontId="7" fillId="0" borderId="1" xfId="4" applyNumberFormat="1" applyFont="1" applyFill="1" applyBorder="1" applyAlignment="1">
      <alignment vertical="center" shrinkToFit="1"/>
    </xf>
    <xf numFmtId="43" fontId="1" fillId="0" borderId="2" xfId="4" applyNumberFormat="1" applyFont="1" applyBorder="1" applyAlignment="1">
      <alignment horizontal="left"/>
    </xf>
    <xf numFmtId="43" fontId="1" fillId="0" borderId="5" xfId="4" applyNumberFormat="1" applyFont="1" applyBorder="1" applyAlignment="1">
      <alignment horizontal="left"/>
    </xf>
    <xf numFmtId="43" fontId="0" fillId="0" borderId="0" xfId="4" applyNumberFormat="1" applyFont="1" applyAlignment="1">
      <alignment horizontal="center"/>
    </xf>
    <xf numFmtId="43" fontId="0" fillId="0" borderId="0" xfId="0" applyNumberFormat="1"/>
    <xf numFmtId="43" fontId="35" fillId="2" borderId="14" xfId="19" applyNumberFormat="1" applyFont="1" applyFill="1" applyBorder="1" applyAlignment="1">
      <alignment horizontal="center" vertical="center" wrapText="1"/>
    </xf>
    <xf numFmtId="43" fontId="34" fillId="2" borderId="25" xfId="19" applyNumberFormat="1" applyFont="1" applyFill="1" applyBorder="1" applyAlignment="1">
      <alignment vertical="center"/>
    </xf>
    <xf numFmtId="4" fontId="34" fillId="2" borderId="25" xfId="19" applyNumberFormat="1" applyFont="1" applyFill="1" applyBorder="1" applyAlignment="1">
      <alignment vertical="center"/>
    </xf>
  </cellXfs>
  <cellStyles count="255">
    <cellStyle name="?鹎%U龡&amp;H?_x0008_e_x0005_9_x0006__x0007__x0001__x0001_" xfId="4"/>
    <cellStyle name="?鹎%U龡&amp;H?_x0008_e_x0005_9_x0006__x0007__x0001__x0001_ 2" xfId="8"/>
    <cellStyle name="?鹎%U龡&amp;H?_x0008_e_x0005_9_x0006__x0007__x0001__x0001_ 2 2" xfId="17"/>
    <cellStyle name="?鹎%U龡&amp;H?_x0008_e_x0005_9_x0006__x0007__x0001__x0001_ 3" xfId="9"/>
    <cellStyle name="?鹎%U龡&amp;H?_x0008_e_x0005_9_x0006__x0007__x0001__x0001_ 6" xfId="10"/>
    <cellStyle name="@ET_Style?CF_Style_1" xfId="11"/>
    <cellStyle name="_ET_STYLE_NoName_00_" xfId="18"/>
    <cellStyle name="0,0_x000d__x000a_NA_x000d__x000a_" xfId="19"/>
    <cellStyle name="0,0_x000d__x000a_NA_x000d__x000a_ 10" xfId="20"/>
    <cellStyle name="0,0_x000d__x000a_NA_x000d__x000a_ 11" xfId="21"/>
    <cellStyle name="0,0_x000d__x000a_NA_x000d__x000a_ 12" xfId="22"/>
    <cellStyle name="0,0_x000d__x000a_NA_x000d__x000a_ 13" xfId="23"/>
    <cellStyle name="0,0_x000d__x000a_NA_x000d__x000a_ 14" xfId="24"/>
    <cellStyle name="0,0_x000d__x000a_NA_x000d__x000a_ 15" xfId="25"/>
    <cellStyle name="0,0_x000d__x000a_NA_x000d__x000a_ 16" xfId="26"/>
    <cellStyle name="0,0_x000d__x000a_NA_x000d__x000a_ 17" xfId="27"/>
    <cellStyle name="0,0_x000d__x000a_NA_x000d__x000a_ 2" xfId="28"/>
    <cellStyle name="0,0_x000d__x000a_NA_x000d__x000a_ 2 2" xfId="29"/>
    <cellStyle name="0,0_x000d__x000a_NA_x000d__x000a_ 3" xfId="30"/>
    <cellStyle name="0,0_x000d__x000a_NA_x000d__x000a_ 3 2" xfId="31"/>
    <cellStyle name="0,0_x000d__x000a_NA_x000d__x000a_ 4" xfId="32"/>
    <cellStyle name="0,0_x000d__x000a_NA_x000d__x000a_ 4 2" xfId="33"/>
    <cellStyle name="0,0_x000d__x000a_NA_x000d__x000a_ 5" xfId="34"/>
    <cellStyle name="0,0_x000d__x000a_NA_x000d__x000a_ 5 2" xfId="35"/>
    <cellStyle name="0,0_x000d__x000a_NA_x000d__x000a_ 6" xfId="36"/>
    <cellStyle name="0,0_x000d__x000a_NA_x000d__x000a_ 7" xfId="37"/>
    <cellStyle name="0,0_x000d__x000a_NA_x000d__x000a_ 8" xfId="38"/>
    <cellStyle name="0,0_x000d__x000a_NA_x000d__x000a_ 9" xfId="39"/>
    <cellStyle name="0,0_x005f_x000d__x000a_NA_x005f_x000d__x000a_" xfId="40"/>
    <cellStyle name="20% - 强调文字颜色 1 2" xfId="41"/>
    <cellStyle name="20% - 强调文字颜色 1 2 2" xfId="42"/>
    <cellStyle name="20% - 强调文字颜色 1 3" xfId="43"/>
    <cellStyle name="20% - 强调文字颜色 1 3 2" xfId="44"/>
    <cellStyle name="20% - 强调文字颜色 2 2" xfId="45"/>
    <cellStyle name="20% - 强调文字颜色 2 2 2" xfId="46"/>
    <cellStyle name="20% - 强调文字颜色 2 3" xfId="47"/>
    <cellStyle name="20% - 强调文字颜色 2 3 2" xfId="48"/>
    <cellStyle name="20% - 强调文字颜色 3 2" xfId="49"/>
    <cellStyle name="20% - 强调文字颜色 3 2 2" xfId="50"/>
    <cellStyle name="20% - 强调文字颜色 3 3" xfId="51"/>
    <cellStyle name="20% - 强调文字颜色 3 3 2" xfId="52"/>
    <cellStyle name="20% - 强调文字颜色 4 2" xfId="53"/>
    <cellStyle name="20% - 强调文字颜色 4 2 2" xfId="54"/>
    <cellStyle name="20% - 强调文字颜色 4 3" xfId="55"/>
    <cellStyle name="20% - 强调文字颜色 4 3 2" xfId="56"/>
    <cellStyle name="20% - 强调文字颜色 4 4" xfId="57"/>
    <cellStyle name="20% - 强调文字颜色 5 2" xfId="58"/>
    <cellStyle name="20% - 强调文字颜色 5 2 2" xfId="59"/>
    <cellStyle name="20% - 强调文字颜色 5 3" xfId="60"/>
    <cellStyle name="20% - 强调文字颜色 5 3 2" xfId="61"/>
    <cellStyle name="20% - 强调文字颜色 6 2" xfId="62"/>
    <cellStyle name="20% - 强调文字颜色 6 2 2" xfId="63"/>
    <cellStyle name="20% - 强调文字颜色 6 3" xfId="64"/>
    <cellStyle name="20% - 强调文字颜色 6 3 2" xfId="65"/>
    <cellStyle name="40% - 强调文字颜色 1 2" xfId="66"/>
    <cellStyle name="40% - 强调文字颜色 1 2 2" xfId="67"/>
    <cellStyle name="40% - 强调文字颜色 1 3" xfId="68"/>
    <cellStyle name="40% - 强调文字颜色 1 3 2" xfId="69"/>
    <cellStyle name="40% - 强调文字颜色 2 2" xfId="70"/>
    <cellStyle name="40% - 强调文字颜色 2 2 2" xfId="71"/>
    <cellStyle name="40% - 强调文字颜色 2 3" xfId="72"/>
    <cellStyle name="40% - 强调文字颜色 2 3 2" xfId="73"/>
    <cellStyle name="40% - 强调文字颜色 3 2" xfId="74"/>
    <cellStyle name="40% - 强调文字颜色 3 2 2" xfId="75"/>
    <cellStyle name="40% - 强调文字颜色 3 3" xfId="76"/>
    <cellStyle name="40% - 强调文字颜色 3 3 2" xfId="77"/>
    <cellStyle name="40% - 强调文字颜色 4 2" xfId="78"/>
    <cellStyle name="40% - 强调文字颜色 4 2 2" xfId="79"/>
    <cellStyle name="40% - 强调文字颜色 4 3" xfId="80"/>
    <cellStyle name="40% - 强调文字颜色 4 3 2" xfId="81"/>
    <cellStyle name="40% - 强调文字颜色 5 2" xfId="82"/>
    <cellStyle name="40% - 强调文字颜色 5 2 2" xfId="83"/>
    <cellStyle name="40% - 强调文字颜色 5 3" xfId="84"/>
    <cellStyle name="40% - 强调文字颜色 5 3 2" xfId="85"/>
    <cellStyle name="40% - 强调文字颜色 6 2" xfId="86"/>
    <cellStyle name="40% - 强调文字颜色 6 2 2" xfId="87"/>
    <cellStyle name="40% - 强调文字颜色 6 3" xfId="88"/>
    <cellStyle name="40% - 强调文字颜色 6 3 2" xfId="89"/>
    <cellStyle name="60% - 强调文字颜色 1 2" xfId="90"/>
    <cellStyle name="60% - 强调文字颜色 1 2 2" xfId="91"/>
    <cellStyle name="60% - 强调文字颜色 1 3" xfId="92"/>
    <cellStyle name="60% - 强调文字颜色 1 3 2" xfId="93"/>
    <cellStyle name="60% - 强调文字颜色 2 2" xfId="94"/>
    <cellStyle name="60% - 强调文字颜色 2 2 2" xfId="95"/>
    <cellStyle name="60% - 强调文字颜色 2 3" xfId="96"/>
    <cellStyle name="60% - 强调文字颜色 2 3 2" xfId="97"/>
    <cellStyle name="60% - 强调文字颜色 3 2" xfId="98"/>
    <cellStyle name="60% - 强调文字颜色 3 2 2" xfId="99"/>
    <cellStyle name="60% - 强调文字颜色 3 3" xfId="100"/>
    <cellStyle name="60% - 强调文字颜色 3 3 2" xfId="101"/>
    <cellStyle name="60% - 强调文字颜色 4 2" xfId="102"/>
    <cellStyle name="60% - 强调文字颜色 4 2 2" xfId="103"/>
    <cellStyle name="60% - 强调文字颜色 4 3" xfId="104"/>
    <cellStyle name="60% - 强调文字颜色 4 3 2" xfId="105"/>
    <cellStyle name="60% - 强调文字颜色 5 2" xfId="106"/>
    <cellStyle name="60% - 强调文字颜色 5 2 2" xfId="107"/>
    <cellStyle name="60% - 强调文字颜色 5 3" xfId="108"/>
    <cellStyle name="60% - 强调文字颜色 5 3 2" xfId="109"/>
    <cellStyle name="60% - 强调文字颜色 6 2" xfId="110"/>
    <cellStyle name="60% - 强调文字颜色 6 2 2" xfId="111"/>
    <cellStyle name="60% - 强调文字颜色 6 3" xfId="112"/>
    <cellStyle name="60% - 强调文字颜色 6 3 2" xfId="113"/>
    <cellStyle name="SAPBEXstdItem" xfId="114"/>
    <cellStyle name="百分比" xfId="3" builtinId="5"/>
    <cellStyle name="百分比 10" xfId="115"/>
    <cellStyle name="百分比 11" xfId="116"/>
    <cellStyle name="百分比 12" xfId="117"/>
    <cellStyle name="百分比 13" xfId="118"/>
    <cellStyle name="百分比 14" xfId="119"/>
    <cellStyle name="百分比 15" xfId="120"/>
    <cellStyle name="百分比 16" xfId="121"/>
    <cellStyle name="百分比 2" xfId="122"/>
    <cellStyle name="百分比 2 2" xfId="123"/>
    <cellStyle name="百分比 3" xfId="124"/>
    <cellStyle name="百分比 4" xfId="125"/>
    <cellStyle name="百分比 4 2" xfId="126"/>
    <cellStyle name="百分比 5" xfId="127"/>
    <cellStyle name="百分比 6" xfId="128"/>
    <cellStyle name="百分比 7" xfId="129"/>
    <cellStyle name="百分比 8" xfId="130"/>
    <cellStyle name="百分比 9" xfId="131"/>
    <cellStyle name="标题 1 2" xfId="132"/>
    <cellStyle name="标题 1 2 2" xfId="133"/>
    <cellStyle name="标题 1 3" xfId="134"/>
    <cellStyle name="标题 1 3 2" xfId="135"/>
    <cellStyle name="标题 2 2" xfId="136"/>
    <cellStyle name="标题 2 2 2" xfId="137"/>
    <cellStyle name="标题 2 3" xfId="138"/>
    <cellStyle name="标题 2 3 2" xfId="139"/>
    <cellStyle name="标题 3 2" xfId="140"/>
    <cellStyle name="标题 3 2 2" xfId="141"/>
    <cellStyle name="标题 3 3" xfId="142"/>
    <cellStyle name="标题 3 3 2" xfId="143"/>
    <cellStyle name="标题 4 2" xfId="144"/>
    <cellStyle name="标题 4 2 2" xfId="145"/>
    <cellStyle name="标题 4 3" xfId="146"/>
    <cellStyle name="标题 4 3 2" xfId="147"/>
    <cellStyle name="标题 5" xfId="148"/>
    <cellStyle name="标题 5 2" xfId="149"/>
    <cellStyle name="标题 6" xfId="150"/>
    <cellStyle name="标题 6 2" xfId="151"/>
    <cellStyle name="差 2" xfId="152"/>
    <cellStyle name="差 2 2" xfId="153"/>
    <cellStyle name="差 3" xfId="154"/>
    <cellStyle name="差 3 2" xfId="155"/>
    <cellStyle name="常规" xfId="0" builtinId="0"/>
    <cellStyle name="常规 10" xfId="156"/>
    <cellStyle name="常规 10 2 2 2" xfId="157"/>
    <cellStyle name="常规 11" xfId="158"/>
    <cellStyle name="常规 12" xfId="159"/>
    <cellStyle name="常规 13" xfId="160"/>
    <cellStyle name="常规 14" xfId="161"/>
    <cellStyle name="常规 15" xfId="162"/>
    <cellStyle name="常规 16" xfId="163"/>
    <cellStyle name="常规 17" xfId="164"/>
    <cellStyle name="常规 18" xfId="165"/>
    <cellStyle name="常规 2" xfId="13"/>
    <cellStyle name="常规 2 2" xfId="166"/>
    <cellStyle name="常规 3" xfId="167"/>
    <cellStyle name="常规 30" xfId="168"/>
    <cellStyle name="常规 4" xfId="169"/>
    <cellStyle name="常规 5" xfId="170"/>
    <cellStyle name="常规 6" xfId="171"/>
    <cellStyle name="常规 7" xfId="172"/>
    <cellStyle name="常规 8" xfId="173"/>
    <cellStyle name="常规 9" xfId="174"/>
    <cellStyle name="常规 9 2" xfId="175"/>
    <cellStyle name="常规_承保" xfId="7"/>
    <cellStyle name="常规_承保_110" xfId="5"/>
    <cellStyle name="常规_承保_113" xfId="6"/>
    <cellStyle name="常规_协会平安产险月报1" xfId="12"/>
    <cellStyle name="好 2" xfId="176"/>
    <cellStyle name="好 2 2" xfId="177"/>
    <cellStyle name="好 3" xfId="178"/>
    <cellStyle name="好 3 2" xfId="179"/>
    <cellStyle name="汇总 2" xfId="180"/>
    <cellStyle name="汇总 2 2" xfId="181"/>
    <cellStyle name="汇总 3" xfId="182"/>
    <cellStyle name="汇总 3 2" xfId="183"/>
    <cellStyle name="计算 2" xfId="184"/>
    <cellStyle name="计算 2 2" xfId="185"/>
    <cellStyle name="计算 3" xfId="186"/>
    <cellStyle name="计算 3 2" xfId="187"/>
    <cellStyle name="检查单元格 2" xfId="188"/>
    <cellStyle name="检查单元格 2 2" xfId="189"/>
    <cellStyle name="检查单元格 3" xfId="190"/>
    <cellStyle name="检查单元格 3 2" xfId="191"/>
    <cellStyle name="解释性文本 2" xfId="192"/>
    <cellStyle name="解释性文本 2 2" xfId="193"/>
    <cellStyle name="解释性文本 3" xfId="194"/>
    <cellStyle name="解释性文本 3 2" xfId="195"/>
    <cellStyle name="警告文本 2" xfId="196"/>
    <cellStyle name="警告文本 2 2" xfId="197"/>
    <cellStyle name="警告文本 3" xfId="198"/>
    <cellStyle name="警告文本 3 2" xfId="199"/>
    <cellStyle name="链接单元格 2" xfId="200"/>
    <cellStyle name="链接单元格 2 2" xfId="201"/>
    <cellStyle name="链接单元格 3" xfId="202"/>
    <cellStyle name="链接单元格 3 2" xfId="203"/>
    <cellStyle name="千位分隔" xfId="2" builtinId="3"/>
    <cellStyle name="千位分隔 10" xfId="204"/>
    <cellStyle name="千位分隔 11" xfId="205"/>
    <cellStyle name="千位分隔 12" xfId="206"/>
    <cellStyle name="千位分隔 13" xfId="207"/>
    <cellStyle name="千位分隔 2" xfId="14"/>
    <cellStyle name="千位分隔 3" xfId="15"/>
    <cellStyle name="千位分隔 3 2" xfId="208"/>
    <cellStyle name="千位分隔 4" xfId="209"/>
    <cellStyle name="千位分隔 5" xfId="210"/>
    <cellStyle name="千位分隔 6" xfId="211"/>
    <cellStyle name="千位分隔 7" xfId="212"/>
    <cellStyle name="千位分隔 8" xfId="213"/>
    <cellStyle name="千位分隔 9" xfId="214"/>
    <cellStyle name="千位分隔[0]" xfId="1" builtinId="6"/>
    <cellStyle name="强调文字颜色 1 2" xfId="215"/>
    <cellStyle name="强调文字颜色 1 2 2" xfId="216"/>
    <cellStyle name="强调文字颜色 1 3" xfId="217"/>
    <cellStyle name="强调文字颜色 1 3 2" xfId="218"/>
    <cellStyle name="强调文字颜色 2 2" xfId="219"/>
    <cellStyle name="强调文字颜色 2 2 2" xfId="220"/>
    <cellStyle name="强调文字颜色 2 3" xfId="221"/>
    <cellStyle name="强调文字颜色 2 3 2" xfId="222"/>
    <cellStyle name="强调文字颜色 3 2" xfId="223"/>
    <cellStyle name="强调文字颜色 3 2 2" xfId="224"/>
    <cellStyle name="强调文字颜色 3 3" xfId="225"/>
    <cellStyle name="强调文字颜色 3 3 2" xfId="226"/>
    <cellStyle name="强调文字颜色 4 2" xfId="227"/>
    <cellStyle name="强调文字颜色 4 2 2" xfId="228"/>
    <cellStyle name="强调文字颜色 4 3" xfId="229"/>
    <cellStyle name="强调文字颜色 4 3 2" xfId="230"/>
    <cellStyle name="强调文字颜色 5 2" xfId="231"/>
    <cellStyle name="强调文字颜色 5 2 2" xfId="232"/>
    <cellStyle name="强调文字颜色 5 3" xfId="233"/>
    <cellStyle name="强调文字颜色 5 3 2" xfId="234"/>
    <cellStyle name="强调文字颜色 6 2" xfId="235"/>
    <cellStyle name="强调文字颜色 6 2 2" xfId="236"/>
    <cellStyle name="强调文字颜色 6 3" xfId="237"/>
    <cellStyle name="强调文字颜色 6 3 2" xfId="238"/>
    <cellStyle name="适中 2" xfId="239"/>
    <cellStyle name="适中 2 2" xfId="240"/>
    <cellStyle name="适中 3" xfId="241"/>
    <cellStyle name="适中 3 2" xfId="242"/>
    <cellStyle name="输出 2" xfId="243"/>
    <cellStyle name="输出 2 2" xfId="244"/>
    <cellStyle name="输出 3" xfId="245"/>
    <cellStyle name="输出 3 2" xfId="246"/>
    <cellStyle name="输入 2" xfId="247"/>
    <cellStyle name="输入 2 2" xfId="248"/>
    <cellStyle name="输入 3" xfId="249"/>
    <cellStyle name="输入 3 2" xfId="250"/>
    <cellStyle name="样式 1" xfId="16"/>
    <cellStyle name="注释 2" xfId="251"/>
    <cellStyle name="注释 2 2" xfId="252"/>
    <cellStyle name="注释 3" xfId="253"/>
    <cellStyle name="注释 3 2" xfId="254"/>
  </cellStyles>
  <dxfs count="131">
    <dxf>
      <fill>
        <patternFill patternType="solid">
          <bgColor indexed="13"/>
        </patternFill>
      </fill>
    </dxf>
    <dxf>
      <fill>
        <patternFill patternType="solid">
          <bgColor indexed="13"/>
        </patternFill>
      </fill>
    </dxf>
    <dxf>
      <fill>
        <patternFill patternType="solid">
          <bgColor indexed="13"/>
        </patternFill>
      </fill>
    </dxf>
    <dxf>
      <fill>
        <patternFill patternType="solid">
          <fgColor indexed="10"/>
          <bgColor indexed="13"/>
        </patternFill>
      </fill>
    </dxf>
    <dxf>
      <fill>
        <patternFill patternType="solid">
          <fgColor indexed="10"/>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color indexed="9"/>
      </font>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fgColor indexed="10"/>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s>
  <tableStyles count="0" defaultTableStyle="TableStyleMedium2" defaultPivotStyle="PivotStyleLight16"/>
  <colors>
    <mruColors>
      <color rgb="FFFF0000"/>
      <color rgb="FFF2F2F2"/>
      <color rgb="FFFFFF99"/>
      <color rgb="FFC0C0C0"/>
      <color rgb="FFFFFFFF"/>
      <color rgb="FF000000"/>
      <color rgb="FFBFBFB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BG449"/>
  <sheetViews>
    <sheetView zoomScale="80" zoomScaleNormal="80" workbookViewId="0">
      <pane xSplit="2" ySplit="6" topLeftCell="C100" activePane="bottomRight" state="frozen"/>
      <selection pane="topRight"/>
      <selection pane="bottomLeft"/>
      <selection pane="bottomRight" activeCell="D112" sqref="D112"/>
    </sheetView>
  </sheetViews>
  <sheetFormatPr defaultColWidth="9" defaultRowHeight="20.25" customHeight="1"/>
  <cols>
    <col min="1" max="1" width="16.5" style="62" customWidth="1"/>
    <col min="2" max="2" width="16" style="62" customWidth="1"/>
    <col min="3" max="9" width="19.125" style="174" customWidth="1"/>
    <col min="10" max="10" width="19.125" style="175" customWidth="1"/>
    <col min="11" max="14" width="19.125" style="174" customWidth="1"/>
    <col min="15" max="15" width="19.125" style="175" customWidth="1"/>
    <col min="16" max="20" width="19.125" style="174" customWidth="1"/>
    <col min="21" max="21" width="19.125" style="175" customWidth="1"/>
    <col min="22" max="23" width="19.125" style="174" customWidth="1"/>
    <col min="24" max="24" width="19.125" style="170" customWidth="1"/>
    <col min="25" max="25" width="19.125" style="176" customWidth="1"/>
    <col min="26" max="36" width="19.125" style="170" customWidth="1"/>
    <col min="37" max="37" width="19.125" style="176" customWidth="1"/>
    <col min="38" max="39" width="19.125" style="170" customWidth="1"/>
    <col min="40" max="42" width="19.125" style="174" customWidth="1"/>
    <col min="43" max="43" width="19.125" style="175" customWidth="1"/>
    <col min="44" max="52" width="19.125" style="174" customWidth="1"/>
    <col min="53" max="53" width="7.5" style="174" customWidth="1"/>
    <col min="54" max="55" width="16.375" style="174" customWidth="1"/>
    <col min="56" max="56" width="13.75" style="174"/>
    <col min="57" max="16384" width="9" style="174"/>
  </cols>
  <sheetData>
    <row r="1" spans="1:59" ht="20.25" customHeight="1">
      <c r="B1" s="286" t="s">
        <v>0</v>
      </c>
      <c r="C1" s="287"/>
      <c r="D1" s="287"/>
      <c r="E1" s="287"/>
      <c r="F1" s="287"/>
      <c r="G1" s="287"/>
      <c r="H1" s="287"/>
      <c r="I1" s="287"/>
      <c r="J1" s="288"/>
      <c r="K1" s="287"/>
      <c r="L1" s="287"/>
      <c r="M1" s="287"/>
      <c r="N1" s="287"/>
      <c r="O1" s="288"/>
      <c r="P1" s="287"/>
      <c r="Q1" s="287"/>
      <c r="R1" s="287"/>
      <c r="S1" s="287"/>
      <c r="T1" s="287"/>
      <c r="U1" s="288"/>
      <c r="V1" s="287"/>
      <c r="W1" s="287"/>
      <c r="X1" s="287"/>
      <c r="Y1" s="288"/>
      <c r="Z1" s="287"/>
      <c r="AA1" s="287"/>
      <c r="AB1" s="287"/>
      <c r="AC1" s="287"/>
      <c r="AD1" s="287"/>
      <c r="AE1" s="287"/>
      <c r="AF1" s="287"/>
      <c r="AG1" s="287"/>
      <c r="AH1" s="287"/>
      <c r="AI1" s="287"/>
      <c r="AJ1" s="287"/>
      <c r="AK1" s="288"/>
      <c r="AL1" s="287"/>
      <c r="AM1" s="287"/>
      <c r="AN1" s="287"/>
      <c r="AO1" s="287"/>
      <c r="AP1" s="287"/>
      <c r="AQ1" s="288"/>
      <c r="AR1" s="287"/>
      <c r="AS1" s="287"/>
      <c r="AT1" s="287"/>
      <c r="AU1" s="287"/>
      <c r="AV1" s="287"/>
      <c r="AW1" s="287"/>
      <c r="AX1" s="287"/>
      <c r="AY1" s="287"/>
      <c r="BB1" s="207"/>
      <c r="BC1" s="207"/>
    </row>
    <row r="2" spans="1:59" ht="20.25" customHeight="1">
      <c r="AU2" s="289" t="s">
        <v>1</v>
      </c>
      <c r="AV2" s="289"/>
      <c r="AW2" s="289"/>
      <c r="AX2" s="289"/>
      <c r="AY2" s="289"/>
      <c r="AZ2" s="289"/>
      <c r="BB2" s="207"/>
      <c r="BC2" s="207"/>
    </row>
    <row r="3" spans="1:59" s="62" customFormat="1" ht="20.25" customHeight="1">
      <c r="A3" s="270" t="s">
        <v>2</v>
      </c>
      <c r="B3" s="258" t="s">
        <v>3</v>
      </c>
      <c r="C3" s="255" t="s">
        <v>4</v>
      </c>
      <c r="D3" s="256"/>
      <c r="E3" s="256"/>
      <c r="F3" s="267"/>
      <c r="G3" s="255" t="s">
        <v>5</v>
      </c>
      <c r="H3" s="256"/>
      <c r="I3" s="256"/>
      <c r="J3" s="257"/>
      <c r="K3" s="258"/>
      <c r="L3" s="290" t="s">
        <v>6</v>
      </c>
      <c r="M3" s="291"/>
      <c r="N3" s="291"/>
      <c r="O3" s="292"/>
      <c r="P3" s="291"/>
      <c r="Q3" s="291"/>
      <c r="R3" s="291"/>
      <c r="S3" s="291"/>
      <c r="T3" s="291"/>
      <c r="U3" s="292"/>
      <c r="V3" s="291"/>
      <c r="W3" s="291"/>
      <c r="X3" s="291"/>
      <c r="Y3" s="292"/>
      <c r="Z3" s="291"/>
      <c r="AA3" s="291"/>
      <c r="AB3" s="291"/>
      <c r="AC3" s="291"/>
      <c r="AD3" s="291"/>
      <c r="AE3" s="291"/>
      <c r="AF3" s="291"/>
      <c r="AG3" s="291"/>
      <c r="AH3" s="108"/>
      <c r="AI3" s="302" t="s">
        <v>7</v>
      </c>
      <c r="AJ3" s="303"/>
      <c r="AK3" s="304"/>
      <c r="AL3" s="303"/>
      <c r="AM3" s="305"/>
      <c r="AN3" s="255" t="s">
        <v>8</v>
      </c>
      <c r="AO3" s="256"/>
      <c r="AP3" s="256"/>
      <c r="AQ3" s="257"/>
      <c r="AR3" s="258"/>
      <c r="AS3" s="298" t="s">
        <v>9</v>
      </c>
      <c r="AT3" s="298" t="s">
        <v>10</v>
      </c>
      <c r="AU3" s="301" t="s">
        <v>11</v>
      </c>
      <c r="AV3" s="258" t="s">
        <v>12</v>
      </c>
      <c r="AW3" s="301" t="s">
        <v>13</v>
      </c>
      <c r="AX3" s="301" t="s">
        <v>14</v>
      </c>
      <c r="AY3" s="301" t="s">
        <v>15</v>
      </c>
      <c r="AZ3" s="282" t="s">
        <v>16</v>
      </c>
      <c r="BB3" s="64"/>
      <c r="BC3" s="64"/>
    </row>
    <row r="4" spans="1:59" s="62" customFormat="1" ht="20.25" customHeight="1">
      <c r="A4" s="271"/>
      <c r="B4" s="262"/>
      <c r="C4" s="259"/>
      <c r="D4" s="260"/>
      <c r="E4" s="260"/>
      <c r="F4" s="268"/>
      <c r="G4" s="259"/>
      <c r="H4" s="260"/>
      <c r="I4" s="260"/>
      <c r="J4" s="261"/>
      <c r="K4" s="262"/>
      <c r="L4" s="290" t="s">
        <v>17</v>
      </c>
      <c r="M4" s="291"/>
      <c r="N4" s="291"/>
      <c r="O4" s="292"/>
      <c r="P4" s="291"/>
      <c r="Q4" s="291"/>
      <c r="R4" s="291"/>
      <c r="S4" s="291"/>
      <c r="T4" s="291"/>
      <c r="U4" s="292"/>
      <c r="V4" s="293"/>
      <c r="W4" s="255" t="s">
        <v>18</v>
      </c>
      <c r="X4" s="256"/>
      <c r="Y4" s="257"/>
      <c r="Z4" s="256"/>
      <c r="AA4" s="256"/>
      <c r="AB4" s="258"/>
      <c r="AC4" s="255" t="s">
        <v>19</v>
      </c>
      <c r="AD4" s="256"/>
      <c r="AE4" s="258"/>
      <c r="AF4" s="255" t="s">
        <v>20</v>
      </c>
      <c r="AG4" s="256"/>
      <c r="AH4" s="258"/>
      <c r="AI4" s="306"/>
      <c r="AJ4" s="307"/>
      <c r="AK4" s="308"/>
      <c r="AL4" s="307"/>
      <c r="AM4" s="309"/>
      <c r="AN4" s="259"/>
      <c r="AO4" s="260"/>
      <c r="AP4" s="260"/>
      <c r="AQ4" s="261"/>
      <c r="AR4" s="262"/>
      <c r="AS4" s="299"/>
      <c r="AT4" s="299"/>
      <c r="AU4" s="301"/>
      <c r="AV4" s="262"/>
      <c r="AW4" s="301"/>
      <c r="AX4" s="301"/>
      <c r="AY4" s="301"/>
      <c r="AZ4" s="282"/>
      <c r="BB4" s="64"/>
      <c r="BC4" s="64"/>
    </row>
    <row r="5" spans="1:59" s="62" customFormat="1" ht="20.25" customHeight="1">
      <c r="A5" s="271"/>
      <c r="B5" s="262"/>
      <c r="C5" s="263"/>
      <c r="D5" s="264"/>
      <c r="E5" s="264"/>
      <c r="F5" s="269"/>
      <c r="G5" s="263"/>
      <c r="H5" s="264"/>
      <c r="I5" s="264"/>
      <c r="J5" s="265"/>
      <c r="K5" s="266"/>
      <c r="L5" s="290" t="s">
        <v>4</v>
      </c>
      <c r="M5" s="291"/>
      <c r="N5" s="291"/>
      <c r="O5" s="292"/>
      <c r="P5" s="293"/>
      <c r="Q5" s="294" t="s">
        <v>21</v>
      </c>
      <c r="R5" s="295"/>
      <c r="S5" s="295"/>
      <c r="T5" s="295"/>
      <c r="U5" s="296"/>
      <c r="V5" s="297"/>
      <c r="W5" s="263"/>
      <c r="X5" s="264"/>
      <c r="Y5" s="265"/>
      <c r="Z5" s="264"/>
      <c r="AA5" s="264"/>
      <c r="AB5" s="266"/>
      <c r="AC5" s="263"/>
      <c r="AD5" s="264"/>
      <c r="AE5" s="266"/>
      <c r="AF5" s="263"/>
      <c r="AG5" s="264"/>
      <c r="AH5" s="266"/>
      <c r="AI5" s="310"/>
      <c r="AJ5" s="311"/>
      <c r="AK5" s="312"/>
      <c r="AL5" s="311"/>
      <c r="AM5" s="313"/>
      <c r="AN5" s="263"/>
      <c r="AO5" s="264"/>
      <c r="AP5" s="264"/>
      <c r="AQ5" s="265"/>
      <c r="AR5" s="266"/>
      <c r="AS5" s="299"/>
      <c r="AT5" s="299"/>
      <c r="AU5" s="301"/>
      <c r="AV5" s="262"/>
      <c r="AW5" s="301"/>
      <c r="AX5" s="301"/>
      <c r="AY5" s="301"/>
      <c r="AZ5" s="282"/>
      <c r="BB5" s="64"/>
      <c r="BC5" s="64"/>
    </row>
    <row r="6" spans="1:59" s="62" customFormat="1" ht="29.25" customHeight="1">
      <c r="A6" s="272"/>
      <c r="B6" s="266"/>
      <c r="C6" s="177" t="s">
        <v>22</v>
      </c>
      <c r="D6" s="178" t="s">
        <v>23</v>
      </c>
      <c r="E6" s="178" t="s">
        <v>24</v>
      </c>
      <c r="F6" s="178" t="s">
        <v>25</v>
      </c>
      <c r="G6" s="177" t="s">
        <v>22</v>
      </c>
      <c r="H6" s="69" t="s">
        <v>26</v>
      </c>
      <c r="I6" s="69" t="s">
        <v>27</v>
      </c>
      <c r="J6" s="195" t="s">
        <v>24</v>
      </c>
      <c r="K6" s="69" t="s">
        <v>25</v>
      </c>
      <c r="L6" s="177" t="s">
        <v>22</v>
      </c>
      <c r="M6" s="69" t="s">
        <v>26</v>
      </c>
      <c r="N6" s="69" t="s">
        <v>27</v>
      </c>
      <c r="O6" s="195" t="s">
        <v>24</v>
      </c>
      <c r="P6" s="69" t="s">
        <v>25</v>
      </c>
      <c r="Q6" s="197" t="s">
        <v>28</v>
      </c>
      <c r="R6" s="197" t="s">
        <v>26</v>
      </c>
      <c r="S6" s="197" t="s">
        <v>24</v>
      </c>
      <c r="T6" s="197" t="s">
        <v>27</v>
      </c>
      <c r="U6" s="198" t="s">
        <v>24</v>
      </c>
      <c r="V6" s="197" t="s">
        <v>25</v>
      </c>
      <c r="W6" s="69" t="s">
        <v>22</v>
      </c>
      <c r="X6" s="125" t="s">
        <v>26</v>
      </c>
      <c r="Y6" s="195" t="s">
        <v>24</v>
      </c>
      <c r="Z6" s="125" t="s">
        <v>27</v>
      </c>
      <c r="AA6" s="69" t="s">
        <v>24</v>
      </c>
      <c r="AB6" s="69" t="s">
        <v>25</v>
      </c>
      <c r="AC6" s="125" t="s">
        <v>26</v>
      </c>
      <c r="AD6" s="125" t="s">
        <v>27</v>
      </c>
      <c r="AE6" s="69" t="s">
        <v>25</v>
      </c>
      <c r="AF6" s="125" t="s">
        <v>26</v>
      </c>
      <c r="AG6" s="125" t="s">
        <v>27</v>
      </c>
      <c r="AH6" s="69" t="s">
        <v>25</v>
      </c>
      <c r="AI6" s="200" t="s">
        <v>22</v>
      </c>
      <c r="AJ6" s="201" t="s">
        <v>27</v>
      </c>
      <c r="AK6" s="202" t="s">
        <v>24</v>
      </c>
      <c r="AL6" s="203" t="s">
        <v>25</v>
      </c>
      <c r="AM6" s="200" t="s">
        <v>29</v>
      </c>
      <c r="AN6" s="177" t="s">
        <v>22</v>
      </c>
      <c r="AO6" s="69" t="s">
        <v>26</v>
      </c>
      <c r="AP6" s="71" t="s">
        <v>27</v>
      </c>
      <c r="AQ6" s="206" t="s">
        <v>24</v>
      </c>
      <c r="AR6" s="71" t="s">
        <v>25</v>
      </c>
      <c r="AS6" s="300"/>
      <c r="AT6" s="300"/>
      <c r="AU6" s="301"/>
      <c r="AV6" s="266"/>
      <c r="AW6" s="301"/>
      <c r="AX6" s="301"/>
      <c r="AY6" s="301"/>
      <c r="AZ6" s="282"/>
      <c r="BB6" s="64"/>
      <c r="BC6" s="64"/>
    </row>
    <row r="7" spans="1:59" s="168" customFormat="1" ht="20.25" customHeight="1">
      <c r="A7" s="284" t="s">
        <v>30</v>
      </c>
      <c r="B7" s="179" t="s">
        <v>31</v>
      </c>
      <c r="C7" s="95">
        <v>44845.180271110003</v>
      </c>
      <c r="D7" s="95">
        <v>11303.277366</v>
      </c>
      <c r="E7" s="95"/>
      <c r="F7" s="180"/>
      <c r="G7" s="95">
        <v>5831.4822309600104</v>
      </c>
      <c r="H7" s="95">
        <v>167</v>
      </c>
      <c r="I7" s="95">
        <v>172.81245499999901</v>
      </c>
      <c r="J7" s="95"/>
      <c r="K7" s="95"/>
      <c r="L7" s="95">
        <v>26934.606567679999</v>
      </c>
      <c r="M7" s="95">
        <v>63619</v>
      </c>
      <c r="N7" s="95">
        <v>10145.460317999999</v>
      </c>
      <c r="O7" s="95"/>
      <c r="P7" s="95"/>
      <c r="Q7" s="95">
        <v>708.34755370999801</v>
      </c>
      <c r="R7" s="95">
        <v>1345</v>
      </c>
      <c r="S7" s="95"/>
      <c r="T7" s="95">
        <v>222.93253799999999</v>
      </c>
      <c r="U7" s="95"/>
      <c r="V7" s="95"/>
      <c r="W7" s="95">
        <v>2115.4120000000098</v>
      </c>
      <c r="X7" s="95">
        <v>46655</v>
      </c>
      <c r="Y7" s="95"/>
      <c r="Z7" s="95">
        <v>9871.16963700001</v>
      </c>
      <c r="AA7" s="95"/>
      <c r="AB7" s="95"/>
      <c r="AC7" s="95">
        <v>16102</v>
      </c>
      <c r="AD7" s="95">
        <v>185.846654</v>
      </c>
      <c r="AE7" s="95"/>
      <c r="AF7" s="95">
        <v>862</v>
      </c>
      <c r="AG7" s="95">
        <v>88.444027000000006</v>
      </c>
      <c r="AH7" s="136"/>
      <c r="AI7" s="95">
        <v>1224.21693</v>
      </c>
      <c r="AJ7" s="95">
        <v>4133.3851439999999</v>
      </c>
      <c r="AK7" s="95"/>
      <c r="AL7" s="136"/>
      <c r="AM7" s="136">
        <v>4133.3851439999999</v>
      </c>
      <c r="AN7" s="95">
        <v>175.22364999999999</v>
      </c>
      <c r="AO7" s="95">
        <v>423</v>
      </c>
      <c r="AP7" s="95">
        <v>12.299894999999999</v>
      </c>
      <c r="AQ7" s="95"/>
      <c r="AR7" s="95"/>
      <c r="AS7" s="95">
        <v>0</v>
      </c>
      <c r="AT7" s="95">
        <v>31.397290999999999</v>
      </c>
      <c r="AU7" s="95">
        <v>31.7805360000002</v>
      </c>
      <c r="AV7" s="95">
        <v>1247.154947</v>
      </c>
      <c r="AW7" s="95">
        <v>967.71070800000098</v>
      </c>
      <c r="AX7" s="95">
        <v>0</v>
      </c>
      <c r="AY7" s="96">
        <v>-5438.7239279999503</v>
      </c>
      <c r="AZ7" s="190">
        <v>0</v>
      </c>
      <c r="BA7" s="207"/>
      <c r="BB7" s="207">
        <f>D7</f>
        <v>11303.277366</v>
      </c>
      <c r="BC7" s="207">
        <f t="shared" ref="BC7:BC18" si="0">I7+N7+AJ7+AP7+AS7+AT7+AU7+AV7+AW7+AX7+AY7</f>
        <v>11303.277366000051</v>
      </c>
      <c r="BD7" s="207">
        <f t="shared" ref="BD7:BD16" si="1">BC7-BB7</f>
        <v>5.0931703299283981E-11</v>
      </c>
      <c r="BE7" s="207"/>
      <c r="BF7" s="207"/>
      <c r="BG7" s="207"/>
    </row>
    <row r="8" spans="1:59" s="168" customFormat="1" ht="21.95" customHeight="1">
      <c r="A8" s="284"/>
      <c r="B8" s="179" t="s">
        <v>32</v>
      </c>
      <c r="C8" s="90">
        <v>37040.299422360004</v>
      </c>
      <c r="D8" s="90">
        <v>7415.2987000000003</v>
      </c>
      <c r="E8" s="90">
        <v>56.791803199166701</v>
      </c>
      <c r="F8" s="90"/>
      <c r="G8" s="90">
        <v>128.60251618000001</v>
      </c>
      <c r="H8" s="90">
        <v>30</v>
      </c>
      <c r="I8" s="90">
        <v>14.7683</v>
      </c>
      <c r="J8" s="90">
        <v>36.828402805444099</v>
      </c>
      <c r="K8" s="90"/>
      <c r="L8" s="90">
        <v>19105.053703469999</v>
      </c>
      <c r="M8" s="90">
        <v>43615</v>
      </c>
      <c r="N8" s="90">
        <v>6980.9022249999998</v>
      </c>
      <c r="O8" s="90">
        <v>71.434939294169197</v>
      </c>
      <c r="P8" s="90"/>
      <c r="Q8" s="90">
        <v>2171.2639290000002</v>
      </c>
      <c r="R8" s="90">
        <v>4118</v>
      </c>
      <c r="S8" s="90">
        <v>46.183883564075302</v>
      </c>
      <c r="T8" s="90">
        <v>669.51088400000003</v>
      </c>
      <c r="U8" s="90">
        <v>34.177854056898298</v>
      </c>
      <c r="V8" s="90"/>
      <c r="W8" s="90">
        <v>18248.857703469999</v>
      </c>
      <c r="X8" s="90">
        <v>36587</v>
      </c>
      <c r="Y8" s="90">
        <v>76.527067451510206</v>
      </c>
      <c r="Z8" s="90">
        <v>6897.6208280000001</v>
      </c>
      <c r="AA8" s="90">
        <v>73.959551902903897</v>
      </c>
      <c r="AB8" s="90"/>
      <c r="AC8" s="90">
        <v>6998</v>
      </c>
      <c r="AD8" s="90">
        <v>80.379069000000001</v>
      </c>
      <c r="AE8" s="90"/>
      <c r="AF8" s="90">
        <v>30</v>
      </c>
      <c r="AG8" s="90">
        <v>2.9056500000000001</v>
      </c>
      <c r="AH8" s="90"/>
      <c r="AI8" s="90">
        <v>5.2406420000000002</v>
      </c>
      <c r="AJ8" s="90">
        <v>23.253399999999999</v>
      </c>
      <c r="AK8" s="90">
        <v>-84.316251450956202</v>
      </c>
      <c r="AL8" s="90"/>
      <c r="AM8" s="90">
        <v>23.253399999999999</v>
      </c>
      <c r="AN8" s="90">
        <v>4.9428000000000001</v>
      </c>
      <c r="AO8" s="90">
        <v>10</v>
      </c>
      <c r="AP8" s="90">
        <v>0.8306</v>
      </c>
      <c r="AQ8" s="90">
        <v>30.2493335424181</v>
      </c>
      <c r="AR8" s="90"/>
      <c r="AS8" s="90">
        <v>2.9969999999999999</v>
      </c>
      <c r="AT8" s="90">
        <v>7.0754999999999999</v>
      </c>
      <c r="AU8" s="90">
        <v>0</v>
      </c>
      <c r="AV8" s="90">
        <v>155.03020000000001</v>
      </c>
      <c r="AW8" s="90">
        <v>220.29910000000001</v>
      </c>
      <c r="AX8" s="90">
        <v>10.1395</v>
      </c>
      <c r="AY8" s="90">
        <v>0</v>
      </c>
      <c r="AZ8" s="90">
        <v>0</v>
      </c>
      <c r="BA8" s="207"/>
      <c r="BB8" s="207">
        <f t="shared" ref="BB8:BB63" si="2">D8</f>
        <v>7415.2987000000003</v>
      </c>
      <c r="BC8" s="207">
        <f t="shared" si="0"/>
        <v>7415.2958250000001</v>
      </c>
      <c r="BD8" s="207">
        <f t="shared" si="1"/>
        <v>-2.8750000001309672E-3</v>
      </c>
      <c r="BE8" s="207"/>
      <c r="BF8" s="207"/>
      <c r="BG8" s="207"/>
    </row>
    <row r="9" spans="1:59" s="168" customFormat="1" ht="20.25" customHeight="1">
      <c r="A9" s="284"/>
      <c r="B9" s="179" t="s">
        <v>33</v>
      </c>
      <c r="C9" s="92">
        <v>20974.710088790001</v>
      </c>
      <c r="D9" s="92">
        <v>5357.0543707547204</v>
      </c>
      <c r="E9" s="92">
        <v>20.661538063127701</v>
      </c>
      <c r="F9" s="181">
        <v>0</v>
      </c>
      <c r="G9" s="92">
        <v>228.75879096</v>
      </c>
      <c r="H9" s="92">
        <v>21</v>
      </c>
      <c r="I9" s="92">
        <v>12.8065537735849</v>
      </c>
      <c r="J9" s="92">
        <v>0</v>
      </c>
      <c r="K9" s="181">
        <v>0</v>
      </c>
      <c r="L9" s="92">
        <v>15113.530666250001</v>
      </c>
      <c r="M9" s="92">
        <v>28955</v>
      </c>
      <c r="N9" s="92">
        <v>4861.2446358490597</v>
      </c>
      <c r="O9" s="92">
        <v>17.433298103073302</v>
      </c>
      <c r="P9" s="181">
        <v>0</v>
      </c>
      <c r="Q9" s="92">
        <v>4823.7185257800002</v>
      </c>
      <c r="R9" s="92">
        <v>9498</v>
      </c>
      <c r="S9" s="92">
        <v>0</v>
      </c>
      <c r="T9" s="92">
        <v>1393.2818494126</v>
      </c>
      <c r="U9" s="92">
        <v>0</v>
      </c>
      <c r="V9" s="181">
        <v>0</v>
      </c>
      <c r="W9" s="92">
        <v>15036.182666250001</v>
      </c>
      <c r="X9" s="92">
        <v>28321</v>
      </c>
      <c r="Y9" s="92">
        <v>0</v>
      </c>
      <c r="Z9" s="92">
        <v>4854.4771029191897</v>
      </c>
      <c r="AA9" s="92">
        <v>0</v>
      </c>
      <c r="AB9" s="181">
        <v>0</v>
      </c>
      <c r="AC9" s="92">
        <v>634</v>
      </c>
      <c r="AD9" s="92">
        <v>6.7675329298682803</v>
      </c>
      <c r="AE9" s="92">
        <v>0</v>
      </c>
      <c r="AF9" s="92">
        <v>0</v>
      </c>
      <c r="AG9" s="92">
        <v>0</v>
      </c>
      <c r="AH9" s="92">
        <v>0</v>
      </c>
      <c r="AI9" s="92">
        <v>0</v>
      </c>
      <c r="AJ9" s="92">
        <v>0</v>
      </c>
      <c r="AK9" s="92">
        <v>0</v>
      </c>
      <c r="AL9" s="92">
        <v>0</v>
      </c>
      <c r="AM9" s="92">
        <v>0</v>
      </c>
      <c r="AN9" s="92">
        <v>58.999487999999999</v>
      </c>
      <c r="AO9" s="92">
        <v>122</v>
      </c>
      <c r="AP9" s="92">
        <v>3.4537424528301899</v>
      </c>
      <c r="AQ9" s="92">
        <v>0</v>
      </c>
      <c r="AR9" s="181">
        <v>0</v>
      </c>
      <c r="AS9" s="92">
        <v>0</v>
      </c>
      <c r="AT9" s="92">
        <v>0</v>
      </c>
      <c r="AU9" s="92">
        <v>0</v>
      </c>
      <c r="AV9" s="92">
        <v>101.28801509434</v>
      </c>
      <c r="AW9" s="92">
        <v>146.276459433962</v>
      </c>
      <c r="AX9" s="92">
        <v>3.7019452830188699</v>
      </c>
      <c r="AY9" s="92">
        <v>228.283018867924</v>
      </c>
      <c r="AZ9" s="92">
        <v>0</v>
      </c>
      <c r="BA9" s="207"/>
      <c r="BB9" s="207">
        <f t="shared" si="2"/>
        <v>5357.0543707547204</v>
      </c>
      <c r="BC9" s="207">
        <f t="shared" si="0"/>
        <v>5357.0543707547195</v>
      </c>
      <c r="BD9" s="207">
        <f t="shared" si="1"/>
        <v>0</v>
      </c>
      <c r="BE9" s="207"/>
      <c r="BF9" s="207"/>
      <c r="BG9" s="207"/>
    </row>
    <row r="10" spans="1:59" s="168" customFormat="1" ht="20.25" customHeight="1">
      <c r="A10" s="284"/>
      <c r="B10" s="179" t="s">
        <v>34</v>
      </c>
      <c r="C10" s="92">
        <v>16026.74969717</v>
      </c>
      <c r="D10" s="92">
        <v>3123.007314</v>
      </c>
      <c r="E10" s="92">
        <v>78.430541318029</v>
      </c>
      <c r="F10" s="92"/>
      <c r="G10" s="92">
        <v>4.93</v>
      </c>
      <c r="H10" s="92">
        <v>5</v>
      </c>
      <c r="I10" s="92">
        <v>1.363208</v>
      </c>
      <c r="J10" s="92">
        <v>100.974200206398</v>
      </c>
      <c r="K10" s="92"/>
      <c r="L10" s="92">
        <v>4938.4866702600002</v>
      </c>
      <c r="M10" s="92">
        <v>13548</v>
      </c>
      <c r="N10" s="92">
        <v>1744.3890730000001</v>
      </c>
      <c r="O10" s="92">
        <v>127.394550135572</v>
      </c>
      <c r="P10" s="92"/>
      <c r="Q10" s="92">
        <v>766.26597856000001</v>
      </c>
      <c r="R10" s="97">
        <v>1405</v>
      </c>
      <c r="S10" s="92">
        <v>-66.6350035620993</v>
      </c>
      <c r="T10" s="92">
        <v>257.10863799999998</v>
      </c>
      <c r="U10" s="92">
        <v>18.5347606006533</v>
      </c>
      <c r="V10" s="92"/>
      <c r="W10" s="92">
        <v>4226.6086702599996</v>
      </c>
      <c r="X10" s="92">
        <v>7719</v>
      </c>
      <c r="Y10" s="92">
        <v>-23.422619047619001</v>
      </c>
      <c r="Z10" s="92">
        <v>1669.541023</v>
      </c>
      <c r="AA10" s="92">
        <v>119.821069519421</v>
      </c>
      <c r="AB10" s="92"/>
      <c r="AC10" s="92">
        <v>5735</v>
      </c>
      <c r="AD10" s="92">
        <v>69.067049999999995</v>
      </c>
      <c r="AE10" s="92"/>
      <c r="AF10" s="92">
        <v>94</v>
      </c>
      <c r="AG10" s="92">
        <v>5.7809999999999997</v>
      </c>
      <c r="AH10" s="92"/>
      <c r="AI10" s="92">
        <v>214.21929</v>
      </c>
      <c r="AJ10" s="92">
        <v>764.99395800000002</v>
      </c>
      <c r="AK10" s="92">
        <v>194.89763617439601</v>
      </c>
      <c r="AL10" s="92"/>
      <c r="AM10" s="92">
        <v>764.99395800000002</v>
      </c>
      <c r="AN10" s="92">
        <v>0</v>
      </c>
      <c r="AO10" s="92">
        <v>0</v>
      </c>
      <c r="AP10" s="92">
        <v>0</v>
      </c>
      <c r="AQ10" s="92">
        <v>-100</v>
      </c>
      <c r="AR10" s="92"/>
      <c r="AS10" s="92">
        <v>0</v>
      </c>
      <c r="AT10" s="92">
        <v>0</v>
      </c>
      <c r="AU10" s="92">
        <v>0.60271699999999995</v>
      </c>
      <c r="AV10" s="92">
        <v>169.59455500000001</v>
      </c>
      <c r="AW10" s="92">
        <v>314.21088300000002</v>
      </c>
      <c r="AX10" s="92">
        <v>127.85292</v>
      </c>
      <c r="AY10" s="92">
        <v>-5.8264504332328195E-13</v>
      </c>
      <c r="AZ10" s="92"/>
      <c r="BA10" s="207"/>
      <c r="BB10" s="207">
        <f t="shared" si="2"/>
        <v>3123.007314</v>
      </c>
      <c r="BC10" s="207">
        <f t="shared" si="0"/>
        <v>3123.007314</v>
      </c>
      <c r="BD10" s="207">
        <f t="shared" si="1"/>
        <v>0</v>
      </c>
      <c r="BE10" s="207"/>
      <c r="BF10" s="207"/>
      <c r="BG10" s="207"/>
    </row>
    <row r="11" spans="1:59" s="168" customFormat="1" ht="20.25" customHeight="1">
      <c r="A11" s="284"/>
      <c r="B11" s="179" t="s">
        <v>35</v>
      </c>
      <c r="C11" s="95">
        <v>6917.3872995600004</v>
      </c>
      <c r="D11" s="95">
        <v>922.15414099999998</v>
      </c>
      <c r="E11" s="95">
        <v>78.051000196302198</v>
      </c>
      <c r="F11" s="180"/>
      <c r="G11" s="95">
        <v>1</v>
      </c>
      <c r="H11" s="95">
        <v>1</v>
      </c>
      <c r="I11" s="95">
        <v>0.32452799999999998</v>
      </c>
      <c r="J11" s="95" t="s">
        <v>36</v>
      </c>
      <c r="K11" s="95"/>
      <c r="L11" s="95">
        <v>4373.7261405600002</v>
      </c>
      <c r="M11" s="95">
        <v>22844</v>
      </c>
      <c r="N11" s="95">
        <v>842.20875799999999</v>
      </c>
      <c r="O11" s="95" t="s">
        <v>36</v>
      </c>
      <c r="P11" s="95"/>
      <c r="Q11" s="95">
        <v>923.45783170000004</v>
      </c>
      <c r="R11" s="95">
        <v>1904</v>
      </c>
      <c r="S11" s="95" t="s">
        <v>36</v>
      </c>
      <c r="T11" s="95">
        <v>256.33104200000002</v>
      </c>
      <c r="U11" s="95" t="s">
        <v>36</v>
      </c>
      <c r="V11" s="95"/>
      <c r="W11" s="95">
        <v>2117.7021405599999</v>
      </c>
      <c r="X11" s="95">
        <v>4337</v>
      </c>
      <c r="Y11" s="95" t="s">
        <v>36</v>
      </c>
      <c r="Z11" s="95">
        <v>632.55042200000003</v>
      </c>
      <c r="AA11" s="95" t="s">
        <v>36</v>
      </c>
      <c r="AB11" s="95"/>
      <c r="AC11" s="95">
        <v>18506</v>
      </c>
      <c r="AD11" s="95">
        <v>209.55267599999999</v>
      </c>
      <c r="AE11" s="95"/>
      <c r="AF11" s="95">
        <v>1</v>
      </c>
      <c r="AG11" s="95">
        <v>0.10566</v>
      </c>
      <c r="AH11" s="136"/>
      <c r="AI11" s="95"/>
      <c r="AJ11" s="95"/>
      <c r="AK11" s="95"/>
      <c r="AL11" s="136"/>
      <c r="AM11" s="136"/>
      <c r="AN11" s="95">
        <v>0.92</v>
      </c>
      <c r="AO11" s="95">
        <v>4</v>
      </c>
      <c r="AP11" s="95">
        <v>4.7167000000000001E-2</v>
      </c>
      <c r="AQ11" s="95">
        <v>-74.253539885806603</v>
      </c>
      <c r="AR11" s="95"/>
      <c r="AS11" s="95">
        <v>2.2735850000000002</v>
      </c>
      <c r="AT11" s="95">
        <v>0</v>
      </c>
      <c r="AU11" s="95">
        <v>1.916981</v>
      </c>
      <c r="AV11" s="95">
        <v>16.562569</v>
      </c>
      <c r="AW11" s="95">
        <v>57.844405000000002</v>
      </c>
      <c r="AX11" s="95">
        <v>0.97614800000000002</v>
      </c>
      <c r="AY11" s="96">
        <v>2.7739588404074301E-15</v>
      </c>
      <c r="AZ11" s="190"/>
      <c r="BA11" s="207"/>
      <c r="BB11" s="207">
        <f t="shared" si="2"/>
        <v>922.15414099999998</v>
      </c>
      <c r="BC11" s="207">
        <f t="shared" si="0"/>
        <v>922.15414099999998</v>
      </c>
      <c r="BD11" s="207">
        <f t="shared" si="1"/>
        <v>0</v>
      </c>
      <c r="BE11" s="207"/>
      <c r="BF11" s="207"/>
      <c r="BG11" s="207"/>
    </row>
    <row r="12" spans="1:59" s="168" customFormat="1" ht="20.25" customHeight="1">
      <c r="A12" s="284"/>
      <c r="B12" s="93" t="s">
        <v>37</v>
      </c>
      <c r="C12" s="90">
        <v>2200.2391386600302</v>
      </c>
      <c r="D12" s="90">
        <v>577.29946500000005</v>
      </c>
      <c r="E12" s="90">
        <v>66.631427151553197</v>
      </c>
      <c r="F12" s="182"/>
      <c r="G12" s="90">
        <v>3.0445609999999999</v>
      </c>
      <c r="H12" s="90">
        <v>2</v>
      </c>
      <c r="I12" s="90">
        <v>0.566604</v>
      </c>
      <c r="J12" s="90" t="e">
        <v>#DIV/0!</v>
      </c>
      <c r="K12" s="90"/>
      <c r="L12" s="90">
        <v>1857.52146444</v>
      </c>
      <c r="M12" s="90">
        <v>7013</v>
      </c>
      <c r="N12" s="90">
        <v>520.75417600000003</v>
      </c>
      <c r="O12" s="90">
        <v>78.5862585219257</v>
      </c>
      <c r="P12" s="90"/>
      <c r="Q12" s="90">
        <v>399.87031904000003</v>
      </c>
      <c r="R12" s="90">
        <v>923</v>
      </c>
      <c r="S12" s="90">
        <v>466.25766871165598</v>
      </c>
      <c r="T12" s="90">
        <v>134.063819</v>
      </c>
      <c r="U12" s="90">
        <v>364.04904103359502</v>
      </c>
      <c r="V12" s="90"/>
      <c r="W12" s="90">
        <v>1567.6495360399999</v>
      </c>
      <c r="X12" s="90">
        <v>4636</v>
      </c>
      <c r="Y12" s="90">
        <v>170.32069970845501</v>
      </c>
      <c r="Z12" s="90">
        <v>493.85548</v>
      </c>
      <c r="AA12" s="90">
        <v>95.083638737788704</v>
      </c>
      <c r="AB12" s="90"/>
      <c r="AC12" s="90">
        <v>2377</v>
      </c>
      <c r="AD12" s="90">
        <v>26.8986960000002</v>
      </c>
      <c r="AE12" s="90"/>
      <c r="AF12" s="90">
        <v>0</v>
      </c>
      <c r="AG12" s="90">
        <v>0</v>
      </c>
      <c r="AH12" s="90"/>
      <c r="AI12" s="90"/>
      <c r="AJ12" s="90"/>
      <c r="AK12" s="90"/>
      <c r="AL12" s="90"/>
      <c r="AM12" s="90"/>
      <c r="AN12" s="90">
        <v>0</v>
      </c>
      <c r="AO12" s="90">
        <v>0</v>
      </c>
      <c r="AP12" s="90">
        <v>0</v>
      </c>
      <c r="AQ12" s="90">
        <v>-100</v>
      </c>
      <c r="AR12" s="90"/>
      <c r="AS12" s="90">
        <v>1.6796040000000001</v>
      </c>
      <c r="AT12" s="90">
        <v>1.153438</v>
      </c>
      <c r="AU12" s="90">
        <v>0</v>
      </c>
      <c r="AV12" s="90">
        <v>6.5456640000000004</v>
      </c>
      <c r="AW12" s="90">
        <v>45.262714000000003</v>
      </c>
      <c r="AX12" s="90">
        <v>1.415E-3</v>
      </c>
      <c r="AY12" s="92">
        <v>1.33585</v>
      </c>
      <c r="AZ12" s="90">
        <v>0</v>
      </c>
      <c r="BA12" s="207"/>
      <c r="BB12" s="207">
        <f t="shared" si="2"/>
        <v>577.29946500000005</v>
      </c>
      <c r="BC12" s="207">
        <f t="shared" si="0"/>
        <v>577.29946500000005</v>
      </c>
      <c r="BD12" s="207">
        <f t="shared" si="1"/>
        <v>0</v>
      </c>
      <c r="BE12" s="207"/>
      <c r="BF12" s="207"/>
      <c r="BG12" s="207"/>
    </row>
    <row r="13" spans="1:59" s="168" customFormat="1" ht="20.25" customHeight="1">
      <c r="A13" s="284"/>
      <c r="B13" s="179" t="s">
        <v>38</v>
      </c>
      <c r="C13" s="90">
        <v>1439.9977802999999</v>
      </c>
      <c r="D13" s="90">
        <v>692.47081600000001</v>
      </c>
      <c r="E13" s="92"/>
      <c r="F13" s="90"/>
      <c r="G13" s="90">
        <v>0</v>
      </c>
      <c r="H13" s="90">
        <v>0</v>
      </c>
      <c r="I13" s="90">
        <v>0</v>
      </c>
      <c r="J13" s="92"/>
      <c r="K13" s="90"/>
      <c r="L13" s="90">
        <v>356.28528929999999</v>
      </c>
      <c r="M13" s="90">
        <v>692</v>
      </c>
      <c r="N13" s="90">
        <v>142.17236</v>
      </c>
      <c r="O13" s="92"/>
      <c r="P13" s="90"/>
      <c r="Q13" s="90"/>
      <c r="R13" s="90"/>
      <c r="S13" s="90"/>
      <c r="T13" s="90"/>
      <c r="U13" s="90"/>
      <c r="V13" s="90"/>
      <c r="W13" s="90">
        <v>354.57728930000002</v>
      </c>
      <c r="X13" s="90">
        <v>678</v>
      </c>
      <c r="Y13" s="92"/>
      <c r="Z13" s="90">
        <v>142.01386600000001</v>
      </c>
      <c r="AA13" s="92"/>
      <c r="AB13" s="90"/>
      <c r="AC13" s="90">
        <v>14</v>
      </c>
      <c r="AD13" s="90">
        <v>0.158494</v>
      </c>
      <c r="AE13" s="90"/>
      <c r="AF13" s="90">
        <v>0</v>
      </c>
      <c r="AG13" s="90">
        <v>0</v>
      </c>
      <c r="AH13" s="90"/>
      <c r="AI13" s="90">
        <v>112.68749099999999</v>
      </c>
      <c r="AJ13" s="90">
        <v>485.416179</v>
      </c>
      <c r="AK13" s="92"/>
      <c r="AL13" s="90">
        <v>0</v>
      </c>
      <c r="AM13" s="90">
        <v>485.416179</v>
      </c>
      <c r="AN13" s="90">
        <v>8.5000000000000006E-2</v>
      </c>
      <c r="AO13" s="90">
        <v>17</v>
      </c>
      <c r="AP13" s="90">
        <v>8.0070000000000002E-3</v>
      </c>
      <c r="AQ13" s="92"/>
      <c r="AR13" s="90"/>
      <c r="AS13" s="90">
        <v>0</v>
      </c>
      <c r="AT13" s="90">
        <v>0</v>
      </c>
      <c r="AU13" s="90">
        <v>0</v>
      </c>
      <c r="AV13" s="90">
        <v>17.373094999999999</v>
      </c>
      <c r="AW13" s="90">
        <v>47.501175000000003</v>
      </c>
      <c r="AX13" s="90">
        <v>0</v>
      </c>
      <c r="AY13" s="90">
        <v>0</v>
      </c>
      <c r="AZ13" s="90"/>
      <c r="BA13" s="207"/>
      <c r="BB13" s="207">
        <f t="shared" si="2"/>
        <v>692.47081600000001</v>
      </c>
      <c r="BC13" s="207">
        <f t="shared" si="0"/>
        <v>692.47081600000001</v>
      </c>
      <c r="BD13" s="207">
        <f t="shared" si="1"/>
        <v>0</v>
      </c>
      <c r="BE13" s="207"/>
      <c r="BF13" s="207"/>
      <c r="BG13" s="207"/>
    </row>
    <row r="14" spans="1:59" s="168" customFormat="1" ht="20.25" customHeight="1">
      <c r="A14" s="284"/>
      <c r="B14" s="179" t="s">
        <v>39</v>
      </c>
      <c r="C14" s="97">
        <v>0</v>
      </c>
      <c r="D14" s="97">
        <v>-0.42</v>
      </c>
      <c r="E14" s="97">
        <v>-100.24694261524</v>
      </c>
      <c r="F14" s="183">
        <v>0</v>
      </c>
      <c r="G14" s="97">
        <v>0</v>
      </c>
      <c r="H14" s="97">
        <v>0</v>
      </c>
      <c r="I14" s="97">
        <v>0</v>
      </c>
      <c r="J14" s="97">
        <v>0</v>
      </c>
      <c r="K14" s="183">
        <v>0</v>
      </c>
      <c r="L14" s="97">
        <v>0</v>
      </c>
      <c r="M14" s="97">
        <v>-3</v>
      </c>
      <c r="N14" s="97">
        <v>-0.42</v>
      </c>
      <c r="O14" s="97">
        <v>-100.898011545863</v>
      </c>
      <c r="P14" s="183">
        <v>0</v>
      </c>
      <c r="Q14" s="97">
        <v>0</v>
      </c>
      <c r="R14" s="97">
        <v>0</v>
      </c>
      <c r="S14" s="97">
        <v>0</v>
      </c>
      <c r="T14" s="97">
        <v>0</v>
      </c>
      <c r="U14" s="97">
        <v>0</v>
      </c>
      <c r="V14" s="183">
        <v>0</v>
      </c>
      <c r="W14" s="97">
        <v>0</v>
      </c>
      <c r="X14" s="97">
        <v>-3</v>
      </c>
      <c r="Y14" s="97">
        <v>-100.898011545863</v>
      </c>
      <c r="Z14" s="97">
        <v>-0.42</v>
      </c>
      <c r="AA14" s="97">
        <v>-100.898011545863</v>
      </c>
      <c r="AB14" s="183">
        <v>0</v>
      </c>
      <c r="AC14" s="97">
        <v>0</v>
      </c>
      <c r="AD14" s="97">
        <v>0</v>
      </c>
      <c r="AE14" s="183">
        <v>0</v>
      </c>
      <c r="AF14" s="97">
        <v>0</v>
      </c>
      <c r="AG14" s="97">
        <v>0</v>
      </c>
      <c r="AH14" s="183">
        <v>0</v>
      </c>
      <c r="AI14" s="97">
        <v>0</v>
      </c>
      <c r="AJ14" s="97">
        <v>0</v>
      </c>
      <c r="AK14" s="97">
        <v>0</v>
      </c>
      <c r="AL14" s="183">
        <v>0</v>
      </c>
      <c r="AM14" s="97">
        <v>0</v>
      </c>
      <c r="AN14" s="97">
        <v>0</v>
      </c>
      <c r="AO14" s="97">
        <v>0</v>
      </c>
      <c r="AP14" s="97">
        <v>0</v>
      </c>
      <c r="AQ14" s="97">
        <v>0</v>
      </c>
      <c r="AR14" s="183">
        <v>0</v>
      </c>
      <c r="AS14" s="97">
        <v>0</v>
      </c>
      <c r="AT14" s="97">
        <v>0</v>
      </c>
      <c r="AU14" s="97">
        <v>0</v>
      </c>
      <c r="AV14" s="97">
        <v>0</v>
      </c>
      <c r="AW14" s="97">
        <v>0</v>
      </c>
      <c r="AX14" s="97">
        <v>0</v>
      </c>
      <c r="AY14" s="97">
        <v>0</v>
      </c>
      <c r="AZ14" s="97">
        <v>0</v>
      </c>
      <c r="BA14" s="207"/>
      <c r="BB14" s="207">
        <f t="shared" si="2"/>
        <v>-0.42</v>
      </c>
      <c r="BC14" s="207">
        <f t="shared" si="0"/>
        <v>-0.42</v>
      </c>
      <c r="BD14" s="207">
        <f t="shared" si="1"/>
        <v>0</v>
      </c>
      <c r="BE14" s="207"/>
      <c r="BF14" s="207"/>
      <c r="BG14" s="207"/>
    </row>
    <row r="15" spans="1:59" s="168" customFormat="1" ht="20.25" customHeight="1">
      <c r="A15" s="284"/>
      <c r="B15" s="179" t="s">
        <v>40</v>
      </c>
      <c r="C15" s="99">
        <v>6250</v>
      </c>
      <c r="D15" s="99">
        <v>1283.8900000000001</v>
      </c>
      <c r="E15" s="99">
        <v>0</v>
      </c>
      <c r="F15" s="99"/>
      <c r="G15" s="99">
        <v>47.59</v>
      </c>
      <c r="H15" s="99">
        <v>1</v>
      </c>
      <c r="I15" s="99">
        <v>5.39</v>
      </c>
      <c r="J15" s="99">
        <v>0</v>
      </c>
      <c r="K15" s="99"/>
      <c r="L15" s="99">
        <v>3890.32</v>
      </c>
      <c r="M15" s="99">
        <v>9430</v>
      </c>
      <c r="N15" s="99">
        <v>1211.79</v>
      </c>
      <c r="O15" s="99">
        <v>0</v>
      </c>
      <c r="P15" s="99"/>
      <c r="Q15" s="99">
        <v>768.16</v>
      </c>
      <c r="R15" s="99">
        <v>1761</v>
      </c>
      <c r="S15" s="99">
        <v>0</v>
      </c>
      <c r="T15" s="99">
        <v>223.01</v>
      </c>
      <c r="U15" s="99">
        <v>0</v>
      </c>
      <c r="V15" s="99"/>
      <c r="W15" s="99">
        <v>3644</v>
      </c>
      <c r="X15" s="99">
        <v>7409</v>
      </c>
      <c r="Y15" s="99">
        <v>0</v>
      </c>
      <c r="Z15" s="99">
        <v>1189.1400000000001</v>
      </c>
      <c r="AA15" s="99">
        <v>0</v>
      </c>
      <c r="AB15" s="99"/>
      <c r="AC15" s="99">
        <v>2021</v>
      </c>
      <c r="AD15" s="99">
        <v>22.86</v>
      </c>
      <c r="AE15" s="99">
        <v>246.32</v>
      </c>
      <c r="AF15" s="99">
        <v>0</v>
      </c>
      <c r="AG15" s="99">
        <v>0</v>
      </c>
      <c r="AH15" s="99">
        <v>0</v>
      </c>
      <c r="AI15" s="99">
        <v>0</v>
      </c>
      <c r="AJ15" s="99">
        <v>0</v>
      </c>
      <c r="AK15" s="99">
        <v>0</v>
      </c>
      <c r="AL15" s="99"/>
      <c r="AM15" s="99">
        <v>0</v>
      </c>
      <c r="AN15" s="99">
        <v>0</v>
      </c>
      <c r="AO15" s="99">
        <v>0</v>
      </c>
      <c r="AP15" s="99">
        <v>0.02</v>
      </c>
      <c r="AQ15" s="99">
        <v>0</v>
      </c>
      <c r="AR15" s="99"/>
      <c r="AS15" s="99">
        <v>0</v>
      </c>
      <c r="AT15" s="99">
        <v>3.69</v>
      </c>
      <c r="AU15" s="99">
        <v>0</v>
      </c>
      <c r="AV15" s="99">
        <v>13.808298000000001</v>
      </c>
      <c r="AW15" s="99">
        <v>49.19</v>
      </c>
      <c r="AX15" s="99">
        <v>0</v>
      </c>
      <c r="AY15" s="99">
        <v>0</v>
      </c>
      <c r="AZ15" s="99">
        <v>0</v>
      </c>
      <c r="BA15" s="207"/>
      <c r="BB15" s="207">
        <f t="shared" si="2"/>
        <v>1283.8900000000001</v>
      </c>
      <c r="BC15" s="207">
        <f t="shared" si="0"/>
        <v>1283.8882980000001</v>
      </c>
      <c r="BD15" s="207">
        <f t="shared" si="1"/>
        <v>-1.7020000000229629E-3</v>
      </c>
      <c r="BE15" s="207"/>
      <c r="BF15" s="207"/>
      <c r="BG15" s="207"/>
    </row>
    <row r="16" spans="1:59" s="168" customFormat="1" ht="20.25" customHeight="1">
      <c r="A16" s="284"/>
      <c r="B16" s="93" t="s">
        <v>41</v>
      </c>
      <c r="C16" s="105">
        <v>7039.6057115800004</v>
      </c>
      <c r="D16" s="103">
        <v>1624.606888</v>
      </c>
      <c r="E16" s="104">
        <v>-0.68003218190515502</v>
      </c>
      <c r="F16" s="105"/>
      <c r="G16" s="112">
        <v>368.59801468000001</v>
      </c>
      <c r="H16" s="112">
        <v>10</v>
      </c>
      <c r="I16" s="112">
        <v>32.270466999999996</v>
      </c>
      <c r="J16" s="104">
        <v>626.79382258964995</v>
      </c>
      <c r="K16" s="122"/>
      <c r="L16" s="105">
        <v>4164.3226979000001</v>
      </c>
      <c r="M16" s="105">
        <v>8558</v>
      </c>
      <c r="N16" s="105">
        <v>1392.4465439999999</v>
      </c>
      <c r="O16" s="104">
        <v>-1.9801328001193299</v>
      </c>
      <c r="P16" s="122"/>
      <c r="Q16" s="105">
        <v>216.84438399999999</v>
      </c>
      <c r="R16" s="105">
        <v>385</v>
      </c>
      <c r="S16" s="104">
        <v>-19.117647058823501</v>
      </c>
      <c r="T16" s="105">
        <v>71.739999999999995</v>
      </c>
      <c r="U16" s="104">
        <v>-26.114741520034201</v>
      </c>
      <c r="V16" s="105"/>
      <c r="W16" s="103">
        <v>4073.9206979999999</v>
      </c>
      <c r="X16" s="105">
        <v>7822</v>
      </c>
      <c r="Y16" s="104">
        <v>15.881481481481501</v>
      </c>
      <c r="Z16" s="103">
        <v>1384.0878439999999</v>
      </c>
      <c r="AA16" s="104">
        <v>-2.5098313158600898</v>
      </c>
      <c r="AB16" s="122"/>
      <c r="AC16" s="105">
        <v>736</v>
      </c>
      <c r="AD16" s="105">
        <v>8.3587000000000007</v>
      </c>
      <c r="AE16" s="105"/>
      <c r="AF16" s="105">
        <v>0</v>
      </c>
      <c r="AG16" s="105">
        <v>0</v>
      </c>
      <c r="AH16" s="122"/>
      <c r="AI16" s="122">
        <v>0</v>
      </c>
      <c r="AJ16" s="122">
        <v>0</v>
      </c>
      <c r="AK16" s="122" t="s">
        <v>42</v>
      </c>
      <c r="AL16" s="122"/>
      <c r="AM16" s="122"/>
      <c r="AN16" s="123">
        <v>29.393000000000001</v>
      </c>
      <c r="AO16" s="105">
        <v>226</v>
      </c>
      <c r="AP16" s="122">
        <v>1.134762</v>
      </c>
      <c r="AQ16" s="104">
        <v>110.30935859799</v>
      </c>
      <c r="AR16" s="122"/>
      <c r="AS16" s="105">
        <v>0</v>
      </c>
      <c r="AT16" s="122">
        <v>0.108475</v>
      </c>
      <c r="AU16" s="122">
        <v>0</v>
      </c>
      <c r="AV16" s="104">
        <v>182.961929</v>
      </c>
      <c r="AW16" s="122">
        <v>14.940011</v>
      </c>
      <c r="AX16" s="122">
        <v>0.74470000000000003</v>
      </c>
      <c r="AY16" s="122">
        <v>7.9825035470548806E-14</v>
      </c>
      <c r="AZ16" s="122"/>
      <c r="BA16" s="207"/>
      <c r="BB16" s="207">
        <f t="shared" si="2"/>
        <v>1624.606888</v>
      </c>
      <c r="BC16" s="207">
        <f t="shared" si="0"/>
        <v>1624.6068879999998</v>
      </c>
      <c r="BD16" s="207">
        <f t="shared" si="1"/>
        <v>0</v>
      </c>
      <c r="BE16" s="207"/>
      <c r="BF16" s="207"/>
      <c r="BG16" s="207"/>
    </row>
    <row r="17" spans="1:59" s="169" customFormat="1" ht="14.1" customHeight="1">
      <c r="A17" s="184"/>
      <c r="B17" s="185"/>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207"/>
      <c r="BB17" s="207">
        <f t="shared" si="2"/>
        <v>0</v>
      </c>
      <c r="BC17" s="207">
        <f t="shared" si="0"/>
        <v>0</v>
      </c>
      <c r="BD17" s="207">
        <f t="shared" ref="BD17:BD25" si="3">BC17-BB17</f>
        <v>0</v>
      </c>
      <c r="BE17" s="207"/>
      <c r="BF17" s="207"/>
      <c r="BG17" s="207"/>
    </row>
    <row r="18" spans="1:59" s="168" customFormat="1" ht="20.100000000000001" customHeight="1">
      <c r="A18" s="284" t="s">
        <v>43</v>
      </c>
      <c r="B18" s="93" t="s">
        <v>44</v>
      </c>
      <c r="C18" s="95">
        <v>475212.60445555998</v>
      </c>
      <c r="D18" s="95">
        <v>82442.754077000005</v>
      </c>
      <c r="E18" s="95">
        <v>-2.8187895646497498</v>
      </c>
      <c r="F18" s="95">
        <f>D18/$D$59*100</f>
        <v>3.3211026272809017</v>
      </c>
      <c r="G18" s="95">
        <v>123720.82899984</v>
      </c>
      <c r="H18" s="95">
        <v>621</v>
      </c>
      <c r="I18" s="95">
        <v>3228.4495259999999</v>
      </c>
      <c r="J18" s="95">
        <v>-12.2439567356437</v>
      </c>
      <c r="K18" s="95">
        <f>I18/$I$59*100</f>
        <v>3.4497810318853896</v>
      </c>
      <c r="L18" s="95">
        <v>131970.57275483001</v>
      </c>
      <c r="M18" s="95">
        <v>261752</v>
      </c>
      <c r="N18" s="95">
        <v>62740.838829</v>
      </c>
      <c r="O18" s="95">
        <v>-6.0499296997891898</v>
      </c>
      <c r="P18" s="95">
        <f>N18/$N$59*100</f>
        <v>3.337976643380546</v>
      </c>
      <c r="Q18" s="95">
        <v>-4.3179410000000003</v>
      </c>
      <c r="R18" s="95">
        <v>-3</v>
      </c>
      <c r="S18" s="95">
        <v>-100.04869339392999</v>
      </c>
      <c r="T18" s="95">
        <v>-0.744251</v>
      </c>
      <c r="U18" s="95">
        <v>-100.05196323491499</v>
      </c>
      <c r="V18" s="95">
        <f>T18/$T$59*100</f>
        <v>-4.5733447467658449E-4</v>
      </c>
      <c r="W18" s="95">
        <v>131960.25875482999</v>
      </c>
      <c r="X18" s="95">
        <v>261710</v>
      </c>
      <c r="Y18" s="95">
        <v>10.1718817749751</v>
      </c>
      <c r="Z18" s="95">
        <v>62739.796281000003</v>
      </c>
      <c r="AA18" s="95">
        <v>-6.05080168234237</v>
      </c>
      <c r="AB18" s="95">
        <f>Z18/$Z$59*100</f>
        <v>3.3461753402479184</v>
      </c>
      <c r="AC18" s="95">
        <v>42</v>
      </c>
      <c r="AD18" s="95">
        <v>1.042548</v>
      </c>
      <c r="AE18" s="95">
        <f>AD18/$AD$59*100</f>
        <v>2.5428975529927976E-2</v>
      </c>
      <c r="AF18" s="95">
        <v>0</v>
      </c>
      <c r="AG18" s="95">
        <v>0</v>
      </c>
      <c r="AH18" s="95">
        <f>AG18/$AG$59*100</f>
        <v>0</v>
      </c>
      <c r="AI18" s="95">
        <v>90.253335199999995</v>
      </c>
      <c r="AJ18" s="95">
        <v>36.555632000000003</v>
      </c>
      <c r="AK18" s="95">
        <v>-4.2024559282572902</v>
      </c>
      <c r="AL18" s="95">
        <f>AJ18/$AJ$59*100</f>
        <v>5.7509237430835233E-2</v>
      </c>
      <c r="AM18" s="136">
        <v>0</v>
      </c>
      <c r="AN18" s="95">
        <v>23.933789999999998</v>
      </c>
      <c r="AO18" s="95">
        <v>1136</v>
      </c>
      <c r="AP18" s="95">
        <v>153.41006300000001</v>
      </c>
      <c r="AQ18" s="95">
        <v>388.10602150961898</v>
      </c>
      <c r="AR18" s="95">
        <f>AP18/$AP$59*100</f>
        <v>1.7968200347023111</v>
      </c>
      <c r="AS18" s="95">
        <v>5528.033797</v>
      </c>
      <c r="AT18" s="95">
        <v>2622.2243520000002</v>
      </c>
      <c r="AU18" s="95">
        <v>73.649958999999996</v>
      </c>
      <c r="AV18" s="95">
        <v>1666.204569</v>
      </c>
      <c r="AW18" s="95">
        <v>1458.2732229999999</v>
      </c>
      <c r="AX18" s="95">
        <v>0</v>
      </c>
      <c r="AY18" s="96">
        <v>4935.1141270000198</v>
      </c>
      <c r="AZ18" s="190">
        <v>0</v>
      </c>
      <c r="BA18" s="207"/>
      <c r="BB18" s="207">
        <f t="shared" si="2"/>
        <v>82442.754077000005</v>
      </c>
      <c r="BC18" s="207">
        <f t="shared" si="0"/>
        <v>82442.75407700002</v>
      </c>
      <c r="BD18" s="207">
        <f t="shared" si="3"/>
        <v>0</v>
      </c>
      <c r="BE18" s="207"/>
      <c r="BF18" s="207"/>
      <c r="BG18" s="207"/>
    </row>
    <row r="19" spans="1:59" s="168" customFormat="1" ht="20.100000000000001" customHeight="1">
      <c r="A19" s="284"/>
      <c r="B19" s="93" t="s">
        <v>45</v>
      </c>
      <c r="C19" s="95">
        <v>-53.02725367</v>
      </c>
      <c r="D19" s="95">
        <v>-22.68</v>
      </c>
      <c r="E19" s="95">
        <v>-101.841594174406</v>
      </c>
      <c r="F19" s="95">
        <f t="shared" ref="F19:F58" si="4">D19/$D$59*100</f>
        <v>-9.1363526643446335E-4</v>
      </c>
      <c r="G19" s="95">
        <v>0</v>
      </c>
      <c r="H19" s="95">
        <v>0</v>
      </c>
      <c r="I19" s="95">
        <v>0</v>
      </c>
      <c r="J19" s="95">
        <v>0</v>
      </c>
      <c r="K19" s="95">
        <f t="shared" ref="K19:K58" si="5">I19/$I$59*100</f>
        <v>0</v>
      </c>
      <c r="L19" s="95">
        <v>0</v>
      </c>
      <c r="M19" s="95">
        <v>0</v>
      </c>
      <c r="N19" s="95">
        <v>0</v>
      </c>
      <c r="O19" s="95" t="e">
        <v>#DIV/0!</v>
      </c>
      <c r="P19" s="95">
        <f t="shared" ref="P19:P58" si="6">N19/$N$59*100</f>
        <v>0</v>
      </c>
      <c r="Q19" s="95">
        <v>0</v>
      </c>
      <c r="R19" s="95">
        <v>0</v>
      </c>
      <c r="S19" s="95" t="e">
        <v>#DIV/0!</v>
      </c>
      <c r="T19" s="95">
        <v>0</v>
      </c>
      <c r="U19" s="95" t="e">
        <v>#DIV/0!</v>
      </c>
      <c r="V19" s="95">
        <f t="shared" ref="V19:V58" si="7">T19/$T$59*100</f>
        <v>0</v>
      </c>
      <c r="W19" s="190">
        <v>0</v>
      </c>
      <c r="X19" s="95">
        <v>0</v>
      </c>
      <c r="Y19" s="95" t="e">
        <v>#DIV/0!</v>
      </c>
      <c r="Z19" s="95">
        <v>0</v>
      </c>
      <c r="AA19" s="95" t="e">
        <v>#DIV/0!</v>
      </c>
      <c r="AB19" s="95">
        <f t="shared" ref="AB19:AB58" si="8">Z19/$Z$59*100</f>
        <v>0</v>
      </c>
      <c r="AC19" s="95">
        <v>0</v>
      </c>
      <c r="AD19" s="95">
        <v>0</v>
      </c>
      <c r="AE19" s="95">
        <f t="shared" ref="AE19:AE58" si="9">AD19/$AD$59*100</f>
        <v>0</v>
      </c>
      <c r="AF19" s="95">
        <v>0</v>
      </c>
      <c r="AG19" s="95">
        <v>0</v>
      </c>
      <c r="AH19" s="95">
        <f t="shared" ref="AH19:AH58" si="10">AG19/$AG$59*100</f>
        <v>0</v>
      </c>
      <c r="AI19" s="95">
        <v>0</v>
      </c>
      <c r="AJ19" s="95">
        <v>0</v>
      </c>
      <c r="AK19" s="95" t="e">
        <v>#DIV/0!</v>
      </c>
      <c r="AL19" s="95">
        <f t="shared" ref="AL19:AL58" si="11">AJ19/$AJ$59*100</f>
        <v>0</v>
      </c>
      <c r="AM19" s="136">
        <v>0</v>
      </c>
      <c r="AN19" s="95">
        <v>0</v>
      </c>
      <c r="AO19" s="95">
        <v>0</v>
      </c>
      <c r="AP19" s="95">
        <v>0</v>
      </c>
      <c r="AQ19" s="95" t="e">
        <v>#DIV/0!</v>
      </c>
      <c r="AR19" s="95">
        <f t="shared" ref="AR19:AR58" si="12">AP19/$AP$59*100</f>
        <v>0</v>
      </c>
      <c r="AS19" s="95">
        <v>-22.68</v>
      </c>
      <c r="AT19" s="95">
        <v>0</v>
      </c>
      <c r="AU19" s="95">
        <v>0</v>
      </c>
      <c r="AV19" s="95">
        <v>0</v>
      </c>
      <c r="AW19" s="95">
        <v>0</v>
      </c>
      <c r="AX19" s="95">
        <v>0</v>
      </c>
      <c r="AY19" s="96">
        <v>0</v>
      </c>
      <c r="AZ19" s="190">
        <v>0</v>
      </c>
      <c r="BA19" s="207"/>
      <c r="BB19" s="207">
        <f t="shared" si="2"/>
        <v>-22.68</v>
      </c>
      <c r="BC19" s="207">
        <f t="shared" ref="BC19:BC25" si="13">I19+N19+AJ19+AP19+AS19+AT19+AU19+AV19+AW19+AX19+AY19</f>
        <v>-22.68</v>
      </c>
      <c r="BD19" s="207">
        <f t="shared" si="3"/>
        <v>0</v>
      </c>
      <c r="BE19" s="207"/>
      <c r="BF19" s="207"/>
      <c r="BG19" s="207"/>
    </row>
    <row r="20" spans="1:59" s="168" customFormat="1" ht="20.100000000000001" customHeight="1">
      <c r="A20" s="284"/>
      <c r="B20" s="93" t="s">
        <v>31</v>
      </c>
      <c r="C20" s="95">
        <v>2286389.9553314499</v>
      </c>
      <c r="D20" s="95">
        <v>542586.71393199998</v>
      </c>
      <c r="E20" s="95">
        <v>9.9424856669830497</v>
      </c>
      <c r="F20" s="95">
        <f t="shared" si="4"/>
        <v>21.857423145814057</v>
      </c>
      <c r="G20" s="95">
        <v>237351.56988944</v>
      </c>
      <c r="H20" s="95">
        <v>8488</v>
      </c>
      <c r="I20" s="95">
        <v>11862.738986</v>
      </c>
      <c r="J20" s="95">
        <v>10.994634338444</v>
      </c>
      <c r="K20" s="95">
        <f t="shared" si="5"/>
        <v>12.676007975510819</v>
      </c>
      <c r="L20" s="95">
        <v>976718.45837361994</v>
      </c>
      <c r="M20" s="95">
        <v>2077502</v>
      </c>
      <c r="N20" s="95">
        <v>439048.29992100003</v>
      </c>
      <c r="O20" s="95">
        <v>4.7707671979852497</v>
      </c>
      <c r="P20" s="95">
        <f t="shared" si="6"/>
        <v>23.358517319899747</v>
      </c>
      <c r="Q20" s="95">
        <v>18905.20558804</v>
      </c>
      <c r="R20" s="95">
        <v>43772</v>
      </c>
      <c r="S20" s="95">
        <v>-61.707637127110502</v>
      </c>
      <c r="T20" s="95">
        <v>7035.0938539999997</v>
      </c>
      <c r="U20" s="95">
        <v>-68.886188576901404</v>
      </c>
      <c r="V20" s="95">
        <f t="shared" si="7"/>
        <v>4.3229917756503626</v>
      </c>
      <c r="W20" s="95">
        <v>962905.97677362</v>
      </c>
      <c r="X20" s="95">
        <v>1962649</v>
      </c>
      <c r="Y20" s="95">
        <v>14.0790465633862</v>
      </c>
      <c r="Z20" s="95">
        <v>437551.71942799998</v>
      </c>
      <c r="AA20" s="95">
        <v>4.7975774542203302</v>
      </c>
      <c r="AB20" s="95">
        <f t="shared" si="8"/>
        <v>23.336460435343209</v>
      </c>
      <c r="AC20" s="95">
        <v>111577</v>
      </c>
      <c r="AD20" s="95">
        <v>1332.385908</v>
      </c>
      <c r="AE20" s="95">
        <f t="shared" si="9"/>
        <v>32.498464004489833</v>
      </c>
      <c r="AF20" s="95">
        <v>3276</v>
      </c>
      <c r="AG20" s="95">
        <v>164.19458499999999</v>
      </c>
      <c r="AH20" s="95">
        <f t="shared" si="10"/>
        <v>28.280320411509386</v>
      </c>
      <c r="AI20" s="95">
        <v>3352.1800794599999</v>
      </c>
      <c r="AJ20" s="95">
        <v>16181.343316</v>
      </c>
      <c r="AK20" s="95">
        <v>14.3585359922383</v>
      </c>
      <c r="AL20" s="95">
        <f t="shared" si="11"/>
        <v>25.456452639355348</v>
      </c>
      <c r="AM20" s="136">
        <v>16170.452316000001</v>
      </c>
      <c r="AN20" s="95">
        <v>2495.4317091200001</v>
      </c>
      <c r="AO20" s="95">
        <v>52157</v>
      </c>
      <c r="AP20" s="95">
        <v>915.19885999999997</v>
      </c>
      <c r="AQ20" s="95">
        <v>9.3529000741262305</v>
      </c>
      <c r="AR20" s="95">
        <f t="shared" si="12"/>
        <v>10.719294518409235</v>
      </c>
      <c r="AS20" s="95">
        <v>4229.1873900000001</v>
      </c>
      <c r="AT20" s="95">
        <v>2069.5990839999999</v>
      </c>
      <c r="AU20" s="95">
        <v>10755.494631</v>
      </c>
      <c r="AV20" s="95">
        <v>22186.927723000001</v>
      </c>
      <c r="AW20" s="95">
        <v>10516.161943999999</v>
      </c>
      <c r="AX20" s="95">
        <v>21457.717557</v>
      </c>
      <c r="AY20" s="96">
        <v>3364.04452000017</v>
      </c>
      <c r="AZ20" s="190">
        <v>3224.7877579999999</v>
      </c>
      <c r="BA20" s="207"/>
      <c r="BB20" s="207">
        <f t="shared" si="2"/>
        <v>542586.71393199998</v>
      </c>
      <c r="BC20" s="207">
        <f t="shared" si="13"/>
        <v>542586.7139320001</v>
      </c>
      <c r="BD20" s="207">
        <f t="shared" si="3"/>
        <v>0</v>
      </c>
      <c r="BE20" s="207"/>
      <c r="BF20" s="207"/>
      <c r="BG20" s="207"/>
    </row>
    <row r="21" spans="1:59" s="168" customFormat="1" ht="21.95" customHeight="1">
      <c r="A21" s="284"/>
      <c r="B21" s="93" t="s">
        <v>32</v>
      </c>
      <c r="C21" s="90">
        <v>616965.82278576004</v>
      </c>
      <c r="D21" s="90">
        <v>130044.949226</v>
      </c>
      <c r="E21" s="90">
        <v>18.344218711061199</v>
      </c>
      <c r="F21" s="95">
        <f t="shared" si="4"/>
        <v>5.2386971708356604</v>
      </c>
      <c r="G21" s="90">
        <v>122470.28513398999</v>
      </c>
      <c r="H21" s="90">
        <v>2598</v>
      </c>
      <c r="I21" s="90">
        <v>4193.7235350000001</v>
      </c>
      <c r="J21" s="90">
        <v>3.11136681563754</v>
      </c>
      <c r="K21" s="95">
        <f t="shared" si="5"/>
        <v>4.4812309399612236</v>
      </c>
      <c r="L21" s="90">
        <v>224543.95593602001</v>
      </c>
      <c r="M21" s="90">
        <v>461863</v>
      </c>
      <c r="N21" s="90">
        <v>109436.89612999999</v>
      </c>
      <c r="O21" s="90">
        <v>16.421018333232599</v>
      </c>
      <c r="P21" s="95">
        <f t="shared" si="6"/>
        <v>5.8223289650560961</v>
      </c>
      <c r="Q21" s="90">
        <v>16858.35600385</v>
      </c>
      <c r="R21" s="90">
        <v>35937</v>
      </c>
      <c r="S21" s="90">
        <v>50.062635710706502</v>
      </c>
      <c r="T21" s="90">
        <v>6438.2077259999996</v>
      </c>
      <c r="U21" s="90">
        <v>38.797007397395397</v>
      </c>
      <c r="V21" s="95">
        <f t="shared" si="7"/>
        <v>3.9562114773496275</v>
      </c>
      <c r="W21" s="90">
        <v>222860.64249902</v>
      </c>
      <c r="X21" s="90">
        <v>452788</v>
      </c>
      <c r="Y21" s="90">
        <v>23.376821545738899</v>
      </c>
      <c r="Z21" s="90">
        <v>109311.87948</v>
      </c>
      <c r="AA21" s="90">
        <v>16.472346419324399</v>
      </c>
      <c r="AB21" s="95">
        <f t="shared" si="8"/>
        <v>5.830059024640148</v>
      </c>
      <c r="AC21" s="90">
        <v>8936</v>
      </c>
      <c r="AD21" s="90">
        <v>114.43134000000001</v>
      </c>
      <c r="AE21" s="95">
        <f t="shared" si="9"/>
        <v>2.7911153680376048</v>
      </c>
      <c r="AF21" s="90">
        <v>139</v>
      </c>
      <c r="AG21" s="90">
        <v>10.588632</v>
      </c>
      <c r="AH21" s="95">
        <f t="shared" si="10"/>
        <v>1.8237501905410674</v>
      </c>
      <c r="AI21" s="90">
        <v>100.578307</v>
      </c>
      <c r="AJ21" s="90">
        <v>431.34367300000002</v>
      </c>
      <c r="AK21" s="90">
        <v>179.61341217637499</v>
      </c>
      <c r="AL21" s="95">
        <f t="shared" si="11"/>
        <v>0.6785888889801045</v>
      </c>
      <c r="AM21" s="90">
        <v>431.34367300000002</v>
      </c>
      <c r="AN21" s="90">
        <v>7535.037695</v>
      </c>
      <c r="AO21" s="90">
        <v>11968</v>
      </c>
      <c r="AP21" s="90">
        <v>340.49153699999999</v>
      </c>
      <c r="AQ21" s="90">
        <v>368.370191338312</v>
      </c>
      <c r="AR21" s="95">
        <f t="shared" si="12"/>
        <v>3.9880174961415875</v>
      </c>
      <c r="AS21" s="90">
        <v>6453.1058869999997</v>
      </c>
      <c r="AT21" s="90">
        <v>154.00593000000001</v>
      </c>
      <c r="AU21" s="90">
        <v>1934.2536299999999</v>
      </c>
      <c r="AV21" s="90">
        <v>3164.2574559999998</v>
      </c>
      <c r="AW21" s="90">
        <v>2464.6823639999998</v>
      </c>
      <c r="AX21" s="90">
        <v>1341.926864</v>
      </c>
      <c r="AY21" s="90">
        <v>130.259345</v>
      </c>
      <c r="AZ21" s="90">
        <v>0</v>
      </c>
      <c r="BA21" s="207"/>
      <c r="BB21" s="207">
        <f t="shared" si="2"/>
        <v>130044.949226</v>
      </c>
      <c r="BC21" s="207">
        <f t="shared" si="13"/>
        <v>130044.94635099998</v>
      </c>
      <c r="BD21" s="207">
        <f t="shared" si="3"/>
        <v>-2.8750000201398507E-3</v>
      </c>
      <c r="BE21" s="207"/>
      <c r="BF21" s="207"/>
      <c r="BG21" s="207"/>
    </row>
    <row r="22" spans="1:59" s="170" customFormat="1" ht="20.100000000000001" customHeight="1">
      <c r="A22" s="284"/>
      <c r="B22" s="93" t="s">
        <v>33</v>
      </c>
      <c r="C22" s="92">
        <v>4199918.9552718503</v>
      </c>
      <c r="D22" s="92">
        <v>738604.44906494301</v>
      </c>
      <c r="E22" s="92">
        <v>22.2518242966534</v>
      </c>
      <c r="F22" s="95">
        <f t="shared" si="4"/>
        <v>29.753750996963369</v>
      </c>
      <c r="G22" s="92">
        <v>320119.20789431001</v>
      </c>
      <c r="H22" s="92">
        <v>9773</v>
      </c>
      <c r="I22" s="92">
        <v>26828.619917</v>
      </c>
      <c r="J22" s="92">
        <v>25.2456106787699</v>
      </c>
      <c r="K22" s="95">
        <f t="shared" si="5"/>
        <v>28.667898740854959</v>
      </c>
      <c r="L22" s="92">
        <v>1387157.1916702101</v>
      </c>
      <c r="M22" s="92">
        <v>2730259</v>
      </c>
      <c r="N22" s="92">
        <v>552134.94443698099</v>
      </c>
      <c r="O22" s="92">
        <v>6.1120474541057801</v>
      </c>
      <c r="P22" s="95">
        <f t="shared" si="6"/>
        <v>29.375022440295822</v>
      </c>
      <c r="Q22" s="92">
        <v>242558.87997395999</v>
      </c>
      <c r="R22" s="92">
        <v>522592</v>
      </c>
      <c r="S22" s="92">
        <v>-27.514189650293801</v>
      </c>
      <c r="T22" s="92">
        <v>89521.271751779306</v>
      </c>
      <c r="U22" s="92">
        <v>-30.4597938163175</v>
      </c>
      <c r="V22" s="95">
        <f t="shared" si="7"/>
        <v>55.009887509697343</v>
      </c>
      <c r="W22" s="92">
        <v>1384974.5316262101</v>
      </c>
      <c r="X22" s="92">
        <v>2714701</v>
      </c>
      <c r="Y22" s="92">
        <v>16.580534725186599</v>
      </c>
      <c r="Z22" s="92">
        <v>551917.88199198095</v>
      </c>
      <c r="AA22" s="92">
        <v>6.1345552261685299</v>
      </c>
      <c r="AB22" s="95">
        <f t="shared" si="8"/>
        <v>29.436085483795445</v>
      </c>
      <c r="AC22" s="92">
        <v>15165</v>
      </c>
      <c r="AD22" s="92">
        <v>199.769059</v>
      </c>
      <c r="AE22" s="95">
        <f t="shared" si="9"/>
        <v>4.8726030004831795</v>
      </c>
      <c r="AF22" s="92">
        <v>393</v>
      </c>
      <c r="AG22" s="92">
        <v>17.293386000000002</v>
      </c>
      <c r="AH22" s="95">
        <f t="shared" si="10"/>
        <v>2.9785543602422129</v>
      </c>
      <c r="AI22" s="92">
        <v>246.99009935000001</v>
      </c>
      <c r="AJ22" s="92">
        <v>725.75310400000001</v>
      </c>
      <c r="AK22" s="92">
        <v>106.717593802574</v>
      </c>
      <c r="AL22" s="95">
        <f t="shared" si="11"/>
        <v>1.1417531387257005</v>
      </c>
      <c r="AM22" s="92">
        <v>716.89729999999997</v>
      </c>
      <c r="AN22" s="92">
        <v>16012.707143539999</v>
      </c>
      <c r="AO22" s="92">
        <v>39031</v>
      </c>
      <c r="AP22" s="92">
        <v>758.31201299999998</v>
      </c>
      <c r="AQ22" s="92">
        <v>-10.6309283788455</v>
      </c>
      <c r="AR22" s="95">
        <f t="shared" si="12"/>
        <v>8.8817525452280091</v>
      </c>
      <c r="AS22" s="92">
        <v>8802.3025730000008</v>
      </c>
      <c r="AT22" s="92">
        <v>567.40207999999996</v>
      </c>
      <c r="AU22" s="92">
        <v>115377.998097</v>
      </c>
      <c r="AV22" s="92">
        <v>17336.438685000001</v>
      </c>
      <c r="AW22" s="92">
        <v>12725.788883962299</v>
      </c>
      <c r="AX22" s="92">
        <v>1064.1763989999999</v>
      </c>
      <c r="AY22" s="92">
        <v>2282.7128760001301</v>
      </c>
      <c r="AZ22" s="92">
        <v>7.7705599999999997</v>
      </c>
      <c r="BA22" s="208"/>
      <c r="BB22" s="208">
        <f t="shared" si="2"/>
        <v>738604.44906494301</v>
      </c>
      <c r="BC22" s="208">
        <f t="shared" si="13"/>
        <v>738604.44906494324</v>
      </c>
      <c r="BD22" s="208">
        <f t="shared" si="3"/>
        <v>0</v>
      </c>
      <c r="BE22" s="208"/>
      <c r="BF22" s="208"/>
      <c r="BG22" s="208"/>
    </row>
    <row r="23" spans="1:59" s="168" customFormat="1" ht="20.100000000000001" customHeight="1">
      <c r="A23" s="284"/>
      <c r="B23" s="93" t="s">
        <v>46</v>
      </c>
      <c r="C23" s="95">
        <v>107689.78179295</v>
      </c>
      <c r="D23" s="95">
        <v>24803.343139000001</v>
      </c>
      <c r="E23" s="95">
        <v>-30.674404742947999</v>
      </c>
      <c r="F23" s="95">
        <f t="shared" si="4"/>
        <v>0.99917147342441293</v>
      </c>
      <c r="G23" s="95">
        <v>7359.8352168199999</v>
      </c>
      <c r="H23" s="95">
        <v>914</v>
      </c>
      <c r="I23" s="95">
        <v>745.06240400000002</v>
      </c>
      <c r="J23" s="95">
        <v>-7.4590420731637304</v>
      </c>
      <c r="K23" s="95">
        <f t="shared" si="5"/>
        <v>0.79614134530846903</v>
      </c>
      <c r="L23" s="95">
        <v>33755.295541749998</v>
      </c>
      <c r="M23" s="95">
        <v>66677</v>
      </c>
      <c r="N23" s="95">
        <v>18071.228991</v>
      </c>
      <c r="O23" s="95">
        <v>-40.628513386034697</v>
      </c>
      <c r="P23" s="95">
        <f t="shared" si="6"/>
        <v>0.96143662429418675</v>
      </c>
      <c r="Q23" s="95">
        <v>0</v>
      </c>
      <c r="R23" s="95">
        <v>0</v>
      </c>
      <c r="S23" s="95">
        <v>-100</v>
      </c>
      <c r="T23" s="95">
        <v>0</v>
      </c>
      <c r="U23" s="95">
        <v>-100</v>
      </c>
      <c r="V23" s="95">
        <f t="shared" si="7"/>
        <v>0</v>
      </c>
      <c r="W23" s="95">
        <v>33649.155541749999</v>
      </c>
      <c r="X23" s="95">
        <v>65807</v>
      </c>
      <c r="Y23" s="95">
        <v>-52.078675822695402</v>
      </c>
      <c r="Z23" s="95">
        <v>18061.299451999999</v>
      </c>
      <c r="AA23" s="95">
        <v>-40.645871153302203</v>
      </c>
      <c r="AB23" s="95">
        <f t="shared" si="8"/>
        <v>0.96328452468083714</v>
      </c>
      <c r="AC23" s="95">
        <v>870</v>
      </c>
      <c r="AD23" s="95">
        <v>9.9295390000000001</v>
      </c>
      <c r="AE23" s="95">
        <f t="shared" si="9"/>
        <v>0.24219316928761606</v>
      </c>
      <c r="AF23" s="95">
        <v>0</v>
      </c>
      <c r="AG23" s="95">
        <v>0</v>
      </c>
      <c r="AH23" s="95">
        <f t="shared" si="10"/>
        <v>0</v>
      </c>
      <c r="AI23" s="95">
        <v>0</v>
      </c>
      <c r="AJ23" s="95">
        <v>0</v>
      </c>
      <c r="AK23" s="95">
        <v>0</v>
      </c>
      <c r="AL23" s="95">
        <f t="shared" si="11"/>
        <v>0</v>
      </c>
      <c r="AM23" s="136">
        <v>0</v>
      </c>
      <c r="AN23" s="95">
        <v>142.51584199999999</v>
      </c>
      <c r="AO23" s="95">
        <v>385</v>
      </c>
      <c r="AP23" s="95">
        <v>6.0949920000000004</v>
      </c>
      <c r="AQ23" s="95">
        <v>1291.6682459477199</v>
      </c>
      <c r="AR23" s="95">
        <f t="shared" si="12"/>
        <v>7.1387779411512975E-2</v>
      </c>
      <c r="AS23" s="95">
        <v>589.31795399999999</v>
      </c>
      <c r="AT23" s="95">
        <v>2.8773559999999998</v>
      </c>
      <c r="AU23" s="95">
        <v>0</v>
      </c>
      <c r="AV23" s="95">
        <v>496.61375299999997</v>
      </c>
      <c r="AW23" s="95">
        <v>4028.3816889999998</v>
      </c>
      <c r="AX23" s="95">
        <v>863.76599999999996</v>
      </c>
      <c r="AY23" s="96">
        <v>0</v>
      </c>
      <c r="AZ23" s="190">
        <v>0</v>
      </c>
      <c r="BA23" s="207"/>
      <c r="BB23" s="207">
        <f t="shared" si="2"/>
        <v>24803.343139000001</v>
      </c>
      <c r="BC23" s="207">
        <f t="shared" si="13"/>
        <v>24803.343139000001</v>
      </c>
      <c r="BD23" s="207">
        <f t="shared" si="3"/>
        <v>0</v>
      </c>
      <c r="BE23" s="207"/>
      <c r="BF23" s="207"/>
      <c r="BG23" s="207"/>
    </row>
    <row r="24" spans="1:59" s="168" customFormat="1" ht="20.100000000000001" customHeight="1">
      <c r="A24" s="284"/>
      <c r="B24" s="91" t="s">
        <v>47</v>
      </c>
      <c r="C24" s="95">
        <v>204348.12</v>
      </c>
      <c r="D24" s="95">
        <v>43733.047226000002</v>
      </c>
      <c r="E24" s="95">
        <v>2.2402143925862901</v>
      </c>
      <c r="F24" s="95">
        <f t="shared" si="4"/>
        <v>1.7617307872274022</v>
      </c>
      <c r="G24" s="95">
        <v>30307.46</v>
      </c>
      <c r="H24" s="95">
        <v>1517</v>
      </c>
      <c r="I24" s="95">
        <v>1081.264259</v>
      </c>
      <c r="J24" s="95">
        <v>-9.1840099612803492</v>
      </c>
      <c r="K24" s="95">
        <f t="shared" si="5"/>
        <v>1.1553920546422107</v>
      </c>
      <c r="L24" s="95">
        <v>23709.42</v>
      </c>
      <c r="M24" s="95">
        <v>213832</v>
      </c>
      <c r="N24" s="95">
        <v>34239.531347999997</v>
      </c>
      <c r="O24" s="95">
        <v>-3.1567229415642899</v>
      </c>
      <c r="P24" s="95">
        <f t="shared" si="6"/>
        <v>1.82163257701127</v>
      </c>
      <c r="Q24" s="95">
        <v>331.3</v>
      </c>
      <c r="R24" s="95">
        <v>3939</v>
      </c>
      <c r="S24" s="95">
        <v>-39.844227244960301</v>
      </c>
      <c r="T24" s="95">
        <v>537.41834500000004</v>
      </c>
      <c r="U24" s="95">
        <v>-49.507366467797198</v>
      </c>
      <c r="V24" s="95">
        <f t="shared" si="7"/>
        <v>0.33023796607882888</v>
      </c>
      <c r="W24" s="95">
        <v>21783.66</v>
      </c>
      <c r="X24" s="95">
        <v>198040</v>
      </c>
      <c r="Y24" s="95">
        <v>2.1040529184002801</v>
      </c>
      <c r="Z24" s="95">
        <v>34056.594855000003</v>
      </c>
      <c r="AA24" s="95">
        <v>-3.3151379884301599</v>
      </c>
      <c r="AB24" s="95">
        <f t="shared" si="8"/>
        <v>1.8163804256904539</v>
      </c>
      <c r="AC24" s="95">
        <v>15780</v>
      </c>
      <c r="AD24" s="95">
        <v>181.87989300000001</v>
      </c>
      <c r="AE24" s="95">
        <f t="shared" si="9"/>
        <v>4.4362651393345143</v>
      </c>
      <c r="AF24" s="95">
        <v>12</v>
      </c>
      <c r="AG24" s="95">
        <v>1.0566</v>
      </c>
      <c r="AH24" s="95">
        <f t="shared" si="10"/>
        <v>0.18198521313477431</v>
      </c>
      <c r="AI24" s="95"/>
      <c r="AJ24" s="95"/>
      <c r="AK24" s="95"/>
      <c r="AL24" s="95">
        <f t="shared" si="11"/>
        <v>0</v>
      </c>
      <c r="AM24" s="136"/>
      <c r="AN24" s="95">
        <v>95387.47</v>
      </c>
      <c r="AO24" s="95">
        <v>222029</v>
      </c>
      <c r="AP24" s="95">
        <v>1520.5479989999999</v>
      </c>
      <c r="AQ24" s="95">
        <v>33.1093465986186</v>
      </c>
      <c r="AR24" s="95">
        <f t="shared" si="12"/>
        <v>17.809464743715733</v>
      </c>
      <c r="AS24" s="95">
        <v>3058.7628030000001</v>
      </c>
      <c r="AT24" s="95">
        <v>135.71719200000001</v>
      </c>
      <c r="AU24" s="95">
        <v>73.919212999999999</v>
      </c>
      <c r="AV24" s="95">
        <v>1594.1140760000001</v>
      </c>
      <c r="AW24" s="95">
        <v>1917.2772319999999</v>
      </c>
      <c r="AX24" s="95"/>
      <c r="AY24" s="96">
        <v>111.913104</v>
      </c>
      <c r="AZ24" s="190"/>
      <c r="BA24" s="207"/>
      <c r="BB24" s="207">
        <f t="shared" si="2"/>
        <v>43733.047226000002</v>
      </c>
      <c r="BC24" s="207">
        <f t="shared" si="13"/>
        <v>43733.047225999995</v>
      </c>
      <c r="BD24" s="207">
        <f t="shared" si="3"/>
        <v>0</v>
      </c>
      <c r="BE24" s="207"/>
      <c r="BF24" s="207"/>
      <c r="BG24" s="207"/>
    </row>
    <row r="25" spans="1:59" s="168" customFormat="1" ht="20.100000000000001" customHeight="1">
      <c r="A25" s="284"/>
      <c r="B25" s="93" t="s">
        <v>34</v>
      </c>
      <c r="C25" s="92">
        <v>412205.82069336</v>
      </c>
      <c r="D25" s="92">
        <v>63162.658744</v>
      </c>
      <c r="E25" s="92">
        <v>-1.0458874066161601</v>
      </c>
      <c r="F25" s="95">
        <f t="shared" si="4"/>
        <v>2.5444282429578275</v>
      </c>
      <c r="G25" s="92">
        <v>21681.31269355</v>
      </c>
      <c r="H25" s="92">
        <v>446</v>
      </c>
      <c r="I25" s="92">
        <v>1477.4842349999999</v>
      </c>
      <c r="J25" s="92">
        <v>10.940584873380701</v>
      </c>
      <c r="K25" s="95">
        <f t="shared" si="5"/>
        <v>1.5787755229761322</v>
      </c>
      <c r="L25" s="92">
        <v>103315.680337</v>
      </c>
      <c r="M25" s="92">
        <v>221465</v>
      </c>
      <c r="N25" s="92">
        <v>45771.631518000002</v>
      </c>
      <c r="O25" s="92">
        <v>-6.0566318594186601</v>
      </c>
      <c r="P25" s="95">
        <f t="shared" si="6"/>
        <v>2.4351704533775682</v>
      </c>
      <c r="Q25" s="92">
        <v>7358.7611171199997</v>
      </c>
      <c r="R25" s="92">
        <v>13850</v>
      </c>
      <c r="S25" s="92">
        <v>43.300569063631698</v>
      </c>
      <c r="T25" s="97">
        <v>3346.510534</v>
      </c>
      <c r="U25" s="92">
        <v>44.433424489620997</v>
      </c>
      <c r="V25" s="95">
        <f t="shared" si="7"/>
        <v>2.0563958087614882</v>
      </c>
      <c r="W25" s="92">
        <v>98650.580249000006</v>
      </c>
      <c r="X25" s="92">
        <v>183434</v>
      </c>
      <c r="Y25" s="92">
        <v>13.236456121289899</v>
      </c>
      <c r="Z25" s="92">
        <v>45015.37283</v>
      </c>
      <c r="AA25" s="92">
        <v>-6.0486010710946703</v>
      </c>
      <c r="AB25" s="95">
        <f t="shared" si="8"/>
        <v>2.4008578195117356</v>
      </c>
      <c r="AC25" s="92">
        <v>34547</v>
      </c>
      <c r="AD25" s="92">
        <v>463.12691899999999</v>
      </c>
      <c r="AE25" s="95">
        <f t="shared" si="9"/>
        <v>11.296211867944628</v>
      </c>
      <c r="AF25" s="92">
        <v>3484</v>
      </c>
      <c r="AG25" s="92">
        <v>293.13176900000002</v>
      </c>
      <c r="AH25" s="95">
        <f t="shared" si="10"/>
        <v>50.488025230019339</v>
      </c>
      <c r="AI25" s="92">
        <v>366.97949</v>
      </c>
      <c r="AJ25" s="92">
        <v>1524.6187179999999</v>
      </c>
      <c r="AK25" s="92">
        <v>473.93024166461697</v>
      </c>
      <c r="AL25" s="95">
        <f t="shared" si="11"/>
        <v>2.3985267125174481</v>
      </c>
      <c r="AM25" s="92">
        <v>1523.4987180000001</v>
      </c>
      <c r="AN25" s="92">
        <v>106610.8380875</v>
      </c>
      <c r="AO25" s="92">
        <v>3704</v>
      </c>
      <c r="AP25" s="92">
        <v>3085.6268500000001</v>
      </c>
      <c r="AQ25" s="92">
        <v>25.288682105675999</v>
      </c>
      <c r="AR25" s="95">
        <f t="shared" si="12"/>
        <v>36.140498447584775</v>
      </c>
      <c r="AS25" s="92">
        <v>2850.1965559999999</v>
      </c>
      <c r="AT25" s="92">
        <v>64.084114</v>
      </c>
      <c r="AU25" s="92">
        <v>387.896209</v>
      </c>
      <c r="AV25" s="92">
        <v>2004.53268</v>
      </c>
      <c r="AW25" s="92">
        <v>5026.0450350000001</v>
      </c>
      <c r="AX25" s="92">
        <v>968.98575600000004</v>
      </c>
      <c r="AY25" s="92">
        <v>1.55707300001541</v>
      </c>
      <c r="AZ25" s="92"/>
      <c r="BA25" s="207"/>
      <c r="BB25" s="207">
        <f t="shared" si="2"/>
        <v>63162.658744</v>
      </c>
      <c r="BC25" s="207">
        <f t="shared" si="13"/>
        <v>63162.658744000022</v>
      </c>
      <c r="BD25" s="207">
        <f t="shared" si="3"/>
        <v>0</v>
      </c>
      <c r="BE25" s="207"/>
      <c r="BF25" s="207"/>
      <c r="BG25" s="207"/>
    </row>
    <row r="26" spans="1:59" s="168" customFormat="1" ht="20.100000000000001" customHeight="1">
      <c r="A26" s="284"/>
      <c r="B26" s="93" t="s">
        <v>48</v>
      </c>
      <c r="C26" s="90">
        <v>103494.39681702</v>
      </c>
      <c r="D26" s="90">
        <v>20381.294903000002</v>
      </c>
      <c r="E26" s="90">
        <v>-7.8374512747050096</v>
      </c>
      <c r="F26" s="95">
        <f t="shared" si="4"/>
        <v>0.82103482358826185</v>
      </c>
      <c r="G26" s="90">
        <v>6198.0195170200004</v>
      </c>
      <c r="H26" s="90">
        <v>93</v>
      </c>
      <c r="I26" s="90">
        <v>255.00673</v>
      </c>
      <c r="J26" s="90">
        <v>-32.257612792162398</v>
      </c>
      <c r="K26" s="95">
        <f t="shared" si="5"/>
        <v>0.27248912305191758</v>
      </c>
      <c r="L26" s="90">
        <v>35256.28666759</v>
      </c>
      <c r="M26" s="90">
        <v>68961</v>
      </c>
      <c r="N26" s="90">
        <v>16491.333193999999</v>
      </c>
      <c r="O26" s="90">
        <v>-4.0967457250744204</v>
      </c>
      <c r="P26" s="95">
        <f t="shared" si="6"/>
        <v>0.87738203771566758</v>
      </c>
      <c r="Q26" s="90">
        <v>4678.8895213599999</v>
      </c>
      <c r="R26" s="90">
        <v>10092</v>
      </c>
      <c r="S26" s="90">
        <v>0</v>
      </c>
      <c r="T26" s="90">
        <v>1593.2593079999999</v>
      </c>
      <c r="U26" s="90">
        <v>517.91379590358099</v>
      </c>
      <c r="V26" s="95">
        <f t="shared" si="7"/>
        <v>0.97904122217875222</v>
      </c>
      <c r="W26" s="90">
        <v>34787.440667590003</v>
      </c>
      <c r="X26" s="90">
        <v>65117</v>
      </c>
      <c r="Y26" s="90">
        <v>-8.4200607560756104</v>
      </c>
      <c r="Z26" s="90">
        <v>16491.333193999999</v>
      </c>
      <c r="AA26" s="90">
        <v>-4.0505069765125903</v>
      </c>
      <c r="AB26" s="95">
        <f t="shared" si="8"/>
        <v>0.87955166788270589</v>
      </c>
      <c r="AC26" s="90">
        <v>3844</v>
      </c>
      <c r="AD26" s="90">
        <v>43.684081999999997</v>
      </c>
      <c r="AE26" s="95">
        <f t="shared" si="9"/>
        <v>1.0655062905740236</v>
      </c>
      <c r="AF26" s="90">
        <v>0</v>
      </c>
      <c r="AG26" s="90">
        <v>0</v>
      </c>
      <c r="AH26" s="95">
        <f t="shared" si="10"/>
        <v>0</v>
      </c>
      <c r="AI26" s="90">
        <v>0</v>
      </c>
      <c r="AJ26" s="90">
        <v>0</v>
      </c>
      <c r="AK26" s="90">
        <v>0</v>
      </c>
      <c r="AL26" s="95">
        <f t="shared" si="11"/>
        <v>0</v>
      </c>
      <c r="AM26" s="90">
        <v>0</v>
      </c>
      <c r="AN26" s="90">
        <v>31.72</v>
      </c>
      <c r="AO26" s="90">
        <v>19</v>
      </c>
      <c r="AP26" s="90">
        <v>3.9345140000000001</v>
      </c>
      <c r="AQ26" s="90">
        <v>-99.1020749036431</v>
      </c>
      <c r="AR26" s="95">
        <f t="shared" si="12"/>
        <v>4.6083115043220657E-2</v>
      </c>
      <c r="AS26" s="90">
        <v>472.63532500000002</v>
      </c>
      <c r="AT26" s="90">
        <v>0.19813500000000001</v>
      </c>
      <c r="AU26" s="90">
        <v>10.905720000000001</v>
      </c>
      <c r="AV26" s="90">
        <v>1367.3913829999999</v>
      </c>
      <c r="AW26" s="90">
        <v>1263.423515</v>
      </c>
      <c r="AX26" s="90">
        <v>512.70034799999996</v>
      </c>
      <c r="AY26" s="90">
        <v>3.7660390000000001</v>
      </c>
      <c r="AZ26" s="90">
        <v>0</v>
      </c>
      <c r="BA26" s="207"/>
      <c r="BB26" s="207">
        <f t="shared" si="2"/>
        <v>20381.294903000002</v>
      </c>
      <c r="BC26" s="207">
        <f t="shared" ref="BC26:BC64" si="14">I26+N26+AJ26+AP26+AS26+AT26+AU26+AV26+AW26+AX26+AY26</f>
        <v>20381.294902999991</v>
      </c>
      <c r="BD26" s="207">
        <f t="shared" ref="BD26:BD63" si="15">BC26-BB26</f>
        <v>0</v>
      </c>
      <c r="BE26" s="207"/>
      <c r="BF26" s="207"/>
      <c r="BG26" s="207"/>
    </row>
    <row r="27" spans="1:59" s="168" customFormat="1" ht="20.100000000000001" customHeight="1">
      <c r="A27" s="284"/>
      <c r="B27" s="93" t="s">
        <v>49</v>
      </c>
      <c r="C27" s="187">
        <v>562557.82738780999</v>
      </c>
      <c r="D27" s="188">
        <v>121909.38553499999</v>
      </c>
      <c r="E27" s="187">
        <v>0.85790076177292296</v>
      </c>
      <c r="F27" s="95">
        <f t="shared" si="4"/>
        <v>4.9109662228453015</v>
      </c>
      <c r="G27" s="187">
        <v>102732.03539089</v>
      </c>
      <c r="H27" s="187">
        <v>6349</v>
      </c>
      <c r="I27" s="94">
        <v>4469.1636420000004</v>
      </c>
      <c r="J27" s="94">
        <v>-21.795779186993801</v>
      </c>
      <c r="K27" s="95">
        <f t="shared" si="5"/>
        <v>4.775554282759888</v>
      </c>
      <c r="L27" s="187">
        <v>239753.15170237</v>
      </c>
      <c r="M27" s="187">
        <v>483340</v>
      </c>
      <c r="N27" s="187">
        <v>103127.973388</v>
      </c>
      <c r="O27" s="187">
        <v>1.2248787447938001</v>
      </c>
      <c r="P27" s="95">
        <f t="shared" si="6"/>
        <v>5.4866777823378561</v>
      </c>
      <c r="Q27" s="99">
        <v>793.61900086000003</v>
      </c>
      <c r="R27" s="111">
        <v>2133</v>
      </c>
      <c r="S27" s="99">
        <v>-42.148087876322201</v>
      </c>
      <c r="T27" s="99">
        <v>315.304013</v>
      </c>
      <c r="U27" s="99">
        <v>-57.637979104898797</v>
      </c>
      <c r="V27" s="95">
        <f t="shared" si="7"/>
        <v>0.1937510263993921</v>
      </c>
      <c r="W27" s="99">
        <v>236944.45988837001</v>
      </c>
      <c r="X27" s="99">
        <v>460481</v>
      </c>
      <c r="Y27" s="99">
        <v>18.048138966722099</v>
      </c>
      <c r="Z27" s="99">
        <v>102860.932542</v>
      </c>
      <c r="AA27" s="99">
        <v>1.0863082209418899</v>
      </c>
      <c r="AB27" s="95">
        <f t="shared" si="8"/>
        <v>5.4860030849538965</v>
      </c>
      <c r="AC27" s="99">
        <v>22859</v>
      </c>
      <c r="AD27" s="99">
        <v>267.04084599999999</v>
      </c>
      <c r="AE27" s="95">
        <f t="shared" si="9"/>
        <v>6.5134412405234725</v>
      </c>
      <c r="AF27" s="99">
        <v>0</v>
      </c>
      <c r="AG27" s="99">
        <v>0</v>
      </c>
      <c r="AH27" s="95">
        <f t="shared" si="10"/>
        <v>0</v>
      </c>
      <c r="AI27" s="99">
        <v>120</v>
      </c>
      <c r="AJ27" s="99">
        <v>21.6</v>
      </c>
      <c r="AK27" s="99">
        <v>2780</v>
      </c>
      <c r="AL27" s="95">
        <f t="shared" si="11"/>
        <v>3.3981071056466521E-2</v>
      </c>
      <c r="AM27" s="99">
        <v>0</v>
      </c>
      <c r="AN27" s="99">
        <v>17258.715876999999</v>
      </c>
      <c r="AO27" s="99">
        <v>38073</v>
      </c>
      <c r="AP27" s="99">
        <v>877.18434000000002</v>
      </c>
      <c r="AQ27" s="99">
        <v>-33.651487944210999</v>
      </c>
      <c r="AR27" s="95">
        <f t="shared" si="12"/>
        <v>10.274048295248559</v>
      </c>
      <c r="AS27" s="99">
        <v>2244.0000150000001</v>
      </c>
      <c r="AT27" s="99">
        <v>611.437545</v>
      </c>
      <c r="AU27" s="99">
        <v>502.32067999999998</v>
      </c>
      <c r="AV27" s="99">
        <v>3798.646902</v>
      </c>
      <c r="AW27" s="99">
        <v>5307.6602030000004</v>
      </c>
      <c r="AX27" s="99">
        <v>946.64898000000005</v>
      </c>
      <c r="AY27" s="99">
        <v>2.7498399999999998</v>
      </c>
      <c r="AZ27" s="99">
        <v>0</v>
      </c>
      <c r="BA27" s="207"/>
      <c r="BB27" s="207">
        <f t="shared" si="2"/>
        <v>121909.38553499999</v>
      </c>
      <c r="BC27" s="207">
        <f t="shared" si="14"/>
        <v>121909.38553500001</v>
      </c>
      <c r="BD27" s="207">
        <f t="shared" si="15"/>
        <v>0</v>
      </c>
      <c r="BE27" s="207"/>
      <c r="BF27" s="207"/>
      <c r="BG27" s="207"/>
    </row>
    <row r="28" spans="1:59" s="168" customFormat="1" ht="20.100000000000001" customHeight="1">
      <c r="A28" s="284"/>
      <c r="B28" s="93" t="s">
        <v>35</v>
      </c>
      <c r="C28" s="95">
        <v>724137.08664418</v>
      </c>
      <c r="D28" s="95">
        <v>68924.089055999997</v>
      </c>
      <c r="E28" s="95">
        <v>-8.3674943869021696</v>
      </c>
      <c r="F28" s="95">
        <f t="shared" si="4"/>
        <v>2.7765202146574621</v>
      </c>
      <c r="G28" s="95">
        <v>29096.20888373</v>
      </c>
      <c r="H28" s="95">
        <v>566</v>
      </c>
      <c r="I28" s="95">
        <v>1188.325877</v>
      </c>
      <c r="J28" s="95">
        <v>-1.36575801798081</v>
      </c>
      <c r="K28" s="95">
        <f t="shared" si="5"/>
        <v>1.2697934526027248</v>
      </c>
      <c r="L28" s="95">
        <v>104735.8627098</v>
      </c>
      <c r="M28" s="95">
        <v>229430</v>
      </c>
      <c r="N28" s="95">
        <v>42486.100917000003</v>
      </c>
      <c r="O28" s="95">
        <v>-21.031544370461798</v>
      </c>
      <c r="P28" s="95">
        <f t="shared" si="6"/>
        <v>2.2603716363400617</v>
      </c>
      <c r="Q28" s="95">
        <v>20142.886304359999</v>
      </c>
      <c r="R28" s="95">
        <v>42715</v>
      </c>
      <c r="S28" s="95">
        <v>-8.3487104664635492</v>
      </c>
      <c r="T28" s="95">
        <v>6568.0759270000099</v>
      </c>
      <c r="U28" s="95">
        <v>-10.9688940052639</v>
      </c>
      <c r="V28" s="95">
        <f t="shared" si="7"/>
        <v>4.0360141319399911</v>
      </c>
      <c r="W28" s="95">
        <v>102406.5487098</v>
      </c>
      <c r="X28" s="95">
        <v>210322</v>
      </c>
      <c r="Y28" s="95">
        <v>-25.540245836637599</v>
      </c>
      <c r="Z28" s="95">
        <v>42221.977500000001</v>
      </c>
      <c r="AA28" s="95">
        <v>-25.9307701011303</v>
      </c>
      <c r="AB28" s="95">
        <f t="shared" si="8"/>
        <v>2.2518743812017772</v>
      </c>
      <c r="AC28" s="95">
        <v>18598</v>
      </c>
      <c r="AD28" s="95">
        <v>210.65917400000001</v>
      </c>
      <c r="AE28" s="95">
        <f t="shared" si="9"/>
        <v>5.1382257515249563</v>
      </c>
      <c r="AF28" s="95">
        <v>510</v>
      </c>
      <c r="AG28" s="95">
        <v>53.464243000000003</v>
      </c>
      <c r="AH28" s="95">
        <f t="shared" si="10"/>
        <v>9.2085005275831584</v>
      </c>
      <c r="AI28" s="95">
        <v>9.6000256799999999</v>
      </c>
      <c r="AJ28" s="95">
        <v>1.7279949999999999</v>
      </c>
      <c r="AK28" s="95"/>
      <c r="AL28" s="95">
        <f t="shared" si="11"/>
        <v>2.7184778185286502E-3</v>
      </c>
      <c r="AM28" s="136"/>
      <c r="AN28" s="95">
        <v>477.59410000000003</v>
      </c>
      <c r="AO28" s="95">
        <v>661</v>
      </c>
      <c r="AP28" s="95">
        <v>18.997060999999999</v>
      </c>
      <c r="AQ28" s="95">
        <v>-44.516250550104303</v>
      </c>
      <c r="AR28" s="95">
        <f t="shared" si="12"/>
        <v>0.22250365548224771</v>
      </c>
      <c r="AS28" s="95">
        <v>1849.546317</v>
      </c>
      <c r="AT28" s="95">
        <v>127.869401</v>
      </c>
      <c r="AU28" s="95">
        <v>6983.6158260000002</v>
      </c>
      <c r="AV28" s="95">
        <v>1328.0904459999999</v>
      </c>
      <c r="AW28" s="95">
        <v>4810.7033760000004</v>
      </c>
      <c r="AX28" s="95">
        <v>10129.75316</v>
      </c>
      <c r="AY28" s="96">
        <v>-0.64131999998684797</v>
      </c>
      <c r="AZ28" s="190"/>
      <c r="BA28" s="207"/>
      <c r="BB28" s="207">
        <f t="shared" si="2"/>
        <v>68924.089055999997</v>
      </c>
      <c r="BC28" s="207">
        <f t="shared" si="14"/>
        <v>68924.089056000041</v>
      </c>
      <c r="BD28" s="207">
        <f t="shared" si="15"/>
        <v>0</v>
      </c>
      <c r="BE28" s="207"/>
      <c r="BF28" s="207"/>
      <c r="BG28" s="207"/>
    </row>
    <row r="29" spans="1:59" s="168" customFormat="1" ht="20.100000000000001" customHeight="1">
      <c r="A29" s="284"/>
      <c r="B29" s="93" t="s">
        <v>37</v>
      </c>
      <c r="C29" s="90">
        <v>140051.79346739399</v>
      </c>
      <c r="D29" s="90">
        <v>42802.853516989897</v>
      </c>
      <c r="E29" s="90">
        <v>1.1311374505290801</v>
      </c>
      <c r="F29" s="95">
        <f t="shared" si="4"/>
        <v>1.7242591039307924</v>
      </c>
      <c r="G29" s="90">
        <v>15660.497958649999</v>
      </c>
      <c r="H29" s="90">
        <v>361</v>
      </c>
      <c r="I29" s="90">
        <v>379.94108499999999</v>
      </c>
      <c r="J29" s="90">
        <v>14.0339871154208</v>
      </c>
      <c r="K29" s="95">
        <f t="shared" si="5"/>
        <v>0.40598855200034945</v>
      </c>
      <c r="L29" s="90">
        <v>93798.142996261493</v>
      </c>
      <c r="M29" s="90">
        <v>279518</v>
      </c>
      <c r="N29" s="90">
        <v>38899.692143989902</v>
      </c>
      <c r="O29" s="90">
        <v>-3.3798339968406301</v>
      </c>
      <c r="P29" s="95">
        <f t="shared" si="6"/>
        <v>2.069565313993134</v>
      </c>
      <c r="Q29" s="90">
        <v>18371.696677999498</v>
      </c>
      <c r="R29" s="90">
        <v>45001</v>
      </c>
      <c r="S29" s="90">
        <v>64.555527114491497</v>
      </c>
      <c r="T29" s="90">
        <v>7019.73615899998</v>
      </c>
      <c r="U29" s="90">
        <v>60.597241342530602</v>
      </c>
      <c r="V29" s="95">
        <f t="shared" si="7"/>
        <v>4.3135546323007707</v>
      </c>
      <c r="W29" s="90">
        <v>92307.669867861507</v>
      </c>
      <c r="X29" s="90">
        <v>267270</v>
      </c>
      <c r="Y29" s="90">
        <v>3.8570940064660499</v>
      </c>
      <c r="Z29" s="90">
        <v>38761.367988989899</v>
      </c>
      <c r="AA29" s="90">
        <v>-3.0486384348271001</v>
      </c>
      <c r="AB29" s="95">
        <f t="shared" si="8"/>
        <v>2.0673056242981755</v>
      </c>
      <c r="AC29" s="90">
        <v>12248</v>
      </c>
      <c r="AD29" s="90">
        <v>138.32415499999601</v>
      </c>
      <c r="AE29" s="95">
        <f t="shared" si="9"/>
        <v>3.3738893103174754</v>
      </c>
      <c r="AF29" s="90">
        <v>0</v>
      </c>
      <c r="AG29" s="90">
        <v>0</v>
      </c>
      <c r="AH29" s="95">
        <f t="shared" si="10"/>
        <v>0</v>
      </c>
      <c r="AI29" s="90"/>
      <c r="AJ29" s="90"/>
      <c r="AK29" s="90"/>
      <c r="AL29" s="95">
        <f t="shared" si="11"/>
        <v>0</v>
      </c>
      <c r="AM29" s="90"/>
      <c r="AN29" s="90">
        <v>52.917999999999999</v>
      </c>
      <c r="AO29" s="90">
        <v>93</v>
      </c>
      <c r="AP29" s="90">
        <v>0.54152699999999998</v>
      </c>
      <c r="AQ29" s="90">
        <v>-94.024339752810903</v>
      </c>
      <c r="AR29" s="95">
        <f t="shared" si="12"/>
        <v>6.3426514786858431E-3</v>
      </c>
      <c r="AS29" s="90">
        <v>284.969584</v>
      </c>
      <c r="AT29" s="90">
        <v>16.300066999999999</v>
      </c>
      <c r="AU29" s="90">
        <v>709.74607500000002</v>
      </c>
      <c r="AV29" s="90">
        <v>1038.9930879999999</v>
      </c>
      <c r="AW29" s="90">
        <v>1428.5325310000001</v>
      </c>
      <c r="AX29" s="90">
        <v>38.277980999999997</v>
      </c>
      <c r="AY29" s="92">
        <v>5.8594350000000004</v>
      </c>
      <c r="AZ29" s="90">
        <v>0</v>
      </c>
      <c r="BA29" s="207"/>
      <c r="BB29" s="207">
        <f t="shared" si="2"/>
        <v>42802.853516989897</v>
      </c>
      <c r="BC29" s="207">
        <f t="shared" si="14"/>
        <v>42802.853516989897</v>
      </c>
      <c r="BD29" s="207">
        <f t="shared" ref="BD29:BD36" si="16">BC29-BB29</f>
        <v>0</v>
      </c>
      <c r="BE29" s="207"/>
      <c r="BF29" s="207"/>
      <c r="BG29" s="207"/>
    </row>
    <row r="30" spans="1:59" s="168" customFormat="1" ht="20.100000000000001" customHeight="1">
      <c r="A30" s="284"/>
      <c r="B30" s="93" t="s">
        <v>38</v>
      </c>
      <c r="C30" s="90">
        <v>116896.15815584001</v>
      </c>
      <c r="D30" s="90">
        <v>38387.674587000001</v>
      </c>
      <c r="E30" s="92">
        <v>1.55244257456186</v>
      </c>
      <c r="F30" s="95">
        <f t="shared" si="4"/>
        <v>1.5463991754450275</v>
      </c>
      <c r="G30" s="90">
        <v>23770.942158760001</v>
      </c>
      <c r="H30" s="90">
        <v>1483</v>
      </c>
      <c r="I30" s="90">
        <v>946.50790800000004</v>
      </c>
      <c r="J30" s="92">
        <v>-42.681306024229102</v>
      </c>
      <c r="K30" s="95">
        <f t="shared" si="5"/>
        <v>1.0113972670941864</v>
      </c>
      <c r="L30" s="90">
        <v>9420.3305690599991</v>
      </c>
      <c r="M30" s="90">
        <v>19239</v>
      </c>
      <c r="N30" s="90">
        <v>3463.6023479999999</v>
      </c>
      <c r="O30" s="92">
        <v>-1.81757848050325</v>
      </c>
      <c r="P30" s="95">
        <f t="shared" si="6"/>
        <v>0.18427269949470473</v>
      </c>
      <c r="Q30" s="90"/>
      <c r="R30" s="90"/>
      <c r="S30" s="90"/>
      <c r="T30" s="90"/>
      <c r="U30" s="90"/>
      <c r="V30" s="95">
        <f t="shared" si="7"/>
        <v>0</v>
      </c>
      <c r="W30" s="90">
        <v>8941.6792797599992</v>
      </c>
      <c r="X30" s="90">
        <v>18236</v>
      </c>
      <c r="Y30" s="92">
        <v>9.8421876882303305</v>
      </c>
      <c r="Z30" s="90">
        <v>3451.5341800000001</v>
      </c>
      <c r="AA30" s="92">
        <v>-2.0370602230675399</v>
      </c>
      <c r="AB30" s="95">
        <f t="shared" si="8"/>
        <v>0.18408473160178926</v>
      </c>
      <c r="AC30" s="90">
        <v>1003</v>
      </c>
      <c r="AD30" s="90">
        <v>11.909678</v>
      </c>
      <c r="AE30" s="95">
        <f t="shared" si="9"/>
        <v>0.29049109530815043</v>
      </c>
      <c r="AF30" s="90">
        <v>0</v>
      </c>
      <c r="AG30" s="90">
        <v>0.15848999999999999</v>
      </c>
      <c r="AH30" s="95">
        <f t="shared" si="10"/>
        <v>2.7297781970216144E-2</v>
      </c>
      <c r="AI30" s="90">
        <v>7683.7359517900004</v>
      </c>
      <c r="AJ30" s="90">
        <v>27262.046975000001</v>
      </c>
      <c r="AK30" s="92">
        <v>4.0338453332591699</v>
      </c>
      <c r="AL30" s="95">
        <f t="shared" si="11"/>
        <v>42.888590527879764</v>
      </c>
      <c r="AM30" s="90">
        <v>27260.421565000001</v>
      </c>
      <c r="AN30" s="90">
        <v>10139.674209430001</v>
      </c>
      <c r="AO30" s="90">
        <v>4963</v>
      </c>
      <c r="AP30" s="90">
        <v>257.70245499999999</v>
      </c>
      <c r="AQ30" s="92">
        <v>817.07515030085096</v>
      </c>
      <c r="AR30" s="95">
        <f t="shared" si="12"/>
        <v>3.018347852030872</v>
      </c>
      <c r="AS30" s="90">
        <v>130.30257700000001</v>
      </c>
      <c r="AT30" s="90">
        <v>30.909521999999999</v>
      </c>
      <c r="AU30" s="90">
        <v>0.28969</v>
      </c>
      <c r="AV30" s="90">
        <v>1328.0072700000001</v>
      </c>
      <c r="AW30" s="90">
        <v>928.96066199999996</v>
      </c>
      <c r="AX30" s="90">
        <v>3990.5773450000002</v>
      </c>
      <c r="AY30" s="90">
        <v>48.767834999999998</v>
      </c>
      <c r="AZ30" s="90"/>
      <c r="BA30" s="207"/>
      <c r="BB30" s="207">
        <f t="shared" si="2"/>
        <v>38387.674587000001</v>
      </c>
      <c r="BC30" s="207">
        <f t="shared" si="14"/>
        <v>38387.674586999994</v>
      </c>
      <c r="BD30" s="207">
        <f t="shared" si="16"/>
        <v>0</v>
      </c>
      <c r="BE30" s="207"/>
      <c r="BF30" s="207"/>
      <c r="BG30" s="207"/>
    </row>
    <row r="31" spans="1:59" s="168" customFormat="1" ht="20.100000000000001" customHeight="1">
      <c r="A31" s="284"/>
      <c r="B31" s="93" t="s">
        <v>50</v>
      </c>
      <c r="C31" s="90">
        <v>331766.41054329998</v>
      </c>
      <c r="D31" s="90">
        <v>57731.961296000401</v>
      </c>
      <c r="E31" s="90">
        <v>-6.3505270744475899</v>
      </c>
      <c r="F31" s="95">
        <f t="shared" si="4"/>
        <v>2.3256594285915102</v>
      </c>
      <c r="G31" s="90">
        <v>119665.52468</v>
      </c>
      <c r="H31" s="90">
        <v>4142</v>
      </c>
      <c r="I31" s="90">
        <v>4871.2317000000003</v>
      </c>
      <c r="J31" s="90">
        <v>4.1339867674252</v>
      </c>
      <c r="K31" s="95">
        <f t="shared" si="5"/>
        <v>5.2051867576816573</v>
      </c>
      <c r="L31" s="90">
        <v>119294.1655633</v>
      </c>
      <c r="M31" s="90">
        <v>265758</v>
      </c>
      <c r="N31" s="90">
        <v>46486.916196000398</v>
      </c>
      <c r="O31" s="90">
        <v>-12.8017790793118</v>
      </c>
      <c r="P31" s="95">
        <f t="shared" si="6"/>
        <v>2.4732254681509716</v>
      </c>
      <c r="Q31" s="90">
        <v>28251.0866976</v>
      </c>
      <c r="R31" s="90">
        <v>58201</v>
      </c>
      <c r="S31" s="90"/>
      <c r="T31" s="90">
        <v>9560.910828</v>
      </c>
      <c r="U31" s="90">
        <v>271.72020832744602</v>
      </c>
      <c r="V31" s="95">
        <f t="shared" si="7"/>
        <v>5.8750799541459111</v>
      </c>
      <c r="W31" s="90">
        <v>116092.2237573</v>
      </c>
      <c r="X31" s="90">
        <v>241968</v>
      </c>
      <c r="Y31" s="90"/>
      <c r="Z31" s="90">
        <v>46084.248782000403</v>
      </c>
      <c r="AA31" s="90">
        <v>-13.049558802179</v>
      </c>
      <c r="AB31" s="95">
        <f t="shared" si="8"/>
        <v>2.457865437712289</v>
      </c>
      <c r="AC31" s="90">
        <v>23790</v>
      </c>
      <c r="AD31" s="90">
        <v>402.66741399994299</v>
      </c>
      <c r="AE31" s="95">
        <f t="shared" si="9"/>
        <v>9.8215332217834845</v>
      </c>
      <c r="AF31" s="90"/>
      <c r="AG31" s="90"/>
      <c r="AH31" s="95">
        <f t="shared" si="10"/>
        <v>0</v>
      </c>
      <c r="AI31" s="90"/>
      <c r="AJ31" s="90"/>
      <c r="AK31" s="90"/>
      <c r="AL31" s="95">
        <f t="shared" si="11"/>
        <v>0</v>
      </c>
      <c r="AM31" s="90"/>
      <c r="AN31" s="90">
        <v>197.5198</v>
      </c>
      <c r="AO31" s="90">
        <v>191</v>
      </c>
      <c r="AP31" s="90">
        <v>21.6265</v>
      </c>
      <c r="AQ31" s="90">
        <v>19.491763430785198</v>
      </c>
      <c r="AR31" s="95">
        <f t="shared" si="12"/>
        <v>0.25330103984436492</v>
      </c>
      <c r="AS31" s="90">
        <v>2177.3694999999998</v>
      </c>
      <c r="AT31" s="90">
        <v>236.24549999999999</v>
      </c>
      <c r="AU31" s="90">
        <v>40.009799999999998</v>
      </c>
      <c r="AV31" s="90">
        <v>1940.52</v>
      </c>
      <c r="AW31" s="90">
        <v>1699.8675000000001</v>
      </c>
      <c r="AX31" s="90">
        <v>45.8979</v>
      </c>
      <c r="AY31" s="90">
        <v>212.2773</v>
      </c>
      <c r="AZ31" s="90"/>
      <c r="BA31" s="207"/>
      <c r="BB31" s="207">
        <f t="shared" si="2"/>
        <v>57731.961296000401</v>
      </c>
      <c r="BC31" s="207">
        <f t="shared" ref="BC31:BC37" si="17">I31+N31+AJ31+AP31+AS31+AT31+AU31+AV31+AW31+AX31+AY31</f>
        <v>57731.961896000401</v>
      </c>
      <c r="BD31" s="207">
        <f t="shared" si="16"/>
        <v>5.9999999939464033E-4</v>
      </c>
      <c r="BE31" s="207"/>
      <c r="BF31" s="207"/>
      <c r="BG31" s="207"/>
    </row>
    <row r="32" spans="1:59" s="168" customFormat="1" ht="20.100000000000001" customHeight="1">
      <c r="A32" s="284"/>
      <c r="B32" s="93" t="s">
        <v>39</v>
      </c>
      <c r="C32" s="97">
        <v>46117.03</v>
      </c>
      <c r="D32" s="97">
        <v>4850.47</v>
      </c>
      <c r="E32" s="97">
        <v>-2.1398000000000001</v>
      </c>
      <c r="F32" s="95">
        <f t="shared" si="4"/>
        <v>0.195395081604161</v>
      </c>
      <c r="G32" s="97">
        <v>19383.810000000001</v>
      </c>
      <c r="H32" s="97">
        <v>693</v>
      </c>
      <c r="I32" s="97">
        <v>683</v>
      </c>
      <c r="J32" s="97">
        <v>-22.601800000000001</v>
      </c>
      <c r="K32" s="95">
        <f t="shared" si="5"/>
        <v>0.72982415422706581</v>
      </c>
      <c r="L32" s="97">
        <v>7651.36</v>
      </c>
      <c r="M32" s="97">
        <v>15065</v>
      </c>
      <c r="N32" s="97">
        <v>3007.04</v>
      </c>
      <c r="O32" s="97">
        <v>-10.923400000000001</v>
      </c>
      <c r="P32" s="95">
        <f t="shared" si="6"/>
        <v>0.15998238903161666</v>
      </c>
      <c r="Q32" s="97">
        <v>538.78</v>
      </c>
      <c r="R32" s="97">
        <v>1173</v>
      </c>
      <c r="S32" s="97">
        <v>-62.210099999999997</v>
      </c>
      <c r="T32" s="97">
        <v>191.35</v>
      </c>
      <c r="U32" s="97">
        <v>-66.787599999999998</v>
      </c>
      <c r="V32" s="95">
        <f t="shared" si="7"/>
        <v>0.11758257863189227</v>
      </c>
      <c r="W32" s="97">
        <v>7615.31</v>
      </c>
      <c r="X32" s="97">
        <v>14768</v>
      </c>
      <c r="Y32" s="97">
        <v>2.5769000000000002</v>
      </c>
      <c r="Z32" s="97">
        <v>3003.44</v>
      </c>
      <c r="AA32" s="97">
        <v>-10.955399999999999</v>
      </c>
      <c r="AB32" s="95">
        <f t="shared" si="8"/>
        <v>0.1601859977182894</v>
      </c>
      <c r="AC32" s="97">
        <v>267</v>
      </c>
      <c r="AD32" s="97">
        <v>2.88</v>
      </c>
      <c r="AE32" s="95">
        <f t="shared" si="9"/>
        <v>7.0246597304097824E-2</v>
      </c>
      <c r="AF32" s="97">
        <v>30</v>
      </c>
      <c r="AG32" s="97">
        <v>0.72</v>
      </c>
      <c r="AH32" s="95">
        <f t="shared" si="10"/>
        <v>0.12401036670172015</v>
      </c>
      <c r="AI32" s="97">
        <v>43.42</v>
      </c>
      <c r="AJ32" s="97">
        <v>246.23</v>
      </c>
      <c r="AK32" s="97">
        <v>0</v>
      </c>
      <c r="AL32" s="95">
        <f t="shared" si="11"/>
        <v>0.38736847806637731</v>
      </c>
      <c r="AM32" s="97">
        <v>246.23</v>
      </c>
      <c r="AN32" s="97">
        <v>139.47</v>
      </c>
      <c r="AO32" s="97">
        <v>155</v>
      </c>
      <c r="AP32" s="97">
        <v>13.11</v>
      </c>
      <c r="AQ32" s="97">
        <v>29.4176</v>
      </c>
      <c r="AR32" s="95">
        <f t="shared" si="12"/>
        <v>0.15355127424038212</v>
      </c>
      <c r="AS32" s="97">
        <v>34.659999999999997</v>
      </c>
      <c r="AT32" s="97">
        <v>38.22</v>
      </c>
      <c r="AU32" s="97">
        <v>21.48</v>
      </c>
      <c r="AV32" s="97">
        <v>288.76</v>
      </c>
      <c r="AW32" s="97">
        <v>501.78</v>
      </c>
      <c r="AX32" s="97">
        <v>16.190000000000001</v>
      </c>
      <c r="AY32" s="97">
        <v>0</v>
      </c>
      <c r="AZ32" s="97">
        <v>0</v>
      </c>
      <c r="BA32" s="207"/>
      <c r="BB32" s="207">
        <f t="shared" si="2"/>
        <v>4850.47</v>
      </c>
      <c r="BC32" s="207">
        <f t="shared" si="17"/>
        <v>4850.4699999999993</v>
      </c>
      <c r="BD32" s="207">
        <f t="shared" si="16"/>
        <v>0</v>
      </c>
      <c r="BE32" s="207"/>
      <c r="BF32" s="207"/>
      <c r="BG32" s="207"/>
    </row>
    <row r="33" spans="1:59" s="168" customFormat="1" ht="20.100000000000001" customHeight="1">
      <c r="A33" s="284"/>
      <c r="B33" s="93" t="s">
        <v>51</v>
      </c>
      <c r="C33" s="90">
        <v>109661.42810398</v>
      </c>
      <c r="D33" s="90">
        <v>27633.895006999999</v>
      </c>
      <c r="E33" s="90"/>
      <c r="F33" s="95">
        <f t="shared" si="4"/>
        <v>1.1131966943272678</v>
      </c>
      <c r="G33" s="90"/>
      <c r="H33" s="90"/>
      <c r="I33" s="90"/>
      <c r="J33" s="90"/>
      <c r="K33" s="95">
        <f t="shared" si="5"/>
        <v>0</v>
      </c>
      <c r="L33" s="90">
        <v>87396.439563980006</v>
      </c>
      <c r="M33" s="90">
        <v>186795</v>
      </c>
      <c r="N33" s="90">
        <v>26908.410965999999</v>
      </c>
      <c r="O33" s="90"/>
      <c r="P33" s="95">
        <f t="shared" si="6"/>
        <v>1.4315978076065605</v>
      </c>
      <c r="Q33" s="90">
        <v>55193.18839404</v>
      </c>
      <c r="R33" s="90">
        <v>108757</v>
      </c>
      <c r="S33" s="90"/>
      <c r="T33" s="90">
        <v>16163.79026</v>
      </c>
      <c r="U33" s="90"/>
      <c r="V33" s="95">
        <f t="shared" si="7"/>
        <v>9.9324804768009631</v>
      </c>
      <c r="W33" s="90">
        <v>86282.701563979994</v>
      </c>
      <c r="X33" s="90">
        <v>177666</v>
      </c>
      <c r="Y33" s="90"/>
      <c r="Z33" s="90">
        <v>26803.940741999999</v>
      </c>
      <c r="AA33" s="90"/>
      <c r="AB33" s="95">
        <f t="shared" si="8"/>
        <v>1.4295660943914898</v>
      </c>
      <c r="AC33" s="90">
        <v>9125</v>
      </c>
      <c r="AD33" s="90">
        <v>104.047584</v>
      </c>
      <c r="AE33" s="95">
        <f t="shared" si="9"/>
        <v>2.5378433103167679</v>
      </c>
      <c r="AF33" s="90">
        <v>4</v>
      </c>
      <c r="AG33" s="90">
        <v>0.42264000000000002</v>
      </c>
      <c r="AH33" s="95">
        <f t="shared" si="10"/>
        <v>7.2794085253909735E-2</v>
      </c>
      <c r="AI33" s="90"/>
      <c r="AJ33" s="90"/>
      <c r="AK33" s="90"/>
      <c r="AL33" s="95">
        <f t="shared" si="11"/>
        <v>0</v>
      </c>
      <c r="AM33" s="136"/>
      <c r="AN33" s="90">
        <v>0</v>
      </c>
      <c r="AO33" s="90">
        <v>0</v>
      </c>
      <c r="AP33" s="90">
        <v>0</v>
      </c>
      <c r="AQ33" s="90"/>
      <c r="AR33" s="95">
        <f t="shared" si="12"/>
        <v>0</v>
      </c>
      <c r="AS33" s="90"/>
      <c r="AT33" s="90"/>
      <c r="AU33" s="90"/>
      <c r="AV33" s="90">
        <v>240.68620799999999</v>
      </c>
      <c r="AW33" s="90">
        <v>464.634005</v>
      </c>
      <c r="AX33" s="90">
        <v>20.163827999999999</v>
      </c>
      <c r="AY33" s="96"/>
      <c r="AZ33" s="190"/>
      <c r="BA33" s="207"/>
      <c r="BB33" s="207">
        <f t="shared" si="2"/>
        <v>27633.895006999999</v>
      </c>
      <c r="BC33" s="207">
        <f t="shared" si="17"/>
        <v>27633.895006999999</v>
      </c>
      <c r="BD33" s="207">
        <f t="shared" si="16"/>
        <v>0</v>
      </c>
      <c r="BE33" s="207"/>
      <c r="BF33" s="207"/>
      <c r="BG33" s="207"/>
    </row>
    <row r="34" spans="1:59" s="168" customFormat="1" ht="20.100000000000001" customHeight="1">
      <c r="A34" s="284"/>
      <c r="B34" s="93" t="s">
        <v>40</v>
      </c>
      <c r="C34" s="99">
        <v>308325.8</v>
      </c>
      <c r="D34" s="99">
        <v>56295.69</v>
      </c>
      <c r="E34" s="99">
        <v>13.725809853265201</v>
      </c>
      <c r="F34" s="95">
        <f t="shared" si="4"/>
        <v>2.2678010463960301</v>
      </c>
      <c r="G34" s="99">
        <v>74486.53</v>
      </c>
      <c r="H34" s="99">
        <v>391</v>
      </c>
      <c r="I34" s="99">
        <v>1381.81</v>
      </c>
      <c r="J34" s="99">
        <v>0.42998392107502198</v>
      </c>
      <c r="K34" s="95">
        <f t="shared" si="5"/>
        <v>1.4765421882174257</v>
      </c>
      <c r="L34" s="99">
        <v>88249.37</v>
      </c>
      <c r="M34" s="99">
        <v>207774</v>
      </c>
      <c r="N34" s="99">
        <v>32536.29</v>
      </c>
      <c r="O34" s="99">
        <v>-0.52667525962304196</v>
      </c>
      <c r="P34" s="95">
        <f t="shared" si="6"/>
        <v>1.7310156846684779</v>
      </c>
      <c r="Q34" s="99">
        <v>22916.73</v>
      </c>
      <c r="R34" s="99">
        <v>54320</v>
      </c>
      <c r="S34" s="99">
        <v>-46.103625503542197</v>
      </c>
      <c r="T34" s="99">
        <v>7710.02</v>
      </c>
      <c r="U34" s="99">
        <v>-52.664183026439197</v>
      </c>
      <c r="V34" s="95">
        <f t="shared" si="7"/>
        <v>4.7377268508150614</v>
      </c>
      <c r="W34" s="99">
        <v>85769.87</v>
      </c>
      <c r="X34" s="99">
        <v>187446</v>
      </c>
      <c r="Y34" s="99">
        <v>5.5070864900766603</v>
      </c>
      <c r="Z34" s="99">
        <v>32305.57</v>
      </c>
      <c r="AA34" s="99">
        <v>-0.88214097135526004</v>
      </c>
      <c r="AB34" s="95">
        <f t="shared" si="8"/>
        <v>1.7229909578043971</v>
      </c>
      <c r="AC34" s="99">
        <v>20328</v>
      </c>
      <c r="AD34" s="99">
        <v>230.72</v>
      </c>
      <c r="AE34" s="95">
        <f t="shared" si="9"/>
        <v>5.6275329618060592</v>
      </c>
      <c r="AF34" s="99">
        <v>0</v>
      </c>
      <c r="AG34" s="99">
        <v>0</v>
      </c>
      <c r="AH34" s="95">
        <f t="shared" si="10"/>
        <v>0</v>
      </c>
      <c r="AI34" s="99">
        <v>0</v>
      </c>
      <c r="AJ34" s="99">
        <v>0</v>
      </c>
      <c r="AK34" s="99">
        <v>0</v>
      </c>
      <c r="AL34" s="95">
        <f t="shared" si="11"/>
        <v>0</v>
      </c>
      <c r="AM34" s="99">
        <v>0</v>
      </c>
      <c r="AN34" s="99">
        <v>519.75</v>
      </c>
      <c r="AO34" s="99">
        <v>83</v>
      </c>
      <c r="AP34" s="99">
        <v>9.3800000000000008</v>
      </c>
      <c r="AQ34" s="99">
        <v>-88.553740779768205</v>
      </c>
      <c r="AR34" s="95">
        <f t="shared" si="12"/>
        <v>0.10986353565025052</v>
      </c>
      <c r="AS34" s="99">
        <v>1319.87</v>
      </c>
      <c r="AT34" s="99">
        <v>10.52</v>
      </c>
      <c r="AU34" s="99">
        <v>14764.55</v>
      </c>
      <c r="AV34" s="99">
        <v>2281.21</v>
      </c>
      <c r="AW34" s="99">
        <v>3904.45</v>
      </c>
      <c r="AX34" s="99">
        <v>0</v>
      </c>
      <c r="AY34" s="99">
        <v>87.61</v>
      </c>
      <c r="AZ34" s="99">
        <v>0</v>
      </c>
      <c r="BA34" s="207"/>
      <c r="BB34" s="207">
        <f t="shared" si="2"/>
        <v>56295.69</v>
      </c>
      <c r="BC34" s="207">
        <f t="shared" si="17"/>
        <v>56295.689999999995</v>
      </c>
      <c r="BD34" s="207">
        <f t="shared" si="16"/>
        <v>0</v>
      </c>
      <c r="BE34" s="207"/>
      <c r="BF34" s="207"/>
      <c r="BG34" s="207"/>
    </row>
    <row r="35" spans="1:59" s="168" customFormat="1" ht="20.100000000000001" customHeight="1">
      <c r="A35" s="284"/>
      <c r="B35" s="93" t="s">
        <v>52</v>
      </c>
      <c r="C35" s="98">
        <v>38642.879999999997</v>
      </c>
      <c r="D35" s="98">
        <v>14351.38</v>
      </c>
      <c r="E35" s="98">
        <v>10.210000000000001</v>
      </c>
      <c r="F35" s="95">
        <f t="shared" si="4"/>
        <v>0.5781272879189695</v>
      </c>
      <c r="G35" s="189">
        <v>1132.74</v>
      </c>
      <c r="H35" s="98">
        <v>79</v>
      </c>
      <c r="I35" s="98">
        <v>115.07</v>
      </c>
      <c r="J35" s="98">
        <v>2.79</v>
      </c>
      <c r="K35" s="95">
        <f t="shared" si="5"/>
        <v>0.12295880736004165</v>
      </c>
      <c r="L35" s="189">
        <v>27785.16</v>
      </c>
      <c r="M35" s="189">
        <v>56845</v>
      </c>
      <c r="N35" s="98">
        <v>13131.84</v>
      </c>
      <c r="O35" s="83">
        <v>8.57</v>
      </c>
      <c r="P35" s="95">
        <f t="shared" si="6"/>
        <v>0.69864821737687055</v>
      </c>
      <c r="Q35" s="98"/>
      <c r="R35" s="98"/>
      <c r="S35" s="98"/>
      <c r="T35" s="98"/>
      <c r="U35" s="98"/>
      <c r="V35" s="95">
        <f t="shared" si="7"/>
        <v>0</v>
      </c>
      <c r="W35" s="189">
        <v>27721.11</v>
      </c>
      <c r="X35" s="189">
        <v>56320</v>
      </c>
      <c r="Y35" s="98">
        <v>7.17</v>
      </c>
      <c r="Z35" s="98">
        <v>13123.98</v>
      </c>
      <c r="AA35" s="98">
        <v>8.51</v>
      </c>
      <c r="AB35" s="95">
        <f t="shared" si="8"/>
        <v>0.69995665980837829</v>
      </c>
      <c r="AC35" s="189">
        <v>524</v>
      </c>
      <c r="AD35" s="98">
        <v>7.81</v>
      </c>
      <c r="AE35" s="95">
        <f t="shared" si="9"/>
        <v>0.1904951128281264</v>
      </c>
      <c r="AF35" s="189">
        <v>1</v>
      </c>
      <c r="AG35" s="189">
        <v>0.05</v>
      </c>
      <c r="AH35" s="95">
        <f t="shared" si="10"/>
        <v>8.6118310209527885E-3</v>
      </c>
      <c r="AI35" s="189">
        <v>0</v>
      </c>
      <c r="AJ35" s="189">
        <v>0</v>
      </c>
      <c r="AK35" s="189" t="s">
        <v>42</v>
      </c>
      <c r="AL35" s="95">
        <f t="shared" si="11"/>
        <v>0</v>
      </c>
      <c r="AM35" s="189">
        <v>0</v>
      </c>
      <c r="AN35" s="189">
        <v>103.41</v>
      </c>
      <c r="AO35" s="189">
        <v>113</v>
      </c>
      <c r="AP35" s="189">
        <v>1.07</v>
      </c>
      <c r="AQ35" s="84">
        <v>143.18</v>
      </c>
      <c r="AR35" s="95">
        <f t="shared" si="12"/>
        <v>1.253240758483668E-2</v>
      </c>
      <c r="AS35" s="98">
        <v>22.72</v>
      </c>
      <c r="AT35" s="98">
        <v>9.5500000000000007</v>
      </c>
      <c r="AU35" s="98">
        <v>1.6</v>
      </c>
      <c r="AV35" s="98">
        <v>797.24</v>
      </c>
      <c r="AW35" s="98">
        <v>247.08</v>
      </c>
      <c r="AX35" s="98">
        <v>25.03</v>
      </c>
      <c r="AY35" s="98">
        <v>0.18</v>
      </c>
      <c r="AZ35" s="98">
        <v>0</v>
      </c>
      <c r="BA35" s="207"/>
      <c r="BB35" s="207">
        <f t="shared" si="2"/>
        <v>14351.38</v>
      </c>
      <c r="BC35" s="207">
        <f t="shared" si="17"/>
        <v>14351.38</v>
      </c>
      <c r="BD35" s="207">
        <f t="shared" si="16"/>
        <v>0</v>
      </c>
      <c r="BE35" s="207"/>
      <c r="BF35" s="207"/>
      <c r="BG35" s="207"/>
    </row>
    <row r="36" spans="1:59" s="168" customFormat="1" ht="20.100000000000001" customHeight="1">
      <c r="A36" s="284"/>
      <c r="B36" s="93" t="s">
        <v>53</v>
      </c>
      <c r="C36" s="84">
        <v>26639.96</v>
      </c>
      <c r="D36" s="84">
        <v>7233.85</v>
      </c>
      <c r="E36" s="84">
        <v>10.46</v>
      </c>
      <c r="F36" s="95">
        <f t="shared" si="4"/>
        <v>0.29140654638875413</v>
      </c>
      <c r="G36" s="84">
        <v>299</v>
      </c>
      <c r="H36" s="84">
        <v>11</v>
      </c>
      <c r="I36" s="84">
        <v>11.1</v>
      </c>
      <c r="J36" s="196">
        <v>-41.79</v>
      </c>
      <c r="K36" s="95">
        <f t="shared" si="5"/>
        <v>1.1860978201933279E-2</v>
      </c>
      <c r="L36" s="109">
        <v>16074.05</v>
      </c>
      <c r="M36" s="109">
        <v>33303</v>
      </c>
      <c r="N36" s="109">
        <v>6656.79</v>
      </c>
      <c r="O36" s="109">
        <v>5.46</v>
      </c>
      <c r="P36" s="95">
        <f t="shared" si="6"/>
        <v>0.35415863024162481</v>
      </c>
      <c r="Q36" s="84"/>
      <c r="R36" s="84"/>
      <c r="S36" s="84"/>
      <c r="T36" s="84"/>
      <c r="U36" s="84"/>
      <c r="V36" s="95">
        <f t="shared" si="7"/>
        <v>0</v>
      </c>
      <c r="W36" s="109">
        <v>16074.05</v>
      </c>
      <c r="X36" s="109">
        <v>33303</v>
      </c>
      <c r="Y36" s="109">
        <v>10.01</v>
      </c>
      <c r="Z36" s="109">
        <v>6656.97</v>
      </c>
      <c r="AA36" s="84">
        <v>5.46</v>
      </c>
      <c r="AB36" s="95">
        <f t="shared" si="8"/>
        <v>0.35504400994550284</v>
      </c>
      <c r="AC36" s="109">
        <v>0</v>
      </c>
      <c r="AD36" s="109">
        <v>0</v>
      </c>
      <c r="AE36" s="95">
        <f t="shared" si="9"/>
        <v>0</v>
      </c>
      <c r="AF36" s="109"/>
      <c r="AG36" s="84">
        <v>0</v>
      </c>
      <c r="AH36" s="95">
        <f t="shared" si="10"/>
        <v>0</v>
      </c>
      <c r="AI36" s="84"/>
      <c r="AJ36" s="84"/>
      <c r="AK36" s="84"/>
      <c r="AL36" s="95">
        <f t="shared" si="11"/>
        <v>0</v>
      </c>
      <c r="AM36" s="84"/>
      <c r="AN36" s="109">
        <v>0</v>
      </c>
      <c r="AO36" s="109">
        <v>0</v>
      </c>
      <c r="AP36" s="109">
        <v>0</v>
      </c>
      <c r="AQ36" s="83">
        <v>0</v>
      </c>
      <c r="AR36" s="95">
        <f t="shared" si="12"/>
        <v>0</v>
      </c>
      <c r="AS36" s="84">
        <v>13.48</v>
      </c>
      <c r="AT36" s="84"/>
      <c r="AU36" s="84"/>
      <c r="AV36" s="84">
        <v>482.5</v>
      </c>
      <c r="AW36" s="84">
        <v>62.72</v>
      </c>
      <c r="AX36" s="84">
        <v>7.24</v>
      </c>
      <c r="AY36" s="209">
        <v>0.02</v>
      </c>
      <c r="AZ36" s="84"/>
      <c r="BA36" s="207"/>
      <c r="BB36" s="207">
        <f t="shared" si="2"/>
        <v>7233.85</v>
      </c>
      <c r="BC36" s="207">
        <f t="shared" si="17"/>
        <v>7233.85</v>
      </c>
      <c r="BD36" s="207">
        <f t="shared" si="16"/>
        <v>0</v>
      </c>
      <c r="BE36" s="207"/>
      <c r="BF36" s="207"/>
      <c r="BG36" s="207"/>
    </row>
    <row r="37" spans="1:59" s="168" customFormat="1" ht="20.100000000000001" customHeight="1">
      <c r="A37" s="284"/>
      <c r="B37" s="93" t="s">
        <v>54</v>
      </c>
      <c r="C37" s="96">
        <v>374612.74884268601</v>
      </c>
      <c r="D37" s="96">
        <v>25082.684913000001</v>
      </c>
      <c r="E37" s="96">
        <v>6.64306603109336</v>
      </c>
      <c r="F37" s="95">
        <f t="shared" si="4"/>
        <v>1.0104244053518718</v>
      </c>
      <c r="G37" s="96">
        <v>31061.407304175998</v>
      </c>
      <c r="H37" s="96">
        <v>530</v>
      </c>
      <c r="I37" s="96">
        <v>1655.7928260000001</v>
      </c>
      <c r="J37" s="96">
        <v>2.69709434282032</v>
      </c>
      <c r="K37" s="95">
        <f t="shared" si="5"/>
        <v>1.7693083437931085</v>
      </c>
      <c r="L37" s="96">
        <v>268196.75336029998</v>
      </c>
      <c r="M37" s="96">
        <v>58842</v>
      </c>
      <c r="N37" s="96">
        <v>12817.782064000001</v>
      </c>
      <c r="O37" s="96">
        <v>-16.654545863279601</v>
      </c>
      <c r="P37" s="95">
        <f t="shared" si="6"/>
        <v>0.68193951416852672</v>
      </c>
      <c r="Q37" s="96"/>
      <c r="R37" s="96"/>
      <c r="S37" s="96"/>
      <c r="T37" s="96"/>
      <c r="U37" s="96"/>
      <c r="V37" s="95">
        <f t="shared" si="7"/>
        <v>0</v>
      </c>
      <c r="W37" s="96">
        <v>268184.55336030002</v>
      </c>
      <c r="X37" s="96">
        <v>58832</v>
      </c>
      <c r="Y37" s="96">
        <v>-16.237880319489701</v>
      </c>
      <c r="Z37" s="96">
        <v>12817.666063999999</v>
      </c>
      <c r="AA37" s="96">
        <v>-16.654758195306901</v>
      </c>
      <c r="AB37" s="95">
        <f t="shared" si="8"/>
        <v>0.68361965841891281</v>
      </c>
      <c r="AC37" s="96">
        <v>10</v>
      </c>
      <c r="AD37" s="96">
        <v>0.11600000000000001</v>
      </c>
      <c r="AE37" s="95">
        <f t="shared" si="9"/>
        <v>2.829376835859496E-3</v>
      </c>
      <c r="AF37" s="96">
        <v>0</v>
      </c>
      <c r="AG37" s="96">
        <v>0</v>
      </c>
      <c r="AH37" s="95">
        <f t="shared" si="10"/>
        <v>0</v>
      </c>
      <c r="AI37" s="92">
        <v>0</v>
      </c>
      <c r="AJ37" s="92">
        <v>0</v>
      </c>
      <c r="AK37" s="92">
        <v>0</v>
      </c>
      <c r="AL37" s="95">
        <f t="shared" si="11"/>
        <v>0</v>
      </c>
      <c r="AM37" s="92">
        <v>0</v>
      </c>
      <c r="AN37" s="96">
        <v>65.11</v>
      </c>
      <c r="AO37" s="96">
        <v>269</v>
      </c>
      <c r="AP37" s="96">
        <v>2.8003629999999999</v>
      </c>
      <c r="AQ37" s="96">
        <v>341.968810516232</v>
      </c>
      <c r="AR37" s="95">
        <f t="shared" si="12"/>
        <v>3.2799336917285982E-2</v>
      </c>
      <c r="AS37" s="96">
        <v>1524.366675</v>
      </c>
      <c r="AT37" s="96">
        <v>25.508367</v>
      </c>
      <c r="AU37" s="96">
        <v>1562</v>
      </c>
      <c r="AV37" s="96">
        <v>1042.2123690000001</v>
      </c>
      <c r="AW37" s="96">
        <v>1904.9116610000001</v>
      </c>
      <c r="AX37" s="96">
        <v>4547.3105880000003</v>
      </c>
      <c r="AY37" s="96">
        <v>0</v>
      </c>
      <c r="AZ37" s="96">
        <v>0</v>
      </c>
      <c r="BA37" s="207"/>
      <c r="BB37" s="207">
        <f t="shared" si="2"/>
        <v>25082.684913000001</v>
      </c>
      <c r="BC37" s="207">
        <f t="shared" si="17"/>
        <v>25082.684913000005</v>
      </c>
      <c r="BD37" s="207">
        <f t="shared" si="15"/>
        <v>0</v>
      </c>
      <c r="BE37" s="207"/>
      <c r="BF37" s="207"/>
      <c r="BG37" s="207"/>
    </row>
    <row r="38" spans="1:59" s="168" customFormat="1" ht="20.100000000000001" customHeight="1">
      <c r="A38" s="284"/>
      <c r="B38" s="93" t="s">
        <v>55</v>
      </c>
      <c r="C38" s="95">
        <v>14968.57</v>
      </c>
      <c r="D38" s="95">
        <v>4381.53</v>
      </c>
      <c r="E38" s="95">
        <v>0.39</v>
      </c>
      <c r="F38" s="95">
        <f t="shared" si="4"/>
        <v>0.17650442367462937</v>
      </c>
      <c r="G38" s="95">
        <v>310.32</v>
      </c>
      <c r="H38" s="95">
        <v>15</v>
      </c>
      <c r="I38" s="95">
        <v>40.58</v>
      </c>
      <c r="J38" s="95">
        <v>1.27</v>
      </c>
      <c r="K38" s="95">
        <f t="shared" si="5"/>
        <v>4.3362026615716434E-2</v>
      </c>
      <c r="L38" s="95">
        <v>9672.44</v>
      </c>
      <c r="M38" s="95">
        <v>29241</v>
      </c>
      <c r="N38" s="95">
        <v>3905.55</v>
      </c>
      <c r="O38" s="95">
        <v>0.34</v>
      </c>
      <c r="P38" s="95">
        <f t="shared" si="6"/>
        <v>0.20778546992472013</v>
      </c>
      <c r="Q38" s="95">
        <v>0</v>
      </c>
      <c r="R38" s="95">
        <v>0</v>
      </c>
      <c r="S38" s="95">
        <v>0</v>
      </c>
      <c r="T38" s="95">
        <v>0</v>
      </c>
      <c r="U38" s="95">
        <v>0</v>
      </c>
      <c r="V38" s="95">
        <f t="shared" si="7"/>
        <v>0</v>
      </c>
      <c r="W38" s="95">
        <v>9644.99</v>
      </c>
      <c r="X38" s="95">
        <v>29016</v>
      </c>
      <c r="Y38" s="95">
        <v>0.37</v>
      </c>
      <c r="Z38" s="95">
        <v>3905.4</v>
      </c>
      <c r="AA38" s="95">
        <v>0.34</v>
      </c>
      <c r="AB38" s="95">
        <f t="shared" si="8"/>
        <v>0.20829129114915143</v>
      </c>
      <c r="AC38" s="95">
        <v>0</v>
      </c>
      <c r="AD38" s="95">
        <v>0</v>
      </c>
      <c r="AE38" s="95">
        <f t="shared" si="9"/>
        <v>0</v>
      </c>
      <c r="AF38" s="95">
        <v>225</v>
      </c>
      <c r="AG38" s="95">
        <v>0.15</v>
      </c>
      <c r="AH38" s="95">
        <f t="shared" si="10"/>
        <v>2.5835493062858362E-2</v>
      </c>
      <c r="AI38" s="95">
        <v>19.399999999999999</v>
      </c>
      <c r="AJ38" s="95">
        <v>157.25</v>
      </c>
      <c r="AK38" s="95">
        <v>0</v>
      </c>
      <c r="AL38" s="95">
        <f t="shared" si="11"/>
        <v>0.24738534368654441</v>
      </c>
      <c r="AM38" s="136">
        <v>0</v>
      </c>
      <c r="AN38" s="95">
        <v>5276.73</v>
      </c>
      <c r="AO38" s="95">
        <v>32262</v>
      </c>
      <c r="AP38" s="95">
        <v>14.43</v>
      </c>
      <c r="AQ38" s="95">
        <v>0.16</v>
      </c>
      <c r="AR38" s="95">
        <f t="shared" si="12"/>
        <v>0.16901181443849839</v>
      </c>
      <c r="AS38" s="95">
        <v>1.1000000000000001</v>
      </c>
      <c r="AT38" s="95">
        <v>1.45</v>
      </c>
      <c r="AU38" s="95">
        <v>0</v>
      </c>
      <c r="AV38" s="95">
        <v>192.05</v>
      </c>
      <c r="AW38" s="95">
        <v>69.12</v>
      </c>
      <c r="AX38" s="95">
        <v>0</v>
      </c>
      <c r="AY38" s="96">
        <v>0</v>
      </c>
      <c r="AZ38" s="190">
        <v>0</v>
      </c>
      <c r="BA38" s="207"/>
      <c r="BB38" s="207">
        <f t="shared" si="2"/>
        <v>4381.53</v>
      </c>
      <c r="BC38" s="207">
        <f t="shared" si="14"/>
        <v>4381.5300000000007</v>
      </c>
      <c r="BD38" s="207">
        <f t="shared" si="15"/>
        <v>0</v>
      </c>
      <c r="BE38" s="207"/>
      <c r="BF38" s="207"/>
      <c r="BG38" s="207"/>
    </row>
    <row r="39" spans="1:59" s="168" customFormat="1" ht="20.100000000000001" customHeight="1">
      <c r="A39" s="284"/>
      <c r="B39" s="93" t="s">
        <v>56</v>
      </c>
      <c r="C39" s="190">
        <v>60138.180313260003</v>
      </c>
      <c r="D39" s="190">
        <v>16771.882683</v>
      </c>
      <c r="E39" s="190">
        <v>16.359651606520501</v>
      </c>
      <c r="F39" s="95">
        <f t="shared" si="4"/>
        <v>0.67563419328440333</v>
      </c>
      <c r="G39" s="190">
        <v>3219.0684647399999</v>
      </c>
      <c r="H39" s="190">
        <v>149</v>
      </c>
      <c r="I39" s="190">
        <v>187.91095100000001</v>
      </c>
      <c r="J39" s="190">
        <v>-27.443967467493</v>
      </c>
      <c r="K39" s="95">
        <f t="shared" si="5"/>
        <v>0.20079348592032006</v>
      </c>
      <c r="L39" s="190">
        <v>39041.693236779996</v>
      </c>
      <c r="M39" s="190">
        <v>69712</v>
      </c>
      <c r="N39" s="190">
        <v>15389.384109000001</v>
      </c>
      <c r="O39" s="190">
        <v>19.529729476175</v>
      </c>
      <c r="P39" s="95">
        <f t="shared" si="6"/>
        <v>0.81875546566823765</v>
      </c>
      <c r="Q39" s="190"/>
      <c r="R39" s="190"/>
      <c r="S39" s="190"/>
      <c r="T39" s="190"/>
      <c r="U39" s="190"/>
      <c r="V39" s="95">
        <f t="shared" si="7"/>
        <v>0</v>
      </c>
      <c r="W39" s="190">
        <v>39040.717236780001</v>
      </c>
      <c r="X39" s="190">
        <v>69704</v>
      </c>
      <c r="Y39" s="190">
        <v>16.9098654858945</v>
      </c>
      <c r="Z39" s="190">
        <v>15389.293540999999</v>
      </c>
      <c r="AA39" s="190">
        <v>19.529452747348898</v>
      </c>
      <c r="AB39" s="95">
        <f t="shared" si="8"/>
        <v>0.82077529101454061</v>
      </c>
      <c r="AC39" s="190">
        <v>8</v>
      </c>
      <c r="AD39" s="190">
        <v>9.0567999999999996E-2</v>
      </c>
      <c r="AE39" s="95">
        <f t="shared" si="9"/>
        <v>2.2090603557769206E-3</v>
      </c>
      <c r="AF39" s="190"/>
      <c r="AG39" s="190"/>
      <c r="AH39" s="95">
        <f t="shared" si="10"/>
        <v>0</v>
      </c>
      <c r="AI39" s="190"/>
      <c r="AJ39" s="190"/>
      <c r="AK39" s="190"/>
      <c r="AL39" s="95">
        <f t="shared" si="11"/>
        <v>0</v>
      </c>
      <c r="AM39" s="190"/>
      <c r="AN39" s="190">
        <v>704.00125000000003</v>
      </c>
      <c r="AO39" s="190">
        <v>602</v>
      </c>
      <c r="AP39" s="190">
        <v>2.5726140000000002</v>
      </c>
      <c r="AQ39" s="190" t="e">
        <v>#DIV/0!</v>
      </c>
      <c r="AR39" s="95">
        <f t="shared" si="12"/>
        <v>3.0131819819118721E-2</v>
      </c>
      <c r="AS39" s="190">
        <v>5.0083599999999997</v>
      </c>
      <c r="AT39" s="190">
        <v>1.580827</v>
      </c>
      <c r="AU39" s="190"/>
      <c r="AV39" s="190">
        <v>606.93743400000005</v>
      </c>
      <c r="AW39" s="190">
        <v>578.48838799999999</v>
      </c>
      <c r="AX39" s="190">
        <v>0</v>
      </c>
      <c r="AY39" s="190"/>
      <c r="AZ39" s="190"/>
      <c r="BA39" s="207"/>
      <c r="BB39" s="207">
        <f t="shared" si="2"/>
        <v>16771.882683</v>
      </c>
      <c r="BC39" s="207">
        <f t="shared" si="14"/>
        <v>16771.882683</v>
      </c>
      <c r="BD39" s="207">
        <f t="shared" si="15"/>
        <v>0</v>
      </c>
      <c r="BE39" s="207"/>
      <c r="BF39" s="207"/>
      <c r="BG39" s="207"/>
    </row>
    <row r="40" spans="1:59" s="168" customFormat="1" ht="20.100000000000001" customHeight="1">
      <c r="A40" s="284"/>
      <c r="B40" s="93" t="s">
        <v>57</v>
      </c>
      <c r="C40" s="190">
        <v>36959.080523627701</v>
      </c>
      <c r="D40" s="190">
        <v>13827.289110941099</v>
      </c>
      <c r="E40" s="190">
        <v>9.2119316005876595</v>
      </c>
      <c r="F40" s="95">
        <f t="shared" si="4"/>
        <v>0.55701494580868727</v>
      </c>
      <c r="G40" s="190">
        <v>2204.3366048967</v>
      </c>
      <c r="H40" s="190">
        <v>40</v>
      </c>
      <c r="I40" s="190">
        <v>69.26512194112</v>
      </c>
      <c r="J40" s="190">
        <v>-75.9574000575426</v>
      </c>
      <c r="K40" s="95">
        <f t="shared" si="5"/>
        <v>7.4013702837646383E-2</v>
      </c>
      <c r="L40" s="190">
        <v>33157.539958870002</v>
      </c>
      <c r="M40" s="190">
        <v>82960</v>
      </c>
      <c r="N40" s="190">
        <v>13674.161959999999</v>
      </c>
      <c r="O40" s="190">
        <v>12.149447824909901</v>
      </c>
      <c r="P40" s="95">
        <f t="shared" si="6"/>
        <v>0.72750116339192483</v>
      </c>
      <c r="Q40" s="190">
        <v>3204.50284255</v>
      </c>
      <c r="R40" s="190">
        <v>6994</v>
      </c>
      <c r="S40" s="190">
        <v>2120.3174603174598</v>
      </c>
      <c r="T40" s="190">
        <v>997.96466499999997</v>
      </c>
      <c r="U40" s="190">
        <v>1549.3942938655</v>
      </c>
      <c r="V40" s="95">
        <f t="shared" si="7"/>
        <v>0.61323887480644113</v>
      </c>
      <c r="W40" s="190">
        <v>33084.461958870001</v>
      </c>
      <c r="X40" s="190">
        <v>82279</v>
      </c>
      <c r="Y40" s="190">
        <v>6.0569734467646397</v>
      </c>
      <c r="Z40" s="190">
        <v>13666.388209000001</v>
      </c>
      <c r="AA40" s="190">
        <v>13.1275214759783</v>
      </c>
      <c r="AB40" s="95">
        <f t="shared" si="8"/>
        <v>0.72888555471863303</v>
      </c>
      <c r="AC40" s="190">
        <v>681</v>
      </c>
      <c r="AD40" s="190">
        <v>7.7737509999999999</v>
      </c>
      <c r="AE40" s="95">
        <f t="shared" si="9"/>
        <v>0.1896109569580999</v>
      </c>
      <c r="AF40" s="190">
        <v>0</v>
      </c>
      <c r="AG40" s="190">
        <v>0</v>
      </c>
      <c r="AH40" s="95">
        <f t="shared" si="10"/>
        <v>0</v>
      </c>
      <c r="AI40" s="190">
        <v>0</v>
      </c>
      <c r="AJ40" s="190">
        <v>0</v>
      </c>
      <c r="AK40" s="190"/>
      <c r="AL40" s="95">
        <f t="shared" si="11"/>
        <v>0</v>
      </c>
      <c r="AM40" s="190"/>
      <c r="AN40" s="190">
        <v>5.7039999999999997</v>
      </c>
      <c r="AO40" s="190">
        <v>2</v>
      </c>
      <c r="AP40" s="190">
        <v>0.377359</v>
      </c>
      <c r="AQ40" s="190">
        <v>31.104818816662601</v>
      </c>
      <c r="AR40" s="95">
        <f t="shared" si="12"/>
        <v>4.4198287792583035E-3</v>
      </c>
      <c r="AS40" s="190">
        <v>14.710565000000001</v>
      </c>
      <c r="AT40" s="190">
        <v>0</v>
      </c>
      <c r="AU40" s="190">
        <v>0</v>
      </c>
      <c r="AV40" s="190">
        <v>34.101228999999996</v>
      </c>
      <c r="AW40" s="190">
        <v>32.688501000000002</v>
      </c>
      <c r="AX40" s="190">
        <v>1.984375</v>
      </c>
      <c r="AY40" s="190"/>
      <c r="AZ40" s="190"/>
      <c r="BA40" s="207"/>
      <c r="BB40" s="207">
        <f t="shared" si="2"/>
        <v>13827.289110941099</v>
      </c>
      <c r="BC40" s="207">
        <f t="shared" si="14"/>
        <v>13827.289110941119</v>
      </c>
      <c r="BD40" s="207">
        <f t="shared" si="15"/>
        <v>2.0008883439004421E-11</v>
      </c>
      <c r="BE40" s="207"/>
      <c r="BF40" s="207"/>
      <c r="BG40" s="207"/>
    </row>
    <row r="41" spans="1:59" s="168" customFormat="1" ht="20.100000000000001" customHeight="1">
      <c r="A41" s="284"/>
      <c r="B41" s="93" t="s">
        <v>58</v>
      </c>
      <c r="C41" s="90">
        <v>40844.158353999999</v>
      </c>
      <c r="D41" s="90">
        <v>9588.2964620000002</v>
      </c>
      <c r="E41" s="90">
        <v>-31.105361121921199</v>
      </c>
      <c r="F41" s="95">
        <f t="shared" si="4"/>
        <v>0.38625245999611962</v>
      </c>
      <c r="G41" s="90">
        <v>2569.1458759000002</v>
      </c>
      <c r="H41" s="90">
        <v>89</v>
      </c>
      <c r="I41" s="90">
        <v>141.67577700000001</v>
      </c>
      <c r="J41" s="90">
        <v>-60.213866558149803</v>
      </c>
      <c r="K41" s="95">
        <f t="shared" si="5"/>
        <v>0.15138858583233877</v>
      </c>
      <c r="L41" s="90">
        <v>14776.797074</v>
      </c>
      <c r="M41" s="90">
        <v>36030</v>
      </c>
      <c r="N41" s="90">
        <v>7057.3486210000001</v>
      </c>
      <c r="O41" s="90">
        <v>-31.588096598177401</v>
      </c>
      <c r="P41" s="95">
        <f t="shared" si="6"/>
        <v>0.37546939602285484</v>
      </c>
      <c r="Q41" s="90"/>
      <c r="R41" s="90"/>
      <c r="S41" s="90">
        <v>-100</v>
      </c>
      <c r="T41" s="90"/>
      <c r="U41" s="90">
        <v>-100</v>
      </c>
      <c r="V41" s="95">
        <f t="shared" si="7"/>
        <v>0</v>
      </c>
      <c r="W41" s="90">
        <v>14676.291074229999</v>
      </c>
      <c r="X41" s="90">
        <v>35203</v>
      </c>
      <c r="Y41" s="90">
        <v>-28.708560319164</v>
      </c>
      <c r="Z41" s="90">
        <v>7024.3840899999996</v>
      </c>
      <c r="AA41" s="90">
        <v>-31.561196148971099</v>
      </c>
      <c r="AB41" s="95">
        <f t="shared" si="8"/>
        <v>0.37463973770514086</v>
      </c>
      <c r="AC41" s="90">
        <v>827</v>
      </c>
      <c r="AD41" s="90">
        <v>32.964531000000001</v>
      </c>
      <c r="AE41" s="95">
        <f t="shared" si="9"/>
        <v>0.80404379669286419</v>
      </c>
      <c r="AF41" s="90"/>
      <c r="AG41" s="90"/>
      <c r="AH41" s="95">
        <f t="shared" si="10"/>
        <v>0</v>
      </c>
      <c r="AI41" s="90"/>
      <c r="AJ41" s="90"/>
      <c r="AK41" s="90"/>
      <c r="AL41" s="95">
        <f t="shared" si="11"/>
        <v>0</v>
      </c>
      <c r="AM41" s="90"/>
      <c r="AN41" s="90">
        <v>9</v>
      </c>
      <c r="AO41" s="90">
        <v>7</v>
      </c>
      <c r="AP41" s="90">
        <v>0.55971800000000005</v>
      </c>
      <c r="AQ41" s="90">
        <v>-28.712147456798199</v>
      </c>
      <c r="AR41" s="95">
        <f t="shared" si="12"/>
        <v>6.555714120158521E-3</v>
      </c>
      <c r="AS41" s="90">
        <v>80.416298999999995</v>
      </c>
      <c r="AT41" s="90">
        <v>185.74008699999999</v>
      </c>
      <c r="AU41" s="90">
        <v>322.61979100000002</v>
      </c>
      <c r="AV41" s="90">
        <v>1515.315218</v>
      </c>
      <c r="AW41" s="90">
        <v>219.26198199999999</v>
      </c>
      <c r="AX41" s="90">
        <v>66.917654999999996</v>
      </c>
      <c r="AY41" s="90">
        <v>-1.558686</v>
      </c>
      <c r="AZ41" s="90"/>
      <c r="BA41" s="207"/>
      <c r="BB41" s="207">
        <f t="shared" si="2"/>
        <v>9588.2964620000002</v>
      </c>
      <c r="BC41" s="207">
        <f t="shared" si="14"/>
        <v>9588.2964620000002</v>
      </c>
      <c r="BD41" s="207">
        <f t="shared" si="15"/>
        <v>0</v>
      </c>
      <c r="BE41" s="207"/>
      <c r="BF41" s="207"/>
      <c r="BG41" s="207"/>
    </row>
    <row r="42" spans="1:59" s="168" customFormat="1" ht="20.100000000000001" customHeight="1">
      <c r="A42" s="284"/>
      <c r="B42" s="93" t="s">
        <v>59</v>
      </c>
      <c r="C42" s="90">
        <v>38319.388599999998</v>
      </c>
      <c r="D42" s="90">
        <v>11196.64</v>
      </c>
      <c r="E42" s="90"/>
      <c r="F42" s="95">
        <f t="shared" si="4"/>
        <v>0.45104255597754717</v>
      </c>
      <c r="G42" s="90">
        <v>3190.9780000000001</v>
      </c>
      <c r="H42" s="90">
        <v>1847</v>
      </c>
      <c r="I42" s="90">
        <v>200.17</v>
      </c>
      <c r="J42" s="90"/>
      <c r="K42" s="95">
        <f t="shared" si="5"/>
        <v>0.21389297357486348</v>
      </c>
      <c r="L42" s="90">
        <v>25180.204900000001</v>
      </c>
      <c r="M42" s="90">
        <v>52208</v>
      </c>
      <c r="N42" s="90">
        <v>10218.040000000001</v>
      </c>
      <c r="O42" s="90"/>
      <c r="P42" s="95">
        <f t="shared" si="6"/>
        <v>0.54362644009411931</v>
      </c>
      <c r="Q42" s="90">
        <v>487.4794</v>
      </c>
      <c r="R42" s="90">
        <v>1710</v>
      </c>
      <c r="S42" s="90"/>
      <c r="T42" s="90">
        <v>220.84</v>
      </c>
      <c r="U42" s="90"/>
      <c r="V42" s="95">
        <f t="shared" si="7"/>
        <v>0.1357038759606328</v>
      </c>
      <c r="W42" s="90">
        <v>25155.5609</v>
      </c>
      <c r="X42" s="90">
        <v>52006</v>
      </c>
      <c r="Y42" s="90"/>
      <c r="Z42" s="90">
        <v>10197.040000000001</v>
      </c>
      <c r="AA42" s="90"/>
      <c r="AB42" s="95">
        <f t="shared" si="8"/>
        <v>0.54385072655798217</v>
      </c>
      <c r="AC42" s="90">
        <v>4</v>
      </c>
      <c r="AD42" s="90">
        <v>7.0000000000000007E-2</v>
      </c>
      <c r="AE42" s="95">
        <f t="shared" si="9"/>
        <v>1.7073825733634888E-3</v>
      </c>
      <c r="AF42" s="90">
        <v>198</v>
      </c>
      <c r="AG42" s="90">
        <v>20.99</v>
      </c>
      <c r="AH42" s="95">
        <f t="shared" si="10"/>
        <v>3.6152466625959798</v>
      </c>
      <c r="AI42" s="90">
        <v>0</v>
      </c>
      <c r="AJ42" s="90">
        <v>0</v>
      </c>
      <c r="AK42" s="90" t="e">
        <v>#DIV/0!</v>
      </c>
      <c r="AL42" s="95">
        <f t="shared" si="11"/>
        <v>0</v>
      </c>
      <c r="AM42" s="90">
        <v>0</v>
      </c>
      <c r="AN42" s="90">
        <v>1.2</v>
      </c>
      <c r="AO42" s="90">
        <v>31</v>
      </c>
      <c r="AP42" s="90">
        <v>0.16</v>
      </c>
      <c r="AQ42" s="90" t="e">
        <v>#DIV/0!</v>
      </c>
      <c r="AR42" s="95">
        <f t="shared" si="12"/>
        <v>1.8740048724989425E-3</v>
      </c>
      <c r="AS42" s="90">
        <v>48.44</v>
      </c>
      <c r="AT42" s="90">
        <v>20.54</v>
      </c>
      <c r="AU42" s="90">
        <v>0</v>
      </c>
      <c r="AV42" s="90">
        <v>465.7</v>
      </c>
      <c r="AW42" s="90">
        <v>236.73</v>
      </c>
      <c r="AX42" s="90">
        <v>6.48</v>
      </c>
      <c r="AY42" s="90">
        <v>0.38</v>
      </c>
      <c r="AZ42" s="90">
        <v>0</v>
      </c>
      <c r="BA42" s="207"/>
      <c r="BB42" s="207">
        <f t="shared" si="2"/>
        <v>11196.64</v>
      </c>
      <c r="BC42" s="207">
        <f t="shared" si="14"/>
        <v>11196.640000000001</v>
      </c>
      <c r="BD42" s="207">
        <f t="shared" si="15"/>
        <v>0</v>
      </c>
      <c r="BE42" s="207"/>
      <c r="BF42" s="207"/>
      <c r="BG42" s="207"/>
    </row>
    <row r="43" spans="1:59" s="168" customFormat="1" ht="20.100000000000001" customHeight="1">
      <c r="A43" s="284"/>
      <c r="B43" s="93" t="s">
        <v>60</v>
      </c>
      <c r="C43" s="95">
        <v>523943.23209332</v>
      </c>
      <c r="D43" s="95">
        <v>40362.892254999999</v>
      </c>
      <c r="E43" s="95">
        <v>-21.9412117651</v>
      </c>
      <c r="F43" s="95">
        <f t="shared" si="4"/>
        <v>1.6259683341914668</v>
      </c>
      <c r="G43" s="90">
        <v>438367.83022030001</v>
      </c>
      <c r="H43" s="90">
        <v>230</v>
      </c>
      <c r="I43" s="90">
        <v>22149.042393</v>
      </c>
      <c r="J43" s="90">
        <v>-21.81</v>
      </c>
      <c r="K43" s="95">
        <f t="shared" si="5"/>
        <v>23.667505316853074</v>
      </c>
      <c r="L43" s="95">
        <v>33263.513250440003</v>
      </c>
      <c r="M43" s="95">
        <v>64800</v>
      </c>
      <c r="N43" s="95">
        <v>13469.241115999999</v>
      </c>
      <c r="O43" s="95">
        <v>-17.729651751500001</v>
      </c>
      <c r="P43" s="95">
        <f t="shared" si="6"/>
        <v>0.71659883878517028</v>
      </c>
      <c r="Q43" s="95">
        <v>109.83250288000001</v>
      </c>
      <c r="R43" s="95">
        <v>256</v>
      </c>
      <c r="S43" s="95">
        <v>-95.866968033500001</v>
      </c>
      <c r="T43" s="95">
        <v>46.611221</v>
      </c>
      <c r="U43" s="95">
        <v>-96.255761934000006</v>
      </c>
      <c r="V43" s="95">
        <f t="shared" si="7"/>
        <v>2.8642109006328759E-2</v>
      </c>
      <c r="W43" s="90">
        <v>33260.341250439997</v>
      </c>
      <c r="X43" s="90">
        <v>64774</v>
      </c>
      <c r="Y43" s="90">
        <v>-12.969755599446399</v>
      </c>
      <c r="Z43" s="90">
        <v>13468.897714000001</v>
      </c>
      <c r="AA43" s="95">
        <v>-17.7201098165541</v>
      </c>
      <c r="AB43" s="95">
        <f t="shared" si="8"/>
        <v>0.71835256188992536</v>
      </c>
      <c r="AC43" s="95">
        <v>26</v>
      </c>
      <c r="AD43" s="95">
        <v>0.34340199999999999</v>
      </c>
      <c r="AE43" s="95">
        <f t="shared" si="9"/>
        <v>8.3759798636881249E-3</v>
      </c>
      <c r="AF43" s="84"/>
      <c r="AG43" s="84"/>
      <c r="AH43" s="95">
        <f t="shared" si="10"/>
        <v>0</v>
      </c>
      <c r="AI43" s="84">
        <v>3.4997874100000002</v>
      </c>
      <c r="AJ43" s="84">
        <v>30.531120000000001</v>
      </c>
      <c r="AK43" s="84"/>
      <c r="AL43" s="95">
        <f t="shared" si="11"/>
        <v>4.803148880340305E-2</v>
      </c>
      <c r="AM43" s="90"/>
      <c r="AN43" s="90">
        <v>9.17</v>
      </c>
      <c r="AO43" s="90">
        <v>38</v>
      </c>
      <c r="AP43" s="90">
        <v>0.34209299999999998</v>
      </c>
      <c r="AQ43" s="90">
        <v>-12.55</v>
      </c>
      <c r="AR43" s="95">
        <f t="shared" si="12"/>
        <v>4.0067746802986302E-3</v>
      </c>
      <c r="AS43" s="90">
        <v>1309.5924419999999</v>
      </c>
      <c r="AT43" s="90">
        <v>53.089064</v>
      </c>
      <c r="AU43" s="90"/>
      <c r="AV43" s="90">
        <v>3106.9378270000002</v>
      </c>
      <c r="AW43" s="90">
        <v>244.11619999999999</v>
      </c>
      <c r="AX43" s="90"/>
      <c r="AY43" s="92"/>
      <c r="AZ43" s="90"/>
      <c r="BA43" s="207"/>
      <c r="BB43" s="207">
        <f t="shared" si="2"/>
        <v>40362.892254999999</v>
      </c>
      <c r="BC43" s="207">
        <f t="shared" si="14"/>
        <v>40362.892254999999</v>
      </c>
      <c r="BD43" s="207">
        <f t="shared" si="15"/>
        <v>0</v>
      </c>
      <c r="BE43" s="207"/>
      <c r="BF43" s="207"/>
      <c r="BG43" s="207"/>
    </row>
    <row r="44" spans="1:59" s="168" customFormat="1" ht="20.100000000000001" customHeight="1">
      <c r="A44" s="284"/>
      <c r="B44" s="93" t="s">
        <v>61</v>
      </c>
      <c r="C44" s="99">
        <v>28270.15</v>
      </c>
      <c r="D44" s="99">
        <v>7007.52</v>
      </c>
      <c r="E44" s="99">
        <v>-11.216410885350101</v>
      </c>
      <c r="F44" s="95">
        <f t="shared" si="4"/>
        <v>0.28228912708310544</v>
      </c>
      <c r="G44" s="189">
        <v>524.97</v>
      </c>
      <c r="H44" s="99">
        <v>21</v>
      </c>
      <c r="I44" s="99">
        <v>83.81</v>
      </c>
      <c r="J44" s="99">
        <v>9.7995545657015608</v>
      </c>
      <c r="K44" s="95">
        <f t="shared" si="5"/>
        <v>8.9555728207570101E-2</v>
      </c>
      <c r="L44" s="111">
        <v>19977.310000000001</v>
      </c>
      <c r="M44" s="111">
        <v>48935</v>
      </c>
      <c r="N44" s="99">
        <v>6678.05</v>
      </c>
      <c r="O44" s="99">
        <v>-12.483520343039</v>
      </c>
      <c r="P44" s="95">
        <f t="shared" si="6"/>
        <v>0.3552897178197123</v>
      </c>
      <c r="Q44" s="98">
        <v>0</v>
      </c>
      <c r="R44" s="98">
        <v>0</v>
      </c>
      <c r="S44" s="99">
        <v>-100</v>
      </c>
      <c r="T44" s="98">
        <v>0</v>
      </c>
      <c r="U44" s="99">
        <v>-100</v>
      </c>
      <c r="V44" s="95">
        <f t="shared" si="7"/>
        <v>0</v>
      </c>
      <c r="W44" s="111">
        <v>18913.96</v>
      </c>
      <c r="X44" s="111">
        <v>40219</v>
      </c>
      <c r="Y44" s="99">
        <v>-0.53911022083735205</v>
      </c>
      <c r="Z44" s="99">
        <v>6565.85</v>
      </c>
      <c r="AA44" s="199">
        <v>-13.578695069029401</v>
      </c>
      <c r="AB44" s="95">
        <f t="shared" si="8"/>
        <v>0.3501841998237456</v>
      </c>
      <c r="AC44" s="153">
        <v>8388</v>
      </c>
      <c r="AD44" s="99">
        <v>94.87</v>
      </c>
      <c r="AE44" s="95">
        <f t="shared" si="9"/>
        <v>2.3139912104999167</v>
      </c>
      <c r="AF44" s="99">
        <v>328</v>
      </c>
      <c r="AG44" s="99">
        <v>17.329999999999998</v>
      </c>
      <c r="AH44" s="95">
        <f t="shared" si="10"/>
        <v>2.9848606318622362</v>
      </c>
      <c r="AI44" s="99">
        <v>0</v>
      </c>
      <c r="AJ44" s="99">
        <v>0</v>
      </c>
      <c r="AK44" s="99">
        <v>0</v>
      </c>
      <c r="AL44" s="95">
        <f t="shared" si="11"/>
        <v>0</v>
      </c>
      <c r="AM44" s="99">
        <v>0</v>
      </c>
      <c r="AN44" s="204">
        <v>1340.51</v>
      </c>
      <c r="AO44" s="111">
        <v>6543</v>
      </c>
      <c r="AP44" s="99">
        <v>8.02</v>
      </c>
      <c r="AQ44" s="98">
        <v>0</v>
      </c>
      <c r="AR44" s="95">
        <f t="shared" si="12"/>
        <v>9.39344942340095E-2</v>
      </c>
      <c r="AS44" s="99">
        <v>0.24</v>
      </c>
      <c r="AT44" s="99">
        <v>0.28000000000000003</v>
      </c>
      <c r="AU44" s="99">
        <v>0</v>
      </c>
      <c r="AV44" s="153">
        <v>44.4</v>
      </c>
      <c r="AW44" s="99">
        <v>140.91</v>
      </c>
      <c r="AX44" s="99">
        <v>51.81</v>
      </c>
      <c r="AY44" s="210">
        <v>0</v>
      </c>
      <c r="AZ44" s="99">
        <v>0</v>
      </c>
      <c r="BA44" s="207"/>
      <c r="BB44" s="207">
        <f t="shared" si="2"/>
        <v>7007.52</v>
      </c>
      <c r="BC44" s="207">
        <f t="shared" si="14"/>
        <v>7007.52</v>
      </c>
      <c r="BD44" s="207">
        <f t="shared" si="15"/>
        <v>0</v>
      </c>
      <c r="BE44" s="207"/>
      <c r="BF44" s="207"/>
      <c r="BG44" s="207"/>
    </row>
    <row r="45" spans="1:59" s="168" customFormat="1" ht="20.100000000000001" customHeight="1">
      <c r="A45" s="284"/>
      <c r="B45" s="93" t="s">
        <v>62</v>
      </c>
      <c r="C45" s="95">
        <v>505582.1495301</v>
      </c>
      <c r="D45" s="95">
        <v>91294.951979368605</v>
      </c>
      <c r="E45" s="95">
        <v>5.8310520785569304</v>
      </c>
      <c r="F45" s="95">
        <f t="shared" si="4"/>
        <v>3.677702282883244</v>
      </c>
      <c r="G45" s="95">
        <v>67015.778018750003</v>
      </c>
      <c r="H45" s="95">
        <v>2556</v>
      </c>
      <c r="I45" s="95">
        <v>3097.3434360000001</v>
      </c>
      <c r="J45" s="95">
        <v>-11.2254251684677</v>
      </c>
      <c r="K45" s="95">
        <f t="shared" si="5"/>
        <v>3.3096867548015427</v>
      </c>
      <c r="L45" s="95">
        <v>106602.64278857</v>
      </c>
      <c r="M45" s="95">
        <v>219350</v>
      </c>
      <c r="N45" s="95">
        <v>50251.875718000003</v>
      </c>
      <c r="O45" s="95">
        <v>-4.5399089404851098</v>
      </c>
      <c r="P45" s="95">
        <f t="shared" si="6"/>
        <v>2.6735311571131501</v>
      </c>
      <c r="Q45" s="90">
        <v>3101.5873389499998</v>
      </c>
      <c r="R45" s="90">
        <v>7507</v>
      </c>
      <c r="S45" s="90">
        <v>-51.164454852979397</v>
      </c>
      <c r="T45" s="90">
        <v>1304.665031</v>
      </c>
      <c r="U45" s="90">
        <v>-58.123906820956897</v>
      </c>
      <c r="V45" s="95">
        <f t="shared" si="7"/>
        <v>0.80170304988679209</v>
      </c>
      <c r="W45" s="90">
        <v>106433.38221107</v>
      </c>
      <c r="X45" s="90">
        <v>218292</v>
      </c>
      <c r="Y45" s="90">
        <v>1.1852504229726299</v>
      </c>
      <c r="Z45" s="90">
        <v>50224.420560999999</v>
      </c>
      <c r="AA45" s="90">
        <v>-4.5409845258532</v>
      </c>
      <c r="AB45" s="95">
        <f t="shared" si="8"/>
        <v>2.6786780882543861</v>
      </c>
      <c r="AC45" s="95">
        <v>940</v>
      </c>
      <c r="AD45" s="95">
        <v>26.40888</v>
      </c>
      <c r="AE45" s="95">
        <f t="shared" si="9"/>
        <v>0.64414373562925098</v>
      </c>
      <c r="AF45" s="95">
        <v>118</v>
      </c>
      <c r="AG45" s="95">
        <v>1.0462769999999999</v>
      </c>
      <c r="AH45" s="95">
        <f t="shared" si="10"/>
        <v>0.18020721450218838</v>
      </c>
      <c r="AI45" s="95">
        <v>2930.4529885400002</v>
      </c>
      <c r="AJ45" s="95">
        <v>16944.509893999999</v>
      </c>
      <c r="AK45" s="95">
        <v>6.6314574592880602</v>
      </c>
      <c r="AL45" s="95">
        <f t="shared" si="11"/>
        <v>26.65706457060249</v>
      </c>
      <c r="AM45" s="136">
        <v>16938.741590000001</v>
      </c>
      <c r="AN45" s="95">
        <v>1490.4110000000001</v>
      </c>
      <c r="AO45" s="95">
        <v>230</v>
      </c>
      <c r="AP45" s="95">
        <v>51.419089999999997</v>
      </c>
      <c r="AQ45" s="95">
        <v>22.869698154563402</v>
      </c>
      <c r="AR45" s="95">
        <f t="shared" si="12"/>
        <v>0.60224765749663534</v>
      </c>
      <c r="AS45" s="95">
        <v>2094.1376089999999</v>
      </c>
      <c r="AT45" s="95">
        <v>477.90009800000001</v>
      </c>
      <c r="AU45" s="95">
        <v>1485.223581</v>
      </c>
      <c r="AV45" s="95">
        <v>10300.811567999999</v>
      </c>
      <c r="AW45" s="95">
        <v>1993.8857620000001</v>
      </c>
      <c r="AX45" s="95">
        <v>4574.0231729999996</v>
      </c>
      <c r="AY45" s="96">
        <v>23.822050368599999</v>
      </c>
      <c r="AZ45" s="190"/>
      <c r="BA45" s="207"/>
      <c r="BB45" s="207">
        <f t="shared" si="2"/>
        <v>91294.951979368605</v>
      </c>
      <c r="BC45" s="207">
        <f t="shared" si="14"/>
        <v>91294.951979368605</v>
      </c>
      <c r="BD45" s="207">
        <f t="shared" si="15"/>
        <v>0</v>
      </c>
      <c r="BE45" s="207"/>
      <c r="BF45" s="207"/>
      <c r="BG45" s="207"/>
    </row>
    <row r="46" spans="1:59" s="168" customFormat="1" ht="20.100000000000001" customHeight="1">
      <c r="A46" s="284"/>
      <c r="B46" s="93" t="s">
        <v>41</v>
      </c>
      <c r="C46" s="105">
        <v>300713.69227772002</v>
      </c>
      <c r="D46" s="103">
        <v>82827.763212000005</v>
      </c>
      <c r="E46" s="104">
        <v>12.4208409261912</v>
      </c>
      <c r="F46" s="95">
        <f t="shared" si="4"/>
        <v>3.3366122359068018</v>
      </c>
      <c r="G46" s="112">
        <v>34347.870524240003</v>
      </c>
      <c r="H46" s="112">
        <v>1198</v>
      </c>
      <c r="I46" s="112">
        <v>932.83713299999999</v>
      </c>
      <c r="J46" s="104">
        <v>48.063948483212599</v>
      </c>
      <c r="K46" s="95">
        <f t="shared" si="5"/>
        <v>0.99678927031233655</v>
      </c>
      <c r="L46" s="105">
        <v>187344.58572874</v>
      </c>
      <c r="M46" s="105">
        <v>373508</v>
      </c>
      <c r="N46" s="105">
        <v>70852.408521000005</v>
      </c>
      <c r="O46" s="104">
        <v>4.9819863414052099</v>
      </c>
      <c r="P46" s="95">
        <f t="shared" si="6"/>
        <v>3.7695333563350184</v>
      </c>
      <c r="Q46" s="105">
        <v>6209.79279365</v>
      </c>
      <c r="R46" s="105">
        <v>12480</v>
      </c>
      <c r="S46" s="104">
        <v>124.864864864865</v>
      </c>
      <c r="T46" s="105">
        <v>2434.1919910000001</v>
      </c>
      <c r="U46" s="104">
        <v>101.5869327187</v>
      </c>
      <c r="V46" s="95">
        <f t="shared" si="7"/>
        <v>1.4957855823719879</v>
      </c>
      <c r="W46" s="103">
        <v>185008.38216814</v>
      </c>
      <c r="X46" s="105">
        <v>354853</v>
      </c>
      <c r="Y46" s="104">
        <v>18.894260891707798</v>
      </c>
      <c r="Z46" s="103">
        <v>70637.724556000001</v>
      </c>
      <c r="AA46" s="104">
        <v>4.6948258915038501</v>
      </c>
      <c r="AB46" s="95">
        <f t="shared" si="8"/>
        <v>3.7674048373040816</v>
      </c>
      <c r="AC46" s="105">
        <v>18655</v>
      </c>
      <c r="AD46" s="105">
        <v>214.683965</v>
      </c>
      <c r="AE46" s="95">
        <f t="shared" si="9"/>
        <v>5.2363951517368159</v>
      </c>
      <c r="AF46" s="105">
        <v>0</v>
      </c>
      <c r="AG46" s="105">
        <v>0</v>
      </c>
      <c r="AH46" s="95">
        <f t="shared" si="10"/>
        <v>0</v>
      </c>
      <c r="AI46" s="122">
        <v>0</v>
      </c>
      <c r="AJ46" s="122">
        <v>0</v>
      </c>
      <c r="AK46" s="122" t="s">
        <v>42</v>
      </c>
      <c r="AL46" s="95">
        <f t="shared" si="11"/>
        <v>0</v>
      </c>
      <c r="AM46" s="122"/>
      <c r="AN46" s="122">
        <v>1688.9013440000001</v>
      </c>
      <c r="AO46" s="105">
        <v>11158</v>
      </c>
      <c r="AP46" s="122">
        <v>108.04755</v>
      </c>
      <c r="AQ46" s="104">
        <v>231.78473404324899</v>
      </c>
      <c r="AR46" s="95">
        <f t="shared" si="12"/>
        <v>1.265510219759832</v>
      </c>
      <c r="AS46" s="122">
        <v>6571.4730929999996</v>
      </c>
      <c r="AT46" s="122">
        <v>59.837297999999997</v>
      </c>
      <c r="AU46" s="122">
        <v>5.6603770000000004</v>
      </c>
      <c r="AV46" s="104">
        <v>3718.4001210000001</v>
      </c>
      <c r="AW46" s="122">
        <v>512.95269399999995</v>
      </c>
      <c r="AX46" s="122">
        <v>46.482182000000002</v>
      </c>
      <c r="AY46" s="122">
        <v>19.6642429999931</v>
      </c>
      <c r="AZ46" s="122"/>
      <c r="BA46" s="207"/>
      <c r="BB46" s="207">
        <f t="shared" si="2"/>
        <v>82827.763212000005</v>
      </c>
      <c r="BC46" s="207">
        <f t="shared" si="14"/>
        <v>82827.763211999991</v>
      </c>
      <c r="BD46" s="207">
        <f t="shared" si="15"/>
        <v>0</v>
      </c>
      <c r="BE46" s="207"/>
      <c r="BF46" s="207"/>
      <c r="BG46" s="207"/>
    </row>
    <row r="47" spans="1:59" s="168" customFormat="1" ht="20.100000000000001" customHeight="1">
      <c r="A47" s="284"/>
      <c r="B47" s="93" t="s">
        <v>63</v>
      </c>
      <c r="C47" s="95">
        <v>42504.668006209999</v>
      </c>
      <c r="D47" s="95">
        <v>2946.8350971</v>
      </c>
      <c r="E47" s="95">
        <v>-42.403858773618602</v>
      </c>
      <c r="F47" s="95">
        <f t="shared" si="4"/>
        <v>0.11870954449194826</v>
      </c>
      <c r="G47" s="95">
        <v>2091.5300000000002</v>
      </c>
      <c r="H47" s="95">
        <v>39</v>
      </c>
      <c r="I47" s="95">
        <v>54.518737999999999</v>
      </c>
      <c r="J47" s="136">
        <v>-63.903462886772999</v>
      </c>
      <c r="K47" s="95">
        <f t="shared" si="5"/>
        <v>5.8256357028370405E-2</v>
      </c>
      <c r="L47" s="95">
        <v>11652.90800621</v>
      </c>
      <c r="M47" s="95">
        <v>11846</v>
      </c>
      <c r="N47" s="95">
        <v>2606.192145</v>
      </c>
      <c r="O47" s="95">
        <v>-45.383869094848102</v>
      </c>
      <c r="P47" s="95">
        <f t="shared" si="6"/>
        <v>0.13865623524546847</v>
      </c>
      <c r="Q47" s="95">
        <v>257.71059100000002</v>
      </c>
      <c r="R47" s="95">
        <v>140</v>
      </c>
      <c r="S47" s="95">
        <v>25</v>
      </c>
      <c r="T47" s="95">
        <v>47.232036000000001</v>
      </c>
      <c r="U47" s="95">
        <v>23.484690767583899</v>
      </c>
      <c r="V47" s="95">
        <f t="shared" si="7"/>
        <v>2.9023593346821877E-2</v>
      </c>
      <c r="W47" s="95">
        <v>11650.624006210001</v>
      </c>
      <c r="X47" s="95">
        <v>11845</v>
      </c>
      <c r="Y47" s="95">
        <v>-21.711830799735601</v>
      </c>
      <c r="Z47" s="95">
        <v>2606.1586689999999</v>
      </c>
      <c r="AA47" s="95">
        <v>-45.383928328924</v>
      </c>
      <c r="AB47" s="95">
        <f t="shared" si="8"/>
        <v>0.13899732526900291</v>
      </c>
      <c r="AC47" s="95">
        <v>1</v>
      </c>
      <c r="AD47" s="95">
        <v>3.3475999999999999E-2</v>
      </c>
      <c r="AE47" s="95">
        <f t="shared" si="9"/>
        <v>8.1651912894165925E-4</v>
      </c>
      <c r="AF47" s="95"/>
      <c r="AG47" s="95"/>
      <c r="AH47" s="95">
        <f t="shared" si="10"/>
        <v>0</v>
      </c>
      <c r="AI47" s="95"/>
      <c r="AJ47" s="95"/>
      <c r="AK47" s="95"/>
      <c r="AL47" s="95">
        <f t="shared" si="11"/>
        <v>0</v>
      </c>
      <c r="AM47" s="136"/>
      <c r="AN47" s="95">
        <v>1434.395</v>
      </c>
      <c r="AO47" s="95">
        <v>9062</v>
      </c>
      <c r="AP47" s="95">
        <v>117.78073310000001</v>
      </c>
      <c r="AQ47" s="95">
        <v>1527.0983138127899</v>
      </c>
      <c r="AR47" s="95">
        <f t="shared" si="12"/>
        <v>1.3795104232243596</v>
      </c>
      <c r="AS47" s="95">
        <v>10.737890999999999</v>
      </c>
      <c r="AT47" s="95">
        <v>0.67488099999999995</v>
      </c>
      <c r="AU47" s="95">
        <v>0.18867999999999999</v>
      </c>
      <c r="AV47" s="95">
        <v>120.228499</v>
      </c>
      <c r="AW47" s="95">
        <v>36.513530000000003</v>
      </c>
      <c r="AX47" s="95"/>
      <c r="AY47" s="96"/>
      <c r="AZ47" s="136"/>
      <c r="BA47" s="207"/>
      <c r="BB47" s="207">
        <f t="shared" si="2"/>
        <v>2946.8350971</v>
      </c>
      <c r="BC47" s="207">
        <f t="shared" si="14"/>
        <v>2946.8350971000004</v>
      </c>
      <c r="BD47" s="207">
        <f t="shared" si="15"/>
        <v>0</v>
      </c>
      <c r="BE47" s="207"/>
      <c r="BF47" s="207"/>
      <c r="BG47" s="207"/>
    </row>
    <row r="48" spans="1:59" s="168" customFormat="1" ht="20.100000000000001" customHeight="1">
      <c r="A48" s="284"/>
      <c r="B48" s="93" t="s">
        <v>64</v>
      </c>
      <c r="C48" s="95">
        <v>2885.4839999999999</v>
      </c>
      <c r="D48" s="95">
        <v>678.71630000000005</v>
      </c>
      <c r="E48" s="95">
        <v>46.203800000000001</v>
      </c>
      <c r="F48" s="95">
        <f t="shared" si="4"/>
        <v>2.7341232256786301E-2</v>
      </c>
      <c r="G48" s="95">
        <v>961.37199999999996</v>
      </c>
      <c r="H48" s="95">
        <v>14</v>
      </c>
      <c r="I48" s="95">
        <v>14.700100000000001</v>
      </c>
      <c r="J48" s="95">
        <v>-40.605200000000004</v>
      </c>
      <c r="K48" s="95">
        <f t="shared" si="5"/>
        <v>1.5707888798760308E-2</v>
      </c>
      <c r="L48" s="90">
        <v>1606.5918072500001</v>
      </c>
      <c r="M48" s="90">
        <v>1659</v>
      </c>
      <c r="N48" s="90">
        <v>636.11409100000003</v>
      </c>
      <c r="O48" s="90">
        <v>53.254653670000003</v>
      </c>
      <c r="P48" s="95">
        <f t="shared" si="6"/>
        <v>3.3842932576505537E-2</v>
      </c>
      <c r="Q48" s="95"/>
      <c r="R48" s="95"/>
      <c r="S48" s="95"/>
      <c r="T48" s="95"/>
      <c r="U48" s="95"/>
      <c r="V48" s="95">
        <f t="shared" si="7"/>
        <v>0</v>
      </c>
      <c r="W48" s="90">
        <v>1606.5918072500001</v>
      </c>
      <c r="X48" s="90">
        <v>1659</v>
      </c>
      <c r="Y48" s="84">
        <v>68.597560975609795</v>
      </c>
      <c r="Z48" s="90">
        <v>636.11409100000003</v>
      </c>
      <c r="AA48" s="90">
        <v>53.26203855</v>
      </c>
      <c r="AB48" s="95">
        <f t="shared" si="8"/>
        <v>3.3926620917846782E-2</v>
      </c>
      <c r="AC48" s="90"/>
      <c r="AD48" s="90"/>
      <c r="AE48" s="95">
        <f t="shared" si="9"/>
        <v>0</v>
      </c>
      <c r="AF48" s="95"/>
      <c r="AG48" s="95"/>
      <c r="AH48" s="95">
        <f t="shared" si="10"/>
        <v>0</v>
      </c>
      <c r="AI48" s="95"/>
      <c r="AJ48" s="95"/>
      <c r="AK48" s="95"/>
      <c r="AL48" s="95">
        <f t="shared" si="11"/>
        <v>0</v>
      </c>
      <c r="AM48" s="136"/>
      <c r="AN48" s="95">
        <v>9.1270000000000007</v>
      </c>
      <c r="AO48" s="95">
        <v>20</v>
      </c>
      <c r="AP48" s="95">
        <v>0.59489999999999998</v>
      </c>
      <c r="AQ48" s="95">
        <v>-34.424599999999998</v>
      </c>
      <c r="AR48" s="95">
        <f t="shared" si="12"/>
        <v>6.9677843665601315E-3</v>
      </c>
      <c r="AS48" s="95">
        <v>1.474</v>
      </c>
      <c r="AT48" s="95">
        <v>2.9419</v>
      </c>
      <c r="AU48" s="95">
        <v>4.7699999999999999E-2</v>
      </c>
      <c r="AV48" s="95">
        <v>22.459199999999999</v>
      </c>
      <c r="AW48" s="95">
        <v>0.38429999999999997</v>
      </c>
      <c r="AX48" s="95"/>
      <c r="AY48" s="96"/>
      <c r="AZ48" s="190"/>
      <c r="BA48" s="207"/>
      <c r="BB48" s="207">
        <f t="shared" si="2"/>
        <v>678.71630000000005</v>
      </c>
      <c r="BC48" s="207">
        <f t="shared" si="14"/>
        <v>678.71619100000021</v>
      </c>
      <c r="BD48" s="207">
        <f t="shared" si="15"/>
        <v>-1.0899999983848829E-4</v>
      </c>
      <c r="BE48" s="207"/>
      <c r="BF48" s="207"/>
      <c r="BG48" s="207"/>
    </row>
    <row r="49" spans="1:59" s="168" customFormat="1" ht="20.100000000000001" customHeight="1">
      <c r="A49" s="284"/>
      <c r="B49" s="93" t="s">
        <v>65</v>
      </c>
      <c r="C49" s="190">
        <v>72067.955000000002</v>
      </c>
      <c r="D49" s="190">
        <v>28966.2359</v>
      </c>
      <c r="E49" s="190">
        <v>1.4821</v>
      </c>
      <c r="F49" s="95">
        <f t="shared" si="4"/>
        <v>1.1668683709920642</v>
      </c>
      <c r="G49" s="190">
        <v>587.24289999999996</v>
      </c>
      <c r="H49" s="190">
        <v>115</v>
      </c>
      <c r="I49" s="190">
        <v>36.821399999999997</v>
      </c>
      <c r="J49" s="190">
        <v>428.26389999999998</v>
      </c>
      <c r="K49" s="95">
        <f t="shared" si="5"/>
        <v>3.9345749798618559E-2</v>
      </c>
      <c r="L49" s="190">
        <v>60839.071100000001</v>
      </c>
      <c r="M49" s="190">
        <v>91264</v>
      </c>
      <c r="N49" s="190">
        <v>27582.212</v>
      </c>
      <c r="O49" s="190">
        <v>3.4424999999999999</v>
      </c>
      <c r="P49" s="95">
        <f t="shared" si="6"/>
        <v>1.467445784072219</v>
      </c>
      <c r="Q49" s="190">
        <v>1010.24</v>
      </c>
      <c r="R49" s="190">
        <v>2434</v>
      </c>
      <c r="S49" s="190">
        <v>-37.908099999999997</v>
      </c>
      <c r="T49" s="190">
        <v>400.86250000000001</v>
      </c>
      <c r="U49" s="190">
        <v>-41.668399999999998</v>
      </c>
      <c r="V49" s="95">
        <f t="shared" si="7"/>
        <v>0.24632582402313516</v>
      </c>
      <c r="W49" s="190">
        <v>60839.071100000001</v>
      </c>
      <c r="X49" s="190">
        <v>91264</v>
      </c>
      <c r="Y49" s="190">
        <v>18.111999999999998</v>
      </c>
      <c r="Z49" s="190">
        <v>27582.212</v>
      </c>
      <c r="AA49" s="190">
        <v>3.4424999999999999</v>
      </c>
      <c r="AB49" s="95">
        <f t="shared" si="8"/>
        <v>1.4710745506810108</v>
      </c>
      <c r="AC49" s="190"/>
      <c r="AD49" s="190"/>
      <c r="AE49" s="95">
        <f t="shared" si="9"/>
        <v>0</v>
      </c>
      <c r="AF49" s="190"/>
      <c r="AG49" s="190"/>
      <c r="AH49" s="95">
        <f t="shared" si="10"/>
        <v>0</v>
      </c>
      <c r="AI49" s="190"/>
      <c r="AJ49" s="190"/>
      <c r="AK49" s="190"/>
      <c r="AL49" s="95">
        <f t="shared" si="11"/>
        <v>0</v>
      </c>
      <c r="AM49" s="190"/>
      <c r="AN49" s="190">
        <v>53.584499999999998</v>
      </c>
      <c r="AO49" s="190">
        <v>109</v>
      </c>
      <c r="AP49" s="190">
        <v>1.4678</v>
      </c>
      <c r="AQ49" s="190">
        <v>5.7553000000000001</v>
      </c>
      <c r="AR49" s="95">
        <f t="shared" si="12"/>
        <v>1.7191652199087176E-2</v>
      </c>
      <c r="AS49" s="190">
        <v>2.1839</v>
      </c>
      <c r="AT49" s="190">
        <v>36.839599999999997</v>
      </c>
      <c r="AU49" s="190">
        <v>80.483999999999995</v>
      </c>
      <c r="AV49" s="190">
        <v>470.2029</v>
      </c>
      <c r="AW49" s="190">
        <v>710.8854</v>
      </c>
      <c r="AX49" s="190">
        <v>45.1389</v>
      </c>
      <c r="AY49" s="211"/>
      <c r="AZ49" s="190"/>
      <c r="BA49" s="207"/>
      <c r="BB49" s="207">
        <f t="shared" si="2"/>
        <v>28966.2359</v>
      </c>
      <c r="BC49" s="207">
        <f t="shared" si="14"/>
        <v>28966.2359</v>
      </c>
      <c r="BD49" s="207">
        <f t="shared" si="15"/>
        <v>0</v>
      </c>
      <c r="BE49" s="207"/>
      <c r="BF49" s="207"/>
      <c r="BG49" s="207"/>
    </row>
    <row r="50" spans="1:59" s="168" customFormat="1" ht="20.100000000000001" customHeight="1">
      <c r="A50" s="284"/>
      <c r="B50" s="93" t="s">
        <v>66</v>
      </c>
      <c r="C50" s="95">
        <v>8362.48</v>
      </c>
      <c r="D50" s="95">
        <v>3449.9650000000001</v>
      </c>
      <c r="E50" s="95">
        <v>-44.504167859705099</v>
      </c>
      <c r="F50" s="95">
        <f t="shared" si="4"/>
        <v>0.1389774996457043</v>
      </c>
      <c r="G50" s="95">
        <v>517.58000000000004</v>
      </c>
      <c r="H50" s="95">
        <v>47</v>
      </c>
      <c r="I50" s="95">
        <v>61.28</v>
      </c>
      <c r="J50" s="95">
        <v>45.3510436432638</v>
      </c>
      <c r="K50" s="95">
        <f t="shared" si="5"/>
        <v>6.5481148127429861E-2</v>
      </c>
      <c r="L50" s="95">
        <v>6370.67</v>
      </c>
      <c r="M50" s="95">
        <v>14013</v>
      </c>
      <c r="N50" s="95">
        <v>3144.98</v>
      </c>
      <c r="O50" s="95">
        <v>-43.427471578644401</v>
      </c>
      <c r="P50" s="95">
        <f t="shared" si="6"/>
        <v>0.16732115763563299</v>
      </c>
      <c r="Q50" s="95"/>
      <c r="R50" s="95"/>
      <c r="S50" s="95"/>
      <c r="T50" s="95"/>
      <c r="U50" s="95"/>
      <c r="V50" s="95">
        <f t="shared" si="7"/>
        <v>0</v>
      </c>
      <c r="W50" s="95">
        <v>5026.67</v>
      </c>
      <c r="X50" s="95">
        <v>14009</v>
      </c>
      <c r="Y50" s="95">
        <v>-41.037080685214001</v>
      </c>
      <c r="Z50" s="95">
        <v>3144.8</v>
      </c>
      <c r="AA50" s="95">
        <v>-43.4291830438654</v>
      </c>
      <c r="AB50" s="95">
        <f t="shared" si="8"/>
        <v>0.16772531684484343</v>
      </c>
      <c r="AC50" s="95">
        <v>4</v>
      </c>
      <c r="AD50" s="95">
        <v>0.18</v>
      </c>
      <c r="AE50" s="95">
        <f t="shared" si="9"/>
        <v>4.390412331506114E-3</v>
      </c>
      <c r="AF50" s="95"/>
      <c r="AG50" s="95"/>
      <c r="AH50" s="95">
        <f t="shared" si="10"/>
        <v>0</v>
      </c>
      <c r="AI50" s="95">
        <v>4.22</v>
      </c>
      <c r="AJ50" s="95">
        <v>1.29</v>
      </c>
      <c r="AK50" s="95">
        <v>-96.855192588980998</v>
      </c>
      <c r="AL50" s="95">
        <f t="shared" si="11"/>
        <v>2.0294250769834167E-3</v>
      </c>
      <c r="AM50" s="136"/>
      <c r="AN50" s="95">
        <v>1.39</v>
      </c>
      <c r="AO50" s="95">
        <v>26</v>
      </c>
      <c r="AP50" s="95">
        <v>0.08</v>
      </c>
      <c r="AQ50" s="95">
        <v>-80.487804878048806</v>
      </c>
      <c r="AR50" s="95">
        <f t="shared" si="12"/>
        <v>9.3700243624947127E-4</v>
      </c>
      <c r="AS50" s="95">
        <v>101.27</v>
      </c>
      <c r="AT50" s="95">
        <v>4.72</v>
      </c>
      <c r="AU50" s="95"/>
      <c r="AV50" s="95">
        <v>31.05</v>
      </c>
      <c r="AW50" s="95">
        <v>105.29</v>
      </c>
      <c r="AX50" s="95">
        <v>5.0000000000000001E-3</v>
      </c>
      <c r="AY50" s="96"/>
      <c r="AZ50" s="190"/>
      <c r="BA50" s="207"/>
      <c r="BB50" s="207">
        <f t="shared" si="2"/>
        <v>3449.9650000000001</v>
      </c>
      <c r="BC50" s="207">
        <f t="shared" si="14"/>
        <v>3449.9650000000001</v>
      </c>
      <c r="BD50" s="207">
        <f t="shared" si="15"/>
        <v>0</v>
      </c>
      <c r="BE50" s="207"/>
      <c r="BF50" s="207"/>
      <c r="BG50" s="207"/>
    </row>
    <row r="51" spans="1:59" s="168" customFormat="1" ht="20.100000000000001" customHeight="1">
      <c r="A51" s="284"/>
      <c r="B51" s="93" t="s">
        <v>67</v>
      </c>
      <c r="C51" s="95">
        <v>37780.182538900001</v>
      </c>
      <c r="D51" s="95">
        <v>8293.1870909999998</v>
      </c>
      <c r="E51" s="95">
        <v>30.05</v>
      </c>
      <c r="F51" s="95">
        <f t="shared" si="4"/>
        <v>0.33408060835434905</v>
      </c>
      <c r="G51" s="95">
        <v>24033.02539391</v>
      </c>
      <c r="H51" s="95">
        <v>8</v>
      </c>
      <c r="I51" s="95">
        <v>550.37206100000003</v>
      </c>
      <c r="J51" s="95">
        <v>-23.74</v>
      </c>
      <c r="K51" s="95">
        <f t="shared" si="5"/>
        <v>0.58810369535802642</v>
      </c>
      <c r="L51" s="95">
        <v>10470.79907564</v>
      </c>
      <c r="M51" s="96">
        <v>18730</v>
      </c>
      <c r="N51" s="95">
        <v>5050.2459440000002</v>
      </c>
      <c r="O51" s="95">
        <v>3.65</v>
      </c>
      <c r="P51" s="95">
        <f t="shared" si="6"/>
        <v>0.26868628662018201</v>
      </c>
      <c r="Q51" s="95">
        <v>0</v>
      </c>
      <c r="R51" s="95">
        <v>0</v>
      </c>
      <c r="S51" s="95">
        <v>0</v>
      </c>
      <c r="T51" s="95">
        <v>0</v>
      </c>
      <c r="U51" s="95">
        <v>0</v>
      </c>
      <c r="V51" s="95">
        <f t="shared" si="7"/>
        <v>0</v>
      </c>
      <c r="W51" s="95">
        <v>10470.79907564</v>
      </c>
      <c r="X51" s="96">
        <v>18730</v>
      </c>
      <c r="Y51" s="84">
        <v>16.510000000000002</v>
      </c>
      <c r="Z51" s="95">
        <v>5050.2459440000002</v>
      </c>
      <c r="AA51" s="95">
        <v>3.65</v>
      </c>
      <c r="AB51" s="95">
        <f t="shared" si="8"/>
        <v>0.2693507062775965</v>
      </c>
      <c r="AC51" s="95">
        <v>0</v>
      </c>
      <c r="AD51" s="95">
        <v>0</v>
      </c>
      <c r="AE51" s="95">
        <f t="shared" si="9"/>
        <v>0</v>
      </c>
      <c r="AF51" s="95">
        <v>0</v>
      </c>
      <c r="AG51" s="95">
        <v>0</v>
      </c>
      <c r="AH51" s="95">
        <f t="shared" si="10"/>
        <v>0</v>
      </c>
      <c r="AI51" s="95">
        <v>0</v>
      </c>
      <c r="AJ51" s="95">
        <v>0</v>
      </c>
      <c r="AK51" s="95">
        <v>0</v>
      </c>
      <c r="AL51" s="95">
        <f t="shared" si="11"/>
        <v>0</v>
      </c>
      <c r="AM51" s="136">
        <v>0</v>
      </c>
      <c r="AN51" s="95">
        <v>0</v>
      </c>
      <c r="AO51" s="95">
        <v>0</v>
      </c>
      <c r="AP51" s="95">
        <v>0</v>
      </c>
      <c r="AQ51" s="95">
        <v>0</v>
      </c>
      <c r="AR51" s="95">
        <f t="shared" si="12"/>
        <v>0</v>
      </c>
      <c r="AS51" s="95">
        <v>0</v>
      </c>
      <c r="AT51" s="95">
        <v>0</v>
      </c>
      <c r="AU51" s="95">
        <v>0</v>
      </c>
      <c r="AV51" s="95">
        <v>2677.6756300000002</v>
      </c>
      <c r="AW51" s="95">
        <v>14.893456</v>
      </c>
      <c r="AX51" s="95">
        <v>0</v>
      </c>
      <c r="AY51" s="95">
        <v>0</v>
      </c>
      <c r="AZ51" s="95">
        <v>0</v>
      </c>
      <c r="BA51" s="207"/>
      <c r="BB51" s="207">
        <f t="shared" si="2"/>
        <v>8293.1870909999998</v>
      </c>
      <c r="BC51" s="207">
        <f t="shared" si="14"/>
        <v>8293.1870909999998</v>
      </c>
      <c r="BD51" s="207">
        <f t="shared" si="15"/>
        <v>0</v>
      </c>
      <c r="BE51" s="207"/>
      <c r="BF51" s="207"/>
      <c r="BG51" s="207"/>
    </row>
    <row r="52" spans="1:59" s="168" customFormat="1" ht="20.100000000000001" customHeight="1">
      <c r="A52" s="284"/>
      <c r="B52" s="93" t="s">
        <v>68</v>
      </c>
      <c r="C52" s="90">
        <v>181940.48000000001</v>
      </c>
      <c r="D52" s="90">
        <v>7264.46</v>
      </c>
      <c r="E52" s="90">
        <v>66.869421001612494</v>
      </c>
      <c r="F52" s="95">
        <f t="shared" si="4"/>
        <v>0.29263963172850538</v>
      </c>
      <c r="G52" s="90">
        <v>2864.13</v>
      </c>
      <c r="H52" s="90">
        <v>47</v>
      </c>
      <c r="I52" s="90">
        <v>230.31</v>
      </c>
      <c r="J52" s="90">
        <v>2568.71378910776</v>
      </c>
      <c r="K52" s="95">
        <f t="shared" si="5"/>
        <v>0.24609926934119403</v>
      </c>
      <c r="L52" s="90">
        <v>16516.88</v>
      </c>
      <c r="M52" s="90">
        <v>21191</v>
      </c>
      <c r="N52" s="90">
        <v>3936.58</v>
      </c>
      <c r="O52" s="90">
        <v>25.434303266674299</v>
      </c>
      <c r="P52" s="95">
        <f t="shared" si="6"/>
        <v>0.20943634704363145</v>
      </c>
      <c r="Q52" s="90"/>
      <c r="R52" s="90"/>
      <c r="S52" s="90"/>
      <c r="T52" s="90"/>
      <c r="U52" s="90"/>
      <c r="V52" s="95">
        <f t="shared" si="7"/>
        <v>0</v>
      </c>
      <c r="W52" s="90">
        <v>16516.88</v>
      </c>
      <c r="X52" s="90">
        <v>21191</v>
      </c>
      <c r="Y52" s="90">
        <v>47.292694793911203</v>
      </c>
      <c r="Z52" s="90">
        <v>3936.58</v>
      </c>
      <c r="AA52" s="90">
        <v>25.434303266674299</v>
      </c>
      <c r="AB52" s="95">
        <f t="shared" si="8"/>
        <v>0.20995425075841823</v>
      </c>
      <c r="AC52" s="109"/>
      <c r="AD52" s="105"/>
      <c r="AE52" s="95">
        <f t="shared" si="9"/>
        <v>0</v>
      </c>
      <c r="AF52" s="105"/>
      <c r="AG52" s="105"/>
      <c r="AH52" s="95">
        <f t="shared" si="10"/>
        <v>0</v>
      </c>
      <c r="AI52" s="122"/>
      <c r="AJ52" s="122"/>
      <c r="AK52" s="90"/>
      <c r="AL52" s="95">
        <f t="shared" si="11"/>
        <v>0</v>
      </c>
      <c r="AM52" s="84"/>
      <c r="AN52" s="90">
        <v>148675.88</v>
      </c>
      <c r="AO52" s="90">
        <v>92648</v>
      </c>
      <c r="AP52" s="90">
        <v>218.84</v>
      </c>
      <c r="AQ52" s="90">
        <v>22.3321594275812</v>
      </c>
      <c r="AR52" s="95">
        <f t="shared" si="12"/>
        <v>2.5631701643604292</v>
      </c>
      <c r="AS52" s="90">
        <v>953.88</v>
      </c>
      <c r="AT52" s="90">
        <v>6.57</v>
      </c>
      <c r="AU52" s="84"/>
      <c r="AV52" s="90">
        <v>726.4</v>
      </c>
      <c r="AW52" s="90">
        <v>1091.1199999999999</v>
      </c>
      <c r="AX52" s="122"/>
      <c r="AY52" s="90">
        <v>100.76</v>
      </c>
      <c r="AZ52" s="84"/>
      <c r="BA52" s="207"/>
      <c r="BB52" s="207">
        <f t="shared" si="2"/>
        <v>7264.46</v>
      </c>
      <c r="BC52" s="207">
        <f t="shared" si="14"/>
        <v>7264.46</v>
      </c>
      <c r="BD52" s="207">
        <f t="shared" si="15"/>
        <v>0</v>
      </c>
      <c r="BE52" s="207"/>
      <c r="BF52" s="207"/>
      <c r="BG52" s="207"/>
    </row>
    <row r="53" spans="1:59" s="168" customFormat="1" ht="20.100000000000001" customHeight="1">
      <c r="A53" s="284"/>
      <c r="B53" s="93" t="s">
        <v>69</v>
      </c>
      <c r="C53" s="84">
        <v>40290.68</v>
      </c>
      <c r="D53" s="84">
        <v>8548.0499999999993</v>
      </c>
      <c r="E53" s="84">
        <v>1.57</v>
      </c>
      <c r="F53" s="95">
        <f t="shared" si="4"/>
        <v>0.34434744000198914</v>
      </c>
      <c r="G53" s="189">
        <v>8306.35</v>
      </c>
      <c r="H53" s="84">
        <v>28</v>
      </c>
      <c r="I53" s="84">
        <v>275.87</v>
      </c>
      <c r="J53" s="84">
        <v>6.32</v>
      </c>
      <c r="K53" s="95">
        <f t="shared" si="5"/>
        <v>0.2947827077988589</v>
      </c>
      <c r="L53" s="84">
        <v>1745.95</v>
      </c>
      <c r="M53" s="109">
        <v>43032</v>
      </c>
      <c r="N53" s="84">
        <v>6579.75</v>
      </c>
      <c r="O53" s="84">
        <v>-9.81</v>
      </c>
      <c r="P53" s="95">
        <f t="shared" si="6"/>
        <v>0.35005990084294847</v>
      </c>
      <c r="Q53" s="98">
        <v>3833.65</v>
      </c>
      <c r="R53" s="98">
        <v>8523</v>
      </c>
      <c r="S53" s="98" t="s">
        <v>70</v>
      </c>
      <c r="T53" s="98">
        <v>1260.6199999999999</v>
      </c>
      <c r="U53" s="98"/>
      <c r="V53" s="95">
        <f t="shared" si="7"/>
        <v>0.77463783786222107</v>
      </c>
      <c r="W53" s="84">
        <v>1745.95</v>
      </c>
      <c r="X53" s="109">
        <v>43032</v>
      </c>
      <c r="Y53" s="84">
        <v>16.239999999999998</v>
      </c>
      <c r="Z53" s="84">
        <v>6579.75</v>
      </c>
      <c r="AA53" s="84">
        <v>-9.81</v>
      </c>
      <c r="AB53" s="95">
        <f t="shared" si="8"/>
        <v>0.35092554487085298</v>
      </c>
      <c r="AC53" s="109"/>
      <c r="AD53" s="84"/>
      <c r="AE53" s="95">
        <f t="shared" si="9"/>
        <v>0</v>
      </c>
      <c r="AF53" s="109"/>
      <c r="AG53" s="84"/>
      <c r="AH53" s="95">
        <f t="shared" si="10"/>
        <v>0</v>
      </c>
      <c r="AI53" s="84"/>
      <c r="AJ53" s="84"/>
      <c r="AK53" s="84"/>
      <c r="AL53" s="95">
        <f t="shared" si="11"/>
        <v>0</v>
      </c>
      <c r="AM53" s="84"/>
      <c r="AN53" s="109">
        <v>10.54</v>
      </c>
      <c r="AO53" s="109">
        <v>6</v>
      </c>
      <c r="AP53" s="84">
        <v>0.16509399999999999</v>
      </c>
      <c r="AQ53" s="83">
        <v>553.85</v>
      </c>
      <c r="AR53" s="95">
        <f t="shared" si="12"/>
        <v>1.9336685026271278E-3</v>
      </c>
      <c r="AS53" s="84">
        <v>201.69</v>
      </c>
      <c r="AT53" s="84"/>
      <c r="AU53" s="84">
        <v>0.94339600000000001</v>
      </c>
      <c r="AV53" s="84">
        <v>644.37</v>
      </c>
      <c r="AW53" s="84">
        <v>845.03</v>
      </c>
      <c r="AX53" s="84">
        <v>0.23</v>
      </c>
      <c r="AY53" s="209"/>
      <c r="AZ53" s="84"/>
      <c r="BA53" s="207"/>
      <c r="BB53" s="207">
        <f t="shared" si="2"/>
        <v>8548.0499999999993</v>
      </c>
      <c r="BC53" s="207">
        <f t="shared" si="14"/>
        <v>8548.0484899999992</v>
      </c>
      <c r="BD53" s="207">
        <f t="shared" si="15"/>
        <v>-1.510000000052969E-3</v>
      </c>
      <c r="BE53" s="207"/>
      <c r="BF53" s="207"/>
      <c r="BG53" s="207"/>
    </row>
    <row r="54" spans="1:59" s="168" customFormat="1" ht="20.100000000000001" customHeight="1">
      <c r="A54" s="284"/>
      <c r="B54" s="93" t="s">
        <v>71</v>
      </c>
      <c r="C54" s="84">
        <v>25627.874943170002</v>
      </c>
      <c r="D54" s="84">
        <v>7698.713925</v>
      </c>
      <c r="E54" s="84">
        <v>195</v>
      </c>
      <c r="F54" s="95">
        <f t="shared" si="4"/>
        <v>0.31013300476499506</v>
      </c>
      <c r="G54" s="84">
        <v>12.00574621</v>
      </c>
      <c r="H54" s="84">
        <v>708</v>
      </c>
      <c r="I54" s="84">
        <v>7.1630339999999997</v>
      </c>
      <c r="J54" s="84">
        <v>335</v>
      </c>
      <c r="K54" s="95">
        <f t="shared" si="5"/>
        <v>7.6541072192528783E-3</v>
      </c>
      <c r="L54" s="84">
        <v>19231.960233059999</v>
      </c>
      <c r="M54" s="84">
        <v>44380</v>
      </c>
      <c r="N54" s="84">
        <v>7600.028018</v>
      </c>
      <c r="O54" s="84">
        <v>228</v>
      </c>
      <c r="P54" s="95">
        <f t="shared" si="6"/>
        <v>0.40434135862072418</v>
      </c>
      <c r="Q54" s="84">
        <v>84.621382479999994</v>
      </c>
      <c r="R54" s="84">
        <v>171</v>
      </c>
      <c r="S54" s="84">
        <v>-87</v>
      </c>
      <c r="T54" s="84">
        <v>23.501093000000001</v>
      </c>
      <c r="U54" s="84">
        <v>-90</v>
      </c>
      <c r="V54" s="95">
        <f t="shared" si="7"/>
        <v>1.4441176459931607E-2</v>
      </c>
      <c r="W54" s="84">
        <v>19231.960233059999</v>
      </c>
      <c r="X54" s="84">
        <v>44380</v>
      </c>
      <c r="Y54" s="84">
        <v>277</v>
      </c>
      <c r="Z54" s="84">
        <v>7600.028018</v>
      </c>
      <c r="AA54" s="84">
        <v>228</v>
      </c>
      <c r="AB54" s="95">
        <f t="shared" si="8"/>
        <v>0.4053412323037196</v>
      </c>
      <c r="AC54" s="84">
        <v>0</v>
      </c>
      <c r="AD54" s="84">
        <v>0</v>
      </c>
      <c r="AE54" s="95">
        <f t="shared" si="9"/>
        <v>0</v>
      </c>
      <c r="AF54" s="84">
        <v>0</v>
      </c>
      <c r="AG54" s="84">
        <v>0</v>
      </c>
      <c r="AH54" s="95">
        <f t="shared" si="10"/>
        <v>0</v>
      </c>
      <c r="AI54" s="84">
        <v>0</v>
      </c>
      <c r="AJ54" s="84">
        <v>0</v>
      </c>
      <c r="AK54" s="84">
        <v>0</v>
      </c>
      <c r="AL54" s="95">
        <f t="shared" si="11"/>
        <v>0</v>
      </c>
      <c r="AM54" s="84">
        <v>0</v>
      </c>
      <c r="AN54" s="84">
        <v>4862.4830000000002</v>
      </c>
      <c r="AO54" s="84">
        <v>12264</v>
      </c>
      <c r="AP54" s="84">
        <v>22.937275</v>
      </c>
      <c r="AQ54" s="84">
        <v>64521</v>
      </c>
      <c r="AR54" s="95">
        <f t="shared" si="12"/>
        <v>0.26865353194905117</v>
      </c>
      <c r="AS54" s="84">
        <v>0.30760799999999999</v>
      </c>
      <c r="AT54" s="84">
        <v>0</v>
      </c>
      <c r="AU54" s="84">
        <v>0</v>
      </c>
      <c r="AV54" s="84">
        <v>28.958497999999999</v>
      </c>
      <c r="AW54" s="84">
        <v>39.319491999999997</v>
      </c>
      <c r="AX54" s="84">
        <v>0</v>
      </c>
      <c r="AY54" s="84">
        <v>0</v>
      </c>
      <c r="AZ54" s="84">
        <v>0</v>
      </c>
      <c r="BA54" s="207"/>
      <c r="BB54" s="207">
        <f t="shared" si="2"/>
        <v>7698.713925</v>
      </c>
      <c r="BC54" s="207">
        <f t="shared" si="14"/>
        <v>7698.713925</v>
      </c>
      <c r="BD54" s="207">
        <f t="shared" si="15"/>
        <v>0</v>
      </c>
      <c r="BE54" s="207"/>
      <c r="BF54" s="207"/>
      <c r="BG54" s="207"/>
    </row>
    <row r="55" spans="1:59" s="168" customFormat="1" ht="20.100000000000001" customHeight="1">
      <c r="A55" s="284"/>
      <c r="B55" s="93" t="s">
        <v>72</v>
      </c>
      <c r="C55" s="191">
        <v>25933.78</v>
      </c>
      <c r="D55" s="191">
        <v>4095.5060669999898</v>
      </c>
      <c r="E55" s="191">
        <v>10.07</v>
      </c>
      <c r="F55" s="95">
        <f t="shared" si="4"/>
        <v>0.16498230937863742</v>
      </c>
      <c r="G55" s="191">
        <v>794.9</v>
      </c>
      <c r="H55" s="191">
        <v>98</v>
      </c>
      <c r="I55" s="191">
        <v>39.200000000000003</v>
      </c>
      <c r="J55" s="191">
        <v>5.49</v>
      </c>
      <c r="K55" s="95">
        <f t="shared" si="5"/>
        <v>4.1887418514935548E-2</v>
      </c>
      <c r="L55" s="191">
        <v>12423.72</v>
      </c>
      <c r="M55" s="191">
        <v>21425</v>
      </c>
      <c r="N55" s="191">
        <v>3902.1260669999901</v>
      </c>
      <c r="O55" s="191">
        <v>-26</v>
      </c>
      <c r="P55" s="95">
        <f t="shared" si="6"/>
        <v>0.20760330773824248</v>
      </c>
      <c r="Q55" s="191"/>
      <c r="R55" s="191"/>
      <c r="S55" s="191"/>
      <c r="T55" s="191"/>
      <c r="U55" s="191"/>
      <c r="V55" s="95">
        <f t="shared" si="7"/>
        <v>0</v>
      </c>
      <c r="W55" s="191">
        <v>12423.72</v>
      </c>
      <c r="X55" s="191">
        <v>21425</v>
      </c>
      <c r="Y55" s="191">
        <v>-17</v>
      </c>
      <c r="Z55" s="191">
        <v>3902.1260669999901</v>
      </c>
      <c r="AA55" s="191">
        <v>-26</v>
      </c>
      <c r="AB55" s="95">
        <f t="shared" si="8"/>
        <v>0.2081166786301501</v>
      </c>
      <c r="AC55" s="191"/>
      <c r="AD55" s="191"/>
      <c r="AE55" s="95">
        <f t="shared" si="9"/>
        <v>0</v>
      </c>
      <c r="AF55" s="191"/>
      <c r="AG55" s="191"/>
      <c r="AH55" s="95">
        <f t="shared" si="10"/>
        <v>0</v>
      </c>
      <c r="AI55" s="191"/>
      <c r="AJ55" s="191"/>
      <c r="AK55" s="205"/>
      <c r="AL55" s="95">
        <f t="shared" si="11"/>
        <v>0</v>
      </c>
      <c r="AM55" s="191"/>
      <c r="AN55" s="191">
        <v>291.44</v>
      </c>
      <c r="AO55" s="191">
        <v>824</v>
      </c>
      <c r="AP55" s="191">
        <v>3.49</v>
      </c>
      <c r="AQ55" s="205">
        <v>3.2</v>
      </c>
      <c r="AR55" s="95">
        <f t="shared" si="12"/>
        <v>4.0876731281383187E-2</v>
      </c>
      <c r="AS55" s="191">
        <v>17.48</v>
      </c>
      <c r="AT55" s="191">
        <v>13.94</v>
      </c>
      <c r="AU55" s="191">
        <v>0</v>
      </c>
      <c r="AV55" s="191">
        <v>84.1</v>
      </c>
      <c r="AW55" s="191">
        <v>26.78</v>
      </c>
      <c r="AX55" s="191">
        <v>8.39</v>
      </c>
      <c r="AY55" s="191">
        <v>0</v>
      </c>
      <c r="AZ55" s="191">
        <v>0</v>
      </c>
      <c r="BA55" s="207"/>
      <c r="BB55" s="207">
        <f t="shared" si="2"/>
        <v>4095.5060669999898</v>
      </c>
      <c r="BC55" s="207">
        <f t="shared" si="14"/>
        <v>4095.5060669999898</v>
      </c>
      <c r="BD55" s="207">
        <f t="shared" si="15"/>
        <v>0</v>
      </c>
      <c r="BE55" s="207"/>
      <c r="BF55" s="207"/>
      <c r="BG55" s="207"/>
    </row>
    <row r="56" spans="1:59" s="168" customFormat="1" ht="20.100000000000001" customHeight="1">
      <c r="A56" s="284"/>
      <c r="B56" s="93" t="s">
        <v>73</v>
      </c>
      <c r="C56" s="191">
        <v>41663.678924020001</v>
      </c>
      <c r="D56" s="191">
        <v>14730.737058000001</v>
      </c>
      <c r="E56" s="191">
        <v>0</v>
      </c>
      <c r="F56" s="95">
        <f t="shared" si="4"/>
        <v>0.59340920973376776</v>
      </c>
      <c r="G56" s="191">
        <v>810.32000860000005</v>
      </c>
      <c r="H56" s="191">
        <v>17</v>
      </c>
      <c r="I56" s="191">
        <v>23.686821999999999</v>
      </c>
      <c r="J56" s="191">
        <v>0</v>
      </c>
      <c r="K56" s="95">
        <f t="shared" si="5"/>
        <v>2.5310709857213842E-2</v>
      </c>
      <c r="L56" s="191">
        <v>34280.552819019998</v>
      </c>
      <c r="M56" s="191">
        <v>65824</v>
      </c>
      <c r="N56" s="191">
        <v>13315.834214</v>
      </c>
      <c r="O56" s="191">
        <v>0</v>
      </c>
      <c r="P56" s="95">
        <f t="shared" si="6"/>
        <v>0.7084371905610366</v>
      </c>
      <c r="Q56" s="191">
        <v>0</v>
      </c>
      <c r="R56" s="191">
        <v>0</v>
      </c>
      <c r="S56" s="191">
        <v>0</v>
      </c>
      <c r="T56" s="191">
        <v>0</v>
      </c>
      <c r="U56" s="191">
        <v>0</v>
      </c>
      <c r="V56" s="95">
        <f t="shared" si="7"/>
        <v>0</v>
      </c>
      <c r="W56" s="191">
        <v>34280.552819019998</v>
      </c>
      <c r="X56" s="191">
        <v>65824</v>
      </c>
      <c r="Y56" s="191">
        <v>0</v>
      </c>
      <c r="Z56" s="191">
        <v>13315.834214</v>
      </c>
      <c r="AA56" s="191">
        <v>0</v>
      </c>
      <c r="AB56" s="95">
        <f t="shared" si="8"/>
        <v>0.71018904623395973</v>
      </c>
      <c r="AC56" s="191">
        <v>0</v>
      </c>
      <c r="AD56" s="191">
        <v>0</v>
      </c>
      <c r="AE56" s="95">
        <f t="shared" si="9"/>
        <v>0</v>
      </c>
      <c r="AF56" s="191">
        <v>0</v>
      </c>
      <c r="AG56" s="191">
        <v>0</v>
      </c>
      <c r="AH56" s="95">
        <f t="shared" si="10"/>
        <v>0</v>
      </c>
      <c r="AI56" s="191">
        <v>0</v>
      </c>
      <c r="AJ56" s="191">
        <v>0</v>
      </c>
      <c r="AK56" s="205">
        <v>0</v>
      </c>
      <c r="AL56" s="95">
        <f t="shared" si="11"/>
        <v>0</v>
      </c>
      <c r="AM56" s="191">
        <v>0</v>
      </c>
      <c r="AN56" s="191">
        <v>16.42135</v>
      </c>
      <c r="AO56" s="191">
        <v>53</v>
      </c>
      <c r="AP56" s="191">
        <v>0.24948600000000001</v>
      </c>
      <c r="AQ56" s="205">
        <v>0</v>
      </c>
      <c r="AR56" s="95">
        <f t="shared" si="12"/>
        <v>2.9221123726266953E-3</v>
      </c>
      <c r="AS56" s="191">
        <v>39.411836999999998</v>
      </c>
      <c r="AT56" s="191">
        <v>0.86916499999999997</v>
      </c>
      <c r="AU56" s="191">
        <v>0</v>
      </c>
      <c r="AV56" s="191">
        <v>614.66178300000001</v>
      </c>
      <c r="AW56" s="191">
        <v>730.03286200000002</v>
      </c>
      <c r="AX56" s="191">
        <v>5.9908890000000001</v>
      </c>
      <c r="AY56" s="191">
        <v>0</v>
      </c>
      <c r="AZ56" s="191">
        <v>0</v>
      </c>
      <c r="BA56" s="207"/>
      <c r="BB56" s="207">
        <f t="shared" si="2"/>
        <v>14730.737058000001</v>
      </c>
      <c r="BC56" s="207">
        <f t="shared" si="14"/>
        <v>14730.737058000001</v>
      </c>
      <c r="BD56" s="207">
        <f t="shared" si="15"/>
        <v>0</v>
      </c>
      <c r="BE56" s="207"/>
      <c r="BF56" s="207"/>
      <c r="BG56" s="207"/>
    </row>
    <row r="57" spans="1:59" s="168" customFormat="1" ht="20.100000000000001" customHeight="1">
      <c r="A57" s="284"/>
      <c r="B57" s="93" t="s">
        <v>74</v>
      </c>
      <c r="C57" s="191">
        <v>14527.59670034</v>
      </c>
      <c r="D57" s="191">
        <v>6049.7044850000002</v>
      </c>
      <c r="E57" s="191">
        <v>0</v>
      </c>
      <c r="F57" s="95">
        <f t="shared" si="4"/>
        <v>0.24370473408301335</v>
      </c>
      <c r="G57" s="191">
        <v>102.262787</v>
      </c>
      <c r="H57" s="191">
        <v>11</v>
      </c>
      <c r="I57" s="191">
        <v>13.33723</v>
      </c>
      <c r="J57" s="191">
        <v>0</v>
      </c>
      <c r="K57" s="95">
        <f t="shared" si="5"/>
        <v>1.4251585072447802E-2</v>
      </c>
      <c r="L57" s="191">
        <v>10968.405674310001</v>
      </c>
      <c r="M57" s="191">
        <v>29372</v>
      </c>
      <c r="N57" s="191">
        <v>5099.5806940000002</v>
      </c>
      <c r="O57" s="191">
        <v>0</v>
      </c>
      <c r="P57" s="95">
        <f t="shared" si="6"/>
        <v>0.27131102429153908</v>
      </c>
      <c r="Q57" s="191">
        <v>0</v>
      </c>
      <c r="R57" s="191">
        <v>0</v>
      </c>
      <c r="S57" s="191">
        <v>0</v>
      </c>
      <c r="T57" s="191">
        <v>0</v>
      </c>
      <c r="U57" s="191">
        <v>0</v>
      </c>
      <c r="V57" s="95">
        <f t="shared" si="7"/>
        <v>0</v>
      </c>
      <c r="W57" s="191">
        <v>10968.405674310001</v>
      </c>
      <c r="X57" s="191">
        <v>29372</v>
      </c>
      <c r="Y57" s="191">
        <v>0</v>
      </c>
      <c r="Z57" s="191">
        <v>5099.5806940000002</v>
      </c>
      <c r="AA57" s="191">
        <v>0</v>
      </c>
      <c r="AB57" s="95">
        <f t="shared" si="8"/>
        <v>0.27198193451952318</v>
      </c>
      <c r="AC57" s="191">
        <v>0</v>
      </c>
      <c r="AD57" s="191">
        <v>0</v>
      </c>
      <c r="AE57" s="95">
        <f t="shared" si="9"/>
        <v>0</v>
      </c>
      <c r="AF57" s="191">
        <v>0</v>
      </c>
      <c r="AG57" s="191">
        <v>0</v>
      </c>
      <c r="AH57" s="95">
        <f t="shared" si="10"/>
        <v>0</v>
      </c>
      <c r="AI57" s="191">
        <v>0</v>
      </c>
      <c r="AJ57" s="191">
        <v>0</v>
      </c>
      <c r="AK57" s="205">
        <v>0</v>
      </c>
      <c r="AL57" s="95">
        <f t="shared" si="11"/>
        <v>0</v>
      </c>
      <c r="AM57" s="191">
        <v>0</v>
      </c>
      <c r="AN57" s="191">
        <v>9.6</v>
      </c>
      <c r="AO57" s="191">
        <v>17</v>
      </c>
      <c r="AP57" s="191">
        <v>0.30188799999999999</v>
      </c>
      <c r="AQ57" s="205">
        <v>0</v>
      </c>
      <c r="AR57" s="95">
        <f t="shared" si="12"/>
        <v>3.535872393431005E-3</v>
      </c>
      <c r="AS57" s="191">
        <v>13.766508999999999</v>
      </c>
      <c r="AT57" s="191">
        <v>0</v>
      </c>
      <c r="AU57" s="191">
        <v>0</v>
      </c>
      <c r="AV57" s="191">
        <v>219.07509400000001</v>
      </c>
      <c r="AW57" s="191">
        <v>703.64306999999997</v>
      </c>
      <c r="AX57" s="191">
        <v>0</v>
      </c>
      <c r="AY57" s="191">
        <v>0</v>
      </c>
      <c r="AZ57" s="191">
        <v>0</v>
      </c>
      <c r="BA57" s="207"/>
      <c r="BB57" s="207">
        <f t="shared" si="2"/>
        <v>6049.7044850000002</v>
      </c>
      <c r="BC57" s="207">
        <f t="shared" si="14"/>
        <v>6049.7044850000002</v>
      </c>
      <c r="BD57" s="207">
        <f t="shared" si="15"/>
        <v>0</v>
      </c>
      <c r="BE57" s="207"/>
      <c r="BF57" s="207"/>
      <c r="BG57" s="207"/>
    </row>
    <row r="58" spans="1:59" s="168" customFormat="1" ht="20.100000000000001" customHeight="1">
      <c r="A58" s="284"/>
      <c r="B58" s="93" t="s">
        <v>75</v>
      </c>
      <c r="C58" s="191">
        <v>5673.9</v>
      </c>
      <c r="D58" s="191">
        <v>1469.7</v>
      </c>
      <c r="E58" s="191"/>
      <c r="F58" s="95">
        <f t="shared" si="4"/>
        <v>5.9205015479661859E-2</v>
      </c>
      <c r="G58" s="191">
        <v>0</v>
      </c>
      <c r="H58" s="191">
        <v>0</v>
      </c>
      <c r="I58" s="191">
        <v>0</v>
      </c>
      <c r="J58" s="191"/>
      <c r="K58" s="95">
        <f t="shared" si="5"/>
        <v>0</v>
      </c>
      <c r="L58" s="191">
        <v>3496.46</v>
      </c>
      <c r="M58" s="191">
        <v>3472</v>
      </c>
      <c r="N58" s="191">
        <v>1200.04</v>
      </c>
      <c r="O58" s="191"/>
      <c r="P58" s="95">
        <f t="shared" si="6"/>
        <v>6.3845265155601932E-2</v>
      </c>
      <c r="Q58" s="191">
        <v>0</v>
      </c>
      <c r="R58" s="191">
        <v>0</v>
      </c>
      <c r="S58" s="191"/>
      <c r="T58" s="191">
        <v>0</v>
      </c>
      <c r="U58" s="191"/>
      <c r="V58" s="95">
        <f t="shared" si="7"/>
        <v>0</v>
      </c>
      <c r="W58" s="191">
        <v>3496.46</v>
      </c>
      <c r="X58" s="191">
        <v>3472</v>
      </c>
      <c r="Y58" s="191"/>
      <c r="Z58" s="191">
        <v>1200.04</v>
      </c>
      <c r="AA58" s="191"/>
      <c r="AB58" s="95">
        <f t="shared" si="8"/>
        <v>6.4003144628111769E-2</v>
      </c>
      <c r="AC58" s="191">
        <v>0</v>
      </c>
      <c r="AD58" s="191">
        <v>0</v>
      </c>
      <c r="AE58" s="95">
        <f t="shared" si="9"/>
        <v>0</v>
      </c>
      <c r="AF58" s="191">
        <v>0</v>
      </c>
      <c r="AG58" s="191">
        <v>0</v>
      </c>
      <c r="AH58" s="95">
        <f t="shared" si="10"/>
        <v>0</v>
      </c>
      <c r="AI58" s="191">
        <v>0</v>
      </c>
      <c r="AJ58" s="191">
        <v>0</v>
      </c>
      <c r="AK58" s="205"/>
      <c r="AL58" s="95">
        <f t="shared" si="11"/>
        <v>0</v>
      </c>
      <c r="AM58" s="191">
        <v>0</v>
      </c>
      <c r="AN58" s="191">
        <v>0</v>
      </c>
      <c r="AO58" s="191">
        <v>0</v>
      </c>
      <c r="AP58" s="191">
        <v>0</v>
      </c>
      <c r="AQ58" s="205"/>
      <c r="AR58" s="95">
        <f t="shared" si="12"/>
        <v>0</v>
      </c>
      <c r="AS58" s="191">
        <v>0</v>
      </c>
      <c r="AT58" s="191">
        <v>0</v>
      </c>
      <c r="AU58" s="191">
        <v>0</v>
      </c>
      <c r="AV58" s="191">
        <v>102.07</v>
      </c>
      <c r="AW58" s="191">
        <v>167.59</v>
      </c>
      <c r="AX58" s="191">
        <v>0</v>
      </c>
      <c r="AY58" s="191">
        <v>0</v>
      </c>
      <c r="AZ58" s="191">
        <v>0</v>
      </c>
      <c r="BA58" s="207"/>
      <c r="BB58" s="207">
        <f t="shared" si="2"/>
        <v>1469.7</v>
      </c>
      <c r="BC58" s="207">
        <f t="shared" si="14"/>
        <v>1469.6999999999998</v>
      </c>
      <c r="BD58" s="207">
        <f t="shared" si="15"/>
        <v>0</v>
      </c>
      <c r="BE58" s="207"/>
      <c r="BF58" s="207"/>
      <c r="BG58" s="207"/>
    </row>
    <row r="59" spans="1:59" s="171" customFormat="1" ht="20.25" customHeight="1">
      <c r="A59" s="285"/>
      <c r="B59" s="106" t="s">
        <v>17</v>
      </c>
      <c r="C59" s="107">
        <f>C18+C20+C21+C22+C23+C24+C25+C26+C27+C28+C29+C30+C31+C32+C33+C34+C35+C36+C37+C38+C39+C40+C41+C42+C43+C19+C44+C45+C46+C47+C48+C49+C50+C51+C52+C53+C54+C55+C56+C57+C58</f>
        <v>13234578.914844137</v>
      </c>
      <c r="D59" s="107">
        <f t="shared" ref="D59:AZ59" si="18">D18+D20+D21+D22+D23+D24+D25+D26+D27+D28+D29+D30+D31+D32+D33+D34+D35+D36+D37+D38+D39+D40+D41+D42+D43+D19+D44+D45+D46+D47+D48+D49+D50+D51+D52+D53+D54+D55+D56+D57+D58</f>
        <v>2482391.0408483422</v>
      </c>
      <c r="E59" s="107">
        <v>9.6199999999999992</v>
      </c>
      <c r="F59" s="107">
        <f>D59/$D$401*100</f>
        <v>47.010795517990225</v>
      </c>
      <c r="G59" s="107">
        <f t="shared" si="18"/>
        <v>1879328.2322657225</v>
      </c>
      <c r="H59" s="107">
        <f t="shared" si="18"/>
        <v>46332</v>
      </c>
      <c r="I59" s="107">
        <f t="shared" si="18"/>
        <v>93584.186826941106</v>
      </c>
      <c r="J59" s="107">
        <v>-2.37</v>
      </c>
      <c r="K59" s="107">
        <f>I59/$I$401*100</f>
        <v>75.14381831251626</v>
      </c>
      <c r="L59" s="107">
        <f t="shared" si="18"/>
        <v>4637402.3433989799</v>
      </c>
      <c r="M59" s="107">
        <f t="shared" si="18"/>
        <v>9281172</v>
      </c>
      <c r="N59" s="107">
        <f t="shared" si="18"/>
        <v>1879606.8856089723</v>
      </c>
      <c r="O59" s="107">
        <v>2.35</v>
      </c>
      <c r="P59" s="107">
        <f>N59/$N$401*100</f>
        <v>47.905154580544014</v>
      </c>
      <c r="Q59" s="107">
        <f t="shared" si="18"/>
        <v>455194.47818969958</v>
      </c>
      <c r="R59" s="107">
        <f t="shared" si="18"/>
        <v>982694</v>
      </c>
      <c r="S59" s="107">
        <v>-20.37</v>
      </c>
      <c r="T59" s="107">
        <f t="shared" si="18"/>
        <v>162736.6929917793</v>
      </c>
      <c r="U59" s="107">
        <v>-25.34</v>
      </c>
      <c r="V59" s="107">
        <f>T59/$T$401*100</f>
        <v>44.308325461500509</v>
      </c>
      <c r="W59" s="107">
        <f t="shared" si="18"/>
        <v>4593388.1940544117</v>
      </c>
      <c r="X59" s="107">
        <f t="shared" si="18"/>
        <v>8943407</v>
      </c>
      <c r="Y59" s="107">
        <v>11.56</v>
      </c>
      <c r="Z59" s="107">
        <f t="shared" si="18"/>
        <v>1874970.3736789718</v>
      </c>
      <c r="AA59" s="107">
        <v>1.62</v>
      </c>
      <c r="AB59" s="107">
        <f>Z59/$Z$401*100</f>
        <v>48.236630371943313</v>
      </c>
      <c r="AC59" s="107">
        <f t="shared" si="18"/>
        <v>329047</v>
      </c>
      <c r="AD59" s="107">
        <f t="shared" si="18"/>
        <v>4099.8427119999387</v>
      </c>
      <c r="AE59" s="107">
        <f>AD59/$AD$401*100</f>
        <v>13.168765296898336</v>
      </c>
      <c r="AF59" s="107">
        <f t="shared" si="18"/>
        <v>8718</v>
      </c>
      <c r="AG59" s="107">
        <f t="shared" si="18"/>
        <v>580.59662200000002</v>
      </c>
      <c r="AH59" s="107">
        <f>AG59/$AG$401*100</f>
        <v>10.586459059533821</v>
      </c>
      <c r="AI59" s="107">
        <f t="shared" si="18"/>
        <v>14971.310064430001</v>
      </c>
      <c r="AJ59" s="107">
        <f t="shared" si="18"/>
        <v>63564.800427000002</v>
      </c>
      <c r="AK59" s="107">
        <v>11.49</v>
      </c>
      <c r="AL59" s="107">
        <f>AJ59/$AJ$401*100</f>
        <v>18.248770119026855</v>
      </c>
      <c r="AM59" s="107">
        <f t="shared" si="18"/>
        <v>63287.585162000003</v>
      </c>
      <c r="AN59" s="107">
        <f t="shared" si="18"/>
        <v>423084.30469759007</v>
      </c>
      <c r="AO59" s="107">
        <f t="shared" si="18"/>
        <v>540932</v>
      </c>
      <c r="AP59" s="107">
        <f t="shared" si="18"/>
        <v>8537.8646741000011</v>
      </c>
      <c r="AQ59" s="107">
        <v>11.84</v>
      </c>
      <c r="AR59" s="107">
        <f>AP59/$AP$401*100</f>
        <v>46.610715479396745</v>
      </c>
      <c r="AS59" s="107">
        <f t="shared" si="18"/>
        <v>53029.467066000012</v>
      </c>
      <c r="AT59" s="107">
        <f t="shared" si="18"/>
        <v>7589.6415650000008</v>
      </c>
      <c r="AU59" s="107">
        <f t="shared" si="18"/>
        <v>155094.89705499998</v>
      </c>
      <c r="AV59" s="107">
        <f t="shared" si="18"/>
        <v>90109.251609000014</v>
      </c>
      <c r="AW59" s="107">
        <f t="shared" si="18"/>
        <v>69160.969460962297</v>
      </c>
      <c r="AX59" s="107">
        <f t="shared" si="18"/>
        <v>50783.814879999991</v>
      </c>
      <c r="AY59" s="107">
        <f t="shared" si="18"/>
        <v>11329.257781368946</v>
      </c>
      <c r="AZ59" s="107">
        <f t="shared" si="18"/>
        <v>3232.5583179999999</v>
      </c>
      <c r="BA59" s="207"/>
      <c r="BB59" s="207">
        <f t="shared" si="2"/>
        <v>2482391.0408483422</v>
      </c>
      <c r="BC59" s="207">
        <f t="shared" si="14"/>
        <v>2482391.0369543452</v>
      </c>
      <c r="BD59" s="207">
        <f t="shared" si="15"/>
        <v>-3.8939970545470715E-3</v>
      </c>
      <c r="BE59" s="207"/>
      <c r="BF59" s="207"/>
      <c r="BG59" s="207"/>
    </row>
    <row r="60" spans="1:59" ht="20.25" customHeight="1">
      <c r="A60" s="282" t="s">
        <v>76</v>
      </c>
      <c r="B60" s="91" t="s">
        <v>77</v>
      </c>
      <c r="C60" s="95">
        <v>298367.28711873002</v>
      </c>
      <c r="D60" s="95">
        <v>94675.030039000005</v>
      </c>
      <c r="E60" s="192">
        <v>16.520414225864702</v>
      </c>
      <c r="F60" s="95">
        <f>D60/$D$82*100</f>
        <v>37.154092844972197</v>
      </c>
      <c r="G60" s="95">
        <v>18152.118153970001</v>
      </c>
      <c r="H60" s="95">
        <v>1487</v>
      </c>
      <c r="I60" s="95">
        <v>1005.999285</v>
      </c>
      <c r="J60" s="95">
        <v>-28.2395929584752</v>
      </c>
      <c r="K60" s="95">
        <f>I60/$I$82*100</f>
        <v>33.317621976913372</v>
      </c>
      <c r="L60" s="95">
        <v>139867.5160685</v>
      </c>
      <c r="M60" s="95">
        <v>309735</v>
      </c>
      <c r="N60" s="95">
        <v>64444.077185000002</v>
      </c>
      <c r="O60" s="95">
        <v>6.8380550342327497</v>
      </c>
      <c r="P60" s="95">
        <f>N60/$N$82*100</f>
        <v>34.885196814922423</v>
      </c>
      <c r="Q60" s="95">
        <v>1671.68656751</v>
      </c>
      <c r="R60" s="95">
        <v>3953</v>
      </c>
      <c r="S60" s="95">
        <v>-25.104206138688902</v>
      </c>
      <c r="T60" s="95">
        <v>685.812499</v>
      </c>
      <c r="U60" s="95">
        <v>-29.101655143592001</v>
      </c>
      <c r="V60" s="95">
        <f>T60/$T$82*100</f>
        <v>3.0259437308909458</v>
      </c>
      <c r="W60" s="95">
        <v>138666.44433229999</v>
      </c>
      <c r="X60" s="95">
        <v>296315</v>
      </c>
      <c r="Y60" s="95">
        <v>19.519927718910498</v>
      </c>
      <c r="Z60" s="95">
        <v>64233.400706</v>
      </c>
      <c r="AA60" s="95">
        <v>7.1684705426065696</v>
      </c>
      <c r="AB60" s="95">
        <f>Z60/$Z$82*100</f>
        <v>35.014166135392081</v>
      </c>
      <c r="AC60" s="95">
        <v>11385</v>
      </c>
      <c r="AD60" s="95">
        <v>148.68219199999999</v>
      </c>
      <c r="AE60" s="95">
        <f>AD60/$AD$82*100</f>
        <v>13.016923871106433</v>
      </c>
      <c r="AF60" s="95">
        <v>2035</v>
      </c>
      <c r="AG60" s="95">
        <v>61.994287</v>
      </c>
      <c r="AH60" s="95">
        <f>AG60/$AG$82*100</f>
        <v>44.313712901250831</v>
      </c>
      <c r="AI60" s="95">
        <v>2967.6428986000001</v>
      </c>
      <c r="AJ60" s="95">
        <v>10088.611191</v>
      </c>
      <c r="AK60" s="95">
        <v>4.04772898952847</v>
      </c>
      <c r="AL60" s="95">
        <f>AJ60/$AJ$82*100</f>
        <v>64.978620795399564</v>
      </c>
      <c r="AM60" s="136">
        <v>10078.54725</v>
      </c>
      <c r="AN60" s="95">
        <v>1877.5771694699999</v>
      </c>
      <c r="AO60" s="95">
        <v>6545</v>
      </c>
      <c r="AP60" s="95">
        <v>170.679699</v>
      </c>
      <c r="AQ60" s="95">
        <v>-20.025291788364001</v>
      </c>
      <c r="AR60" s="95">
        <f>AP60/$AP$82*100</f>
        <v>37.228253608855638</v>
      </c>
      <c r="AS60" s="95">
        <v>99.107944000000003</v>
      </c>
      <c r="AT60" s="95">
        <v>564.04818899999998</v>
      </c>
      <c r="AU60" s="95">
        <v>2442.8921420000001</v>
      </c>
      <c r="AV60" s="95">
        <v>6701.4436310000001</v>
      </c>
      <c r="AW60" s="95">
        <v>2977.1684140000002</v>
      </c>
      <c r="AX60" s="95">
        <v>0</v>
      </c>
      <c r="AY60" s="96">
        <v>6181.0023590000101</v>
      </c>
      <c r="AZ60" s="190">
        <v>332.64216599999997</v>
      </c>
      <c r="BA60" s="207"/>
      <c r="BB60" s="207">
        <f t="shared" si="2"/>
        <v>94675.030039000005</v>
      </c>
      <c r="BC60" s="207">
        <f t="shared" si="14"/>
        <v>94675.030039000005</v>
      </c>
      <c r="BD60" s="207">
        <f t="shared" si="15"/>
        <v>0</v>
      </c>
      <c r="BE60" s="207"/>
      <c r="BF60" s="207"/>
      <c r="BG60" s="207"/>
    </row>
    <row r="61" spans="1:59" s="172" customFormat="1" ht="20.25" customHeight="1">
      <c r="A61" s="282"/>
      <c r="B61" s="74" t="s">
        <v>32</v>
      </c>
      <c r="C61" s="90">
        <v>93400.059892789999</v>
      </c>
      <c r="D61" s="90">
        <v>24553.217101999999</v>
      </c>
      <c r="E61" s="192">
        <v>15.054119801604299</v>
      </c>
      <c r="F61" s="95">
        <f t="shared" ref="F61:F81" si="19">D61/$D$82*100</f>
        <v>9.6356188899510045</v>
      </c>
      <c r="G61" s="90">
        <v>11634.10427331</v>
      </c>
      <c r="H61" s="90">
        <v>286</v>
      </c>
      <c r="I61" s="90">
        <v>494.112303</v>
      </c>
      <c r="J61" s="90">
        <v>4.9614969137818496</v>
      </c>
      <c r="K61" s="95">
        <f t="shared" ref="K61:K81" si="20">I61/$I$82*100</f>
        <v>16.364471795321485</v>
      </c>
      <c r="L61" s="90">
        <v>43018.095876840001</v>
      </c>
      <c r="M61" s="90">
        <v>94474</v>
      </c>
      <c r="N61" s="90">
        <v>18696.627508000001</v>
      </c>
      <c r="O61" s="90">
        <v>6.0826247864707703</v>
      </c>
      <c r="P61" s="95">
        <f t="shared" ref="P61:P81" si="21">N61/$N$82*100</f>
        <v>10.120953839085882</v>
      </c>
      <c r="Q61" s="90">
        <v>7258.2488089999997</v>
      </c>
      <c r="R61" s="90">
        <v>15933</v>
      </c>
      <c r="S61" s="90">
        <v>18.6108836447555</v>
      </c>
      <c r="T61" s="90">
        <v>2538.6203129999999</v>
      </c>
      <c r="U61" s="90">
        <v>6.7630536376090999</v>
      </c>
      <c r="V61" s="95">
        <f t="shared" ref="V61:V81" si="22">T61/$T$82*100</f>
        <v>11.200907292351287</v>
      </c>
      <c r="W61" s="90">
        <v>42844.838634239997</v>
      </c>
      <c r="X61" s="90">
        <v>94088</v>
      </c>
      <c r="Y61" s="90">
        <v>13.0362699280368</v>
      </c>
      <c r="Z61" s="90">
        <v>18690.727296000001</v>
      </c>
      <c r="AA61" s="90">
        <v>6.0906481365846599</v>
      </c>
      <c r="AB61" s="95">
        <f t="shared" ref="AB61:AB81" si="23">Z61/$Z$82*100</f>
        <v>10.188472407507467</v>
      </c>
      <c r="AC61" s="90">
        <v>382</v>
      </c>
      <c r="AD61" s="90">
        <v>5.5031460000000001</v>
      </c>
      <c r="AE61" s="95">
        <f t="shared" ref="AE61:AE81" si="24">AD61/$AD$82*100</f>
        <v>0.48179295428724844</v>
      </c>
      <c r="AF61" s="90">
        <v>4</v>
      </c>
      <c r="AG61" s="90">
        <v>0.39706599999999997</v>
      </c>
      <c r="AH61" s="95">
        <f t="shared" ref="AH61:AH81" si="25">AG61/$AG$82*100</f>
        <v>0.28382403570264564</v>
      </c>
      <c r="AI61" s="90">
        <v>288.89025594999998</v>
      </c>
      <c r="AJ61" s="90">
        <v>704.11365499999999</v>
      </c>
      <c r="AK61" s="90">
        <v>362.54391552851899</v>
      </c>
      <c r="AL61" s="95">
        <f t="shared" ref="AL61:AL81" si="26">AJ61/$AJ$82*100</f>
        <v>4.535047819656608</v>
      </c>
      <c r="AM61" s="90">
        <v>701.41064300000005</v>
      </c>
      <c r="AN61" s="90">
        <v>1117.8743004</v>
      </c>
      <c r="AO61" s="90">
        <v>1987</v>
      </c>
      <c r="AP61" s="90">
        <v>29.503373</v>
      </c>
      <c r="AQ61" s="90">
        <v>156.812236443931</v>
      </c>
      <c r="AR61" s="95">
        <f t="shared" ref="AR61:AR81" si="27">AP61/$AP$82*100</f>
        <v>6.4352061715357483</v>
      </c>
      <c r="AS61" s="90">
        <v>36.907735000000002</v>
      </c>
      <c r="AT61" s="90">
        <v>174.381035</v>
      </c>
      <c r="AU61" s="90">
        <v>244.529605</v>
      </c>
      <c r="AV61" s="90">
        <v>3418.3738309999999</v>
      </c>
      <c r="AW61" s="90">
        <v>385.59305999999998</v>
      </c>
      <c r="AX61" s="90">
        <v>366.73537399999998</v>
      </c>
      <c r="AY61" s="90">
        <v>2.339623</v>
      </c>
      <c r="AZ61" s="90">
        <v>0</v>
      </c>
      <c r="BA61" s="207"/>
      <c r="BB61" s="207">
        <f t="shared" si="2"/>
        <v>24553.217101999999</v>
      </c>
      <c r="BC61" s="207">
        <f t="shared" si="14"/>
        <v>24553.217102000002</v>
      </c>
      <c r="BD61" s="207">
        <f t="shared" si="15"/>
        <v>0</v>
      </c>
      <c r="BE61" s="207"/>
      <c r="BF61" s="207"/>
      <c r="BG61" s="207"/>
    </row>
    <row r="62" spans="1:59" ht="20.25" customHeight="1">
      <c r="A62" s="282"/>
      <c r="B62" s="91" t="s">
        <v>33</v>
      </c>
      <c r="C62" s="92">
        <v>327813.31046117999</v>
      </c>
      <c r="D62" s="92">
        <v>90551.993784999999</v>
      </c>
      <c r="E62" s="193">
        <v>12.9256338953984</v>
      </c>
      <c r="F62" s="95">
        <f t="shared" si="19"/>
        <v>35.536056159679369</v>
      </c>
      <c r="G62" s="92">
        <v>34141.327705529999</v>
      </c>
      <c r="H62" s="92">
        <v>423</v>
      </c>
      <c r="I62" s="92">
        <v>867.68091800000002</v>
      </c>
      <c r="J62" s="92">
        <v>-13.6523184825536</v>
      </c>
      <c r="K62" s="95">
        <f t="shared" si="20"/>
        <v>28.736665376959159</v>
      </c>
      <c r="L62" s="92">
        <v>177657.19441709999</v>
      </c>
      <c r="M62" s="92">
        <v>380712</v>
      </c>
      <c r="N62" s="92">
        <v>68672.880906000006</v>
      </c>
      <c r="O62" s="92">
        <v>8.0942708215986094</v>
      </c>
      <c r="P62" s="95">
        <f t="shared" si="21"/>
        <v>37.174354430994221</v>
      </c>
      <c r="Q62" s="92">
        <v>43462.805005670001</v>
      </c>
      <c r="R62" s="92">
        <v>100030</v>
      </c>
      <c r="S62" s="92">
        <v>-23.389752623113999</v>
      </c>
      <c r="T62" s="92">
        <v>15720.042056</v>
      </c>
      <c r="U62" s="92">
        <v>-27.6118980991006</v>
      </c>
      <c r="V62" s="95">
        <f t="shared" si="22"/>
        <v>69.360011341372783</v>
      </c>
      <c r="W62" s="92">
        <v>176993.05931710001</v>
      </c>
      <c r="X62" s="92">
        <v>375620</v>
      </c>
      <c r="Y62" s="92">
        <v>16.4532630599907</v>
      </c>
      <c r="Z62" s="92">
        <v>68606.396821000002</v>
      </c>
      <c r="AA62" s="92">
        <v>8.1289755681774007</v>
      </c>
      <c r="AB62" s="95">
        <f t="shared" si="23"/>
        <v>37.397923040632996</v>
      </c>
      <c r="AC62" s="92">
        <v>4750</v>
      </c>
      <c r="AD62" s="92">
        <v>63.423628999999998</v>
      </c>
      <c r="AE62" s="95">
        <f t="shared" si="24"/>
        <v>5.5526525350278551</v>
      </c>
      <c r="AF62" s="92">
        <v>342</v>
      </c>
      <c r="AG62" s="92">
        <v>3.0604559999999998</v>
      </c>
      <c r="AH62" s="95">
        <f t="shared" si="25"/>
        <v>2.1876236520134587</v>
      </c>
      <c r="AI62" s="90">
        <v>182.034389</v>
      </c>
      <c r="AJ62" s="92">
        <v>742.03995799999996</v>
      </c>
      <c r="AK62" s="92">
        <v>89.152179018746807</v>
      </c>
      <c r="AL62" s="95">
        <f t="shared" si="26"/>
        <v>4.7793231529162439</v>
      </c>
      <c r="AM62" s="92">
        <v>733.77795800000001</v>
      </c>
      <c r="AN62" s="92">
        <v>3523.3615920000002</v>
      </c>
      <c r="AO62" s="92">
        <v>3169</v>
      </c>
      <c r="AP62" s="92">
        <v>31.455957000000001</v>
      </c>
      <c r="AQ62" s="92">
        <v>-5.0812356788825097</v>
      </c>
      <c r="AR62" s="95">
        <f t="shared" si="27"/>
        <v>6.8610991908607586</v>
      </c>
      <c r="AS62" s="92">
        <v>25.092265999999999</v>
      </c>
      <c r="AT62" s="92">
        <v>197.69764699999999</v>
      </c>
      <c r="AU62" s="92">
        <v>29.562138000000001</v>
      </c>
      <c r="AV62" s="92">
        <v>2474.4455589999998</v>
      </c>
      <c r="AW62" s="92">
        <v>1527.8198190000001</v>
      </c>
      <c r="AX62" s="92">
        <v>178.01439999999999</v>
      </c>
      <c r="AY62" s="92">
        <v>15805.304217000001</v>
      </c>
      <c r="AZ62" s="92">
        <v>0</v>
      </c>
      <c r="BA62" s="207"/>
      <c r="BB62" s="207">
        <f t="shared" si="2"/>
        <v>90551.993784999999</v>
      </c>
      <c r="BC62" s="207">
        <f t="shared" si="14"/>
        <v>90551.993784999984</v>
      </c>
      <c r="BD62" s="207">
        <f t="shared" si="15"/>
        <v>0</v>
      </c>
      <c r="BE62" s="207"/>
      <c r="BF62" s="207"/>
      <c r="BG62" s="207"/>
    </row>
    <row r="63" spans="1:59" ht="20.25" customHeight="1">
      <c r="A63" s="282"/>
      <c r="B63" s="91" t="s">
        <v>46</v>
      </c>
      <c r="C63" s="95">
        <v>15499.556328660001</v>
      </c>
      <c r="D63" s="95">
        <v>2569.3758549999998</v>
      </c>
      <c r="E63" s="192">
        <v>-26.8673594556011</v>
      </c>
      <c r="F63" s="95">
        <f t="shared" si="19"/>
        <v>1.0083210856228435</v>
      </c>
      <c r="G63" s="95">
        <v>483.23852951999999</v>
      </c>
      <c r="H63" s="95">
        <v>486</v>
      </c>
      <c r="I63" s="95">
        <v>84.710323000000002</v>
      </c>
      <c r="J63" s="95">
        <v>-50.512767213388599</v>
      </c>
      <c r="K63" s="95">
        <f t="shared" si="20"/>
        <v>2.8055154326041403</v>
      </c>
      <c r="L63" s="95">
        <v>7319.96930514</v>
      </c>
      <c r="M63" s="95">
        <v>39461</v>
      </c>
      <c r="N63" s="95">
        <v>1779.7889150000001</v>
      </c>
      <c r="O63" s="95">
        <v>-25.054609087819401</v>
      </c>
      <c r="P63" s="95">
        <f t="shared" si="21"/>
        <v>0.9634444203546435</v>
      </c>
      <c r="Q63" s="95"/>
      <c r="R63" s="95"/>
      <c r="S63" s="95">
        <v>-100</v>
      </c>
      <c r="T63" s="95"/>
      <c r="U63" s="95">
        <v>-100</v>
      </c>
      <c r="V63" s="95">
        <f t="shared" si="22"/>
        <v>0</v>
      </c>
      <c r="W63" s="95">
        <v>3491.2433051399998</v>
      </c>
      <c r="X63" s="95">
        <v>8078</v>
      </c>
      <c r="Y63" s="95">
        <v>-19.6218905472637</v>
      </c>
      <c r="Z63" s="95">
        <v>1421.8205949999999</v>
      </c>
      <c r="AA63" s="95">
        <v>-27.918904324813699</v>
      </c>
      <c r="AB63" s="95">
        <f t="shared" si="23"/>
        <v>0.77504634630689473</v>
      </c>
      <c r="AC63" s="95">
        <v>31383</v>
      </c>
      <c r="AD63" s="95">
        <v>357.96832000000001</v>
      </c>
      <c r="AE63" s="95">
        <f t="shared" si="24"/>
        <v>31.339639986662739</v>
      </c>
      <c r="AF63" s="95">
        <v>0</v>
      </c>
      <c r="AG63" s="95">
        <v>0</v>
      </c>
      <c r="AH63" s="95">
        <f t="shared" si="25"/>
        <v>0</v>
      </c>
      <c r="AI63" s="90">
        <v>0</v>
      </c>
      <c r="AJ63" s="95"/>
      <c r="AK63" s="95">
        <v>0</v>
      </c>
      <c r="AL63" s="95">
        <f t="shared" si="26"/>
        <v>0</v>
      </c>
      <c r="AM63" s="136"/>
      <c r="AN63" s="95">
        <v>16.875</v>
      </c>
      <c r="AO63" s="95">
        <v>120</v>
      </c>
      <c r="AP63" s="95">
        <v>0.68230299999999999</v>
      </c>
      <c r="AQ63" s="95">
        <v>1127.89245415444</v>
      </c>
      <c r="AR63" s="95">
        <f t="shared" si="27"/>
        <v>0.14882232199204329</v>
      </c>
      <c r="AS63" s="95">
        <v>1.192234</v>
      </c>
      <c r="AT63" s="95">
        <v>0</v>
      </c>
      <c r="AU63" s="95">
        <v>0</v>
      </c>
      <c r="AV63" s="95">
        <v>105.32671499999999</v>
      </c>
      <c r="AW63" s="95">
        <v>592.83448499999997</v>
      </c>
      <c r="AX63" s="95">
        <v>4.8408800000000003</v>
      </c>
      <c r="AY63" s="96"/>
      <c r="AZ63" s="190"/>
      <c r="BA63" s="207"/>
      <c r="BB63" s="207">
        <f t="shared" si="2"/>
        <v>2569.3758549999998</v>
      </c>
      <c r="BC63" s="207">
        <f t="shared" si="14"/>
        <v>2569.3758550000002</v>
      </c>
      <c r="BD63" s="207">
        <f t="shared" si="15"/>
        <v>0</v>
      </c>
      <c r="BE63" s="207"/>
      <c r="BF63" s="207"/>
      <c r="BG63" s="207"/>
    </row>
    <row r="64" spans="1:59" ht="20.25" customHeight="1">
      <c r="A64" s="282"/>
      <c r="B64" s="91" t="s">
        <v>48</v>
      </c>
      <c r="C64" s="90">
        <v>9312.3742076100007</v>
      </c>
      <c r="D64" s="90">
        <v>1614.4440669999999</v>
      </c>
      <c r="E64" s="194">
        <v>22.6847603926212</v>
      </c>
      <c r="F64" s="95">
        <f t="shared" si="19"/>
        <v>0.63356942937988303</v>
      </c>
      <c r="G64" s="90">
        <v>38.06</v>
      </c>
      <c r="H64" s="90">
        <v>2</v>
      </c>
      <c r="I64" s="90">
        <v>6.4962270000000002</v>
      </c>
      <c r="J64" s="90">
        <v>24.3302030496199</v>
      </c>
      <c r="K64" s="95">
        <f t="shared" si="20"/>
        <v>0.21514810068897616</v>
      </c>
      <c r="L64" s="90">
        <v>4069.1367417599999</v>
      </c>
      <c r="M64" s="90">
        <v>17461</v>
      </c>
      <c r="N64" s="90">
        <v>1248.259853</v>
      </c>
      <c r="O64" s="90">
        <v>32.756753333784999</v>
      </c>
      <c r="P64" s="95">
        <f t="shared" si="21"/>
        <v>0.6757143953363467</v>
      </c>
      <c r="Q64" s="90">
        <v>356.22020233000001</v>
      </c>
      <c r="R64" s="90">
        <v>878</v>
      </c>
      <c r="S64" s="90">
        <v>0</v>
      </c>
      <c r="T64" s="90">
        <v>131.143182</v>
      </c>
      <c r="U64" s="90">
        <v>23.751154300186901</v>
      </c>
      <c r="V64" s="95">
        <f t="shared" si="22"/>
        <v>0.57863029618244133</v>
      </c>
      <c r="W64" s="90">
        <v>2668.4547417600002</v>
      </c>
      <c r="X64" s="90">
        <v>5967</v>
      </c>
      <c r="Y64" s="90">
        <v>40.300964025393803</v>
      </c>
      <c r="Z64" s="90">
        <v>1083.413532</v>
      </c>
      <c r="AA64" s="90">
        <v>38.173989562617201</v>
      </c>
      <c r="AB64" s="95">
        <f t="shared" si="23"/>
        <v>0.5905778144366014</v>
      </c>
      <c r="AC64" s="90">
        <v>10941</v>
      </c>
      <c r="AD64" s="90">
        <v>124.928381</v>
      </c>
      <c r="AE64" s="95">
        <f t="shared" si="24"/>
        <v>10.937309996193623</v>
      </c>
      <c r="AF64" s="90">
        <v>553</v>
      </c>
      <c r="AG64" s="90">
        <v>39.917940000000002</v>
      </c>
      <c r="AH64" s="95">
        <f t="shared" si="25"/>
        <v>28.533470072320643</v>
      </c>
      <c r="AI64" s="90">
        <v>0</v>
      </c>
      <c r="AJ64" s="90">
        <v>0</v>
      </c>
      <c r="AK64" s="90">
        <v>0</v>
      </c>
      <c r="AL64" s="95">
        <f t="shared" si="26"/>
        <v>0</v>
      </c>
      <c r="AM64" s="136">
        <v>0</v>
      </c>
      <c r="AN64" s="90">
        <v>2831.06</v>
      </c>
      <c r="AO64" s="90">
        <v>14</v>
      </c>
      <c r="AP64" s="90">
        <v>23.373132999999999</v>
      </c>
      <c r="AQ64" s="90">
        <v>-26.403021599596801</v>
      </c>
      <c r="AR64" s="95">
        <f t="shared" si="27"/>
        <v>5.0980926733267369</v>
      </c>
      <c r="AS64" s="90">
        <v>0</v>
      </c>
      <c r="AT64" s="90">
        <v>0.54592300000000005</v>
      </c>
      <c r="AU64" s="90">
        <v>-0.86930099999999999</v>
      </c>
      <c r="AV64" s="90">
        <v>97.025414999999995</v>
      </c>
      <c r="AW64" s="90">
        <v>125.976641</v>
      </c>
      <c r="AX64" s="90">
        <v>113.63617600000001</v>
      </c>
      <c r="AY64" s="90">
        <v>0</v>
      </c>
      <c r="AZ64" s="90">
        <v>0</v>
      </c>
      <c r="BA64" s="207"/>
      <c r="BB64" s="207">
        <f t="shared" ref="BB64:BB87" si="28">D64</f>
        <v>1614.4440669999999</v>
      </c>
      <c r="BC64" s="207">
        <f t="shared" si="14"/>
        <v>1614.4440670000001</v>
      </c>
      <c r="BD64" s="207">
        <f t="shared" ref="BD64:BD80" si="29">BC64-BB64</f>
        <v>0</v>
      </c>
      <c r="BE64" s="207"/>
      <c r="BF64" s="207"/>
      <c r="BG64" s="207"/>
    </row>
    <row r="65" spans="1:59" ht="20.25" customHeight="1">
      <c r="A65" s="282"/>
      <c r="B65" s="91" t="s">
        <v>34</v>
      </c>
      <c r="C65" s="92">
        <v>18163.837662860002</v>
      </c>
      <c r="D65" s="92">
        <v>6084.7841360000002</v>
      </c>
      <c r="E65" s="193">
        <v>-7.6182064730941104</v>
      </c>
      <c r="F65" s="95">
        <f t="shared" si="19"/>
        <v>2.3879013784038916</v>
      </c>
      <c r="G65" s="92">
        <v>574.53894016000004</v>
      </c>
      <c r="H65" s="92">
        <v>16</v>
      </c>
      <c r="I65" s="92">
        <v>67.097026999999997</v>
      </c>
      <c r="J65" s="92">
        <v>-1.9340413921575199</v>
      </c>
      <c r="K65" s="95">
        <f t="shared" si="20"/>
        <v>2.2221818789471106</v>
      </c>
      <c r="L65" s="92">
        <v>7467.5749326300001</v>
      </c>
      <c r="M65" s="92">
        <v>24208</v>
      </c>
      <c r="N65" s="92">
        <v>2530.4505009999998</v>
      </c>
      <c r="O65" s="92">
        <v>-23.153041323676199</v>
      </c>
      <c r="P65" s="95">
        <f t="shared" si="21"/>
        <v>1.3697963818209657</v>
      </c>
      <c r="Q65" s="92">
        <v>756.80291563000003</v>
      </c>
      <c r="R65" s="97">
        <v>1544</v>
      </c>
      <c r="S65" s="92">
        <v>337.393767705382</v>
      </c>
      <c r="T65" s="92">
        <v>348.90532000000002</v>
      </c>
      <c r="U65" s="92">
        <v>-4.4905974876926198</v>
      </c>
      <c r="V65" s="95">
        <f t="shared" si="22"/>
        <v>1.5394409802503459</v>
      </c>
      <c r="W65" s="92">
        <v>6202.8009326299998</v>
      </c>
      <c r="X65" s="92">
        <v>13841</v>
      </c>
      <c r="Y65" s="92">
        <v>-3.2030211902930299</v>
      </c>
      <c r="Z65" s="92">
        <v>2391.379739</v>
      </c>
      <c r="AA65" s="92">
        <v>-24.444429804739698</v>
      </c>
      <c r="AB65" s="95">
        <f t="shared" si="23"/>
        <v>1.303561177733739</v>
      </c>
      <c r="AC65" s="92">
        <v>10057</v>
      </c>
      <c r="AD65" s="92">
        <v>121.03632899999999</v>
      </c>
      <c r="AE65" s="95">
        <f t="shared" si="24"/>
        <v>10.596566132352905</v>
      </c>
      <c r="AF65" s="92">
        <v>310</v>
      </c>
      <c r="AG65" s="92">
        <v>18.034433</v>
      </c>
      <c r="AH65" s="95">
        <f t="shared" si="25"/>
        <v>12.891069886792048</v>
      </c>
      <c r="AI65" s="90">
        <v>802.32344999999998</v>
      </c>
      <c r="AJ65" s="92">
        <v>2896.5929940000001</v>
      </c>
      <c r="AK65" s="92">
        <v>17.1571579812301</v>
      </c>
      <c r="AL65" s="95">
        <f t="shared" si="26"/>
        <v>18.656345674580482</v>
      </c>
      <c r="AM65" s="92">
        <v>2706.8128620000002</v>
      </c>
      <c r="AN65" s="92">
        <v>177.506</v>
      </c>
      <c r="AO65" s="92">
        <v>129</v>
      </c>
      <c r="AP65" s="92">
        <v>0.18179400000000001</v>
      </c>
      <c r="AQ65" s="92">
        <v>-51.387949268522298</v>
      </c>
      <c r="AR65" s="95">
        <f t="shared" si="27"/>
        <v>3.9652478743639578E-2</v>
      </c>
      <c r="AS65" s="92">
        <v>1.909413</v>
      </c>
      <c r="AT65" s="92">
        <v>4.6226999999999997E-2</v>
      </c>
      <c r="AU65" s="92">
        <v>49.702616999999996</v>
      </c>
      <c r="AV65" s="92">
        <v>246.07408799999999</v>
      </c>
      <c r="AW65" s="92">
        <v>226.834924</v>
      </c>
      <c r="AX65" s="92">
        <v>65.894551000000007</v>
      </c>
      <c r="AY65" s="92">
        <v>0</v>
      </c>
      <c r="AZ65" s="92"/>
      <c r="BA65" s="207"/>
      <c r="BB65" s="207">
        <f t="shared" si="28"/>
        <v>6084.7841360000002</v>
      </c>
      <c r="BC65" s="207">
        <f t="shared" ref="BC65:BC92" si="30">I65+N65+AJ65+AP65+AS65+AT65+AU65+AV65+AW65+AX65+AY65</f>
        <v>6084.7841360000002</v>
      </c>
      <c r="BD65" s="207">
        <f t="shared" si="29"/>
        <v>0</v>
      </c>
      <c r="BE65" s="207"/>
      <c r="BF65" s="207"/>
      <c r="BG65" s="207"/>
    </row>
    <row r="66" spans="1:59" ht="20.25" customHeight="1">
      <c r="A66" s="282"/>
      <c r="B66" s="91" t="s">
        <v>37</v>
      </c>
      <c r="C66" s="90">
        <v>2139.08129676</v>
      </c>
      <c r="D66" s="90">
        <v>550.65721799999994</v>
      </c>
      <c r="E66" s="192">
        <v>15.9112829931859</v>
      </c>
      <c r="F66" s="95">
        <f t="shared" si="19"/>
        <v>0.21609889529370349</v>
      </c>
      <c r="G66" s="90">
        <v>12.82307</v>
      </c>
      <c r="H66" s="90">
        <v>2</v>
      </c>
      <c r="I66" s="90">
        <v>2.6580859999999999</v>
      </c>
      <c r="J66" s="90">
        <v>-25.399917038859801</v>
      </c>
      <c r="K66" s="95">
        <f t="shared" si="20"/>
        <v>8.8032969655764473E-2</v>
      </c>
      <c r="L66" s="90">
        <v>965.46056639999995</v>
      </c>
      <c r="M66" s="90">
        <v>3208</v>
      </c>
      <c r="N66" s="90">
        <v>453.196844</v>
      </c>
      <c r="O66" s="90">
        <v>4.2071801247563503</v>
      </c>
      <c r="P66" s="95">
        <f t="shared" si="21"/>
        <v>0.24532682892574026</v>
      </c>
      <c r="Q66" s="90">
        <v>306.39902540000003</v>
      </c>
      <c r="R66" s="90">
        <v>898</v>
      </c>
      <c r="S66" s="90">
        <v>7.8031212484993997</v>
      </c>
      <c r="T66" s="90">
        <v>124.910673</v>
      </c>
      <c r="U66" s="90">
        <v>-6.5973486785936304</v>
      </c>
      <c r="V66" s="95">
        <f t="shared" si="22"/>
        <v>0.55113120340741839</v>
      </c>
      <c r="W66" s="90">
        <v>965.47256640000001</v>
      </c>
      <c r="X66" s="90">
        <v>3208</v>
      </c>
      <c r="Y66" s="90">
        <v>1.2626262626262601</v>
      </c>
      <c r="Z66" s="90">
        <v>453.196844</v>
      </c>
      <c r="AA66" s="90">
        <v>-85.694544065656601</v>
      </c>
      <c r="AB66" s="95">
        <f t="shared" si="23"/>
        <v>0.24704140545946715</v>
      </c>
      <c r="AC66" s="90">
        <v>0</v>
      </c>
      <c r="AD66" s="90">
        <v>0</v>
      </c>
      <c r="AE66" s="95">
        <f t="shared" si="24"/>
        <v>0</v>
      </c>
      <c r="AF66" s="90">
        <v>0</v>
      </c>
      <c r="AG66" s="90">
        <v>0</v>
      </c>
      <c r="AH66" s="95">
        <f t="shared" si="25"/>
        <v>0</v>
      </c>
      <c r="AI66" s="90"/>
      <c r="AJ66" s="90"/>
      <c r="AK66" s="90"/>
      <c r="AL66" s="95">
        <f t="shared" si="26"/>
        <v>0</v>
      </c>
      <c r="AM66" s="90"/>
      <c r="AN66" s="90">
        <v>-1.38</v>
      </c>
      <c r="AO66" s="90">
        <v>8</v>
      </c>
      <c r="AP66" s="90">
        <v>-0.32746399999999998</v>
      </c>
      <c r="AQ66" s="90">
        <v>168.86710346979299</v>
      </c>
      <c r="AR66" s="95">
        <f t="shared" si="27"/>
        <v>-7.1425675761065774E-2</v>
      </c>
      <c r="AS66" s="90">
        <v>8.8490690000000001</v>
      </c>
      <c r="AT66" s="90">
        <v>0</v>
      </c>
      <c r="AU66" s="90">
        <v>-0.260521</v>
      </c>
      <c r="AV66" s="90">
        <v>5.6128049999999998</v>
      </c>
      <c r="AW66" s="90">
        <v>70.928398999999999</v>
      </c>
      <c r="AX66" s="90">
        <v>10</v>
      </c>
      <c r="AY66" s="92">
        <v>0</v>
      </c>
      <c r="AZ66" s="90">
        <v>0</v>
      </c>
      <c r="BA66" s="207"/>
      <c r="BB66" s="207">
        <f t="shared" si="28"/>
        <v>550.65721799999994</v>
      </c>
      <c r="BC66" s="207">
        <f t="shared" si="30"/>
        <v>550.65721799999994</v>
      </c>
      <c r="BD66" s="207">
        <f t="shared" si="29"/>
        <v>0</v>
      </c>
      <c r="BE66" s="207"/>
      <c r="BF66" s="207"/>
      <c r="BG66" s="207"/>
    </row>
    <row r="67" spans="1:59" ht="20.25" customHeight="1">
      <c r="A67" s="282"/>
      <c r="B67" s="91" t="s">
        <v>49</v>
      </c>
      <c r="C67" s="187">
        <v>20575.318955340001</v>
      </c>
      <c r="D67" s="188">
        <v>5048.61816</v>
      </c>
      <c r="E67" s="212">
        <v>-6.73878660933633</v>
      </c>
      <c r="F67" s="95">
        <f t="shared" si="19"/>
        <v>1.9812703283873598</v>
      </c>
      <c r="G67" s="187">
        <v>668.98704196999995</v>
      </c>
      <c r="H67" s="187">
        <v>108</v>
      </c>
      <c r="I67" s="94">
        <v>37.375790000000002</v>
      </c>
      <c r="J67" s="94">
        <v>-15.464019329390901</v>
      </c>
      <c r="K67" s="95">
        <f t="shared" si="20"/>
        <v>1.2378462498693517</v>
      </c>
      <c r="L67" s="187">
        <v>11965.93149752</v>
      </c>
      <c r="M67" s="187">
        <v>33738</v>
      </c>
      <c r="N67" s="187">
        <v>4411.5964990000002</v>
      </c>
      <c r="O67" s="187">
        <v>-3.8636004881291299</v>
      </c>
      <c r="P67" s="95">
        <f t="shared" si="21"/>
        <v>2.3881079357197987</v>
      </c>
      <c r="Q67" s="99">
        <v>12.463487199999999</v>
      </c>
      <c r="R67" s="111">
        <v>34</v>
      </c>
      <c r="S67" s="99">
        <v>-81.3186813186813</v>
      </c>
      <c r="T67" s="99">
        <v>4.0601060000000002</v>
      </c>
      <c r="U67" s="99">
        <v>-88.638588987649399</v>
      </c>
      <c r="V67" s="95">
        <f t="shared" si="22"/>
        <v>1.7914010484449797E-2</v>
      </c>
      <c r="W67" s="99">
        <v>10656.87149752</v>
      </c>
      <c r="X67" s="99">
        <v>23008</v>
      </c>
      <c r="Y67" s="99">
        <v>3.1425113193167999</v>
      </c>
      <c r="Z67" s="99">
        <v>4288.9637240000002</v>
      </c>
      <c r="AA67" s="99">
        <v>0.52155205847548303</v>
      </c>
      <c r="AB67" s="95">
        <f t="shared" si="23"/>
        <v>2.3379501432309846</v>
      </c>
      <c r="AC67" s="99">
        <v>10730</v>
      </c>
      <c r="AD67" s="99">
        <v>122.632775</v>
      </c>
      <c r="AE67" s="95">
        <f t="shared" si="24"/>
        <v>10.736332810304036</v>
      </c>
      <c r="AF67" s="99">
        <v>0</v>
      </c>
      <c r="AG67" s="99">
        <v>0</v>
      </c>
      <c r="AH67" s="95">
        <f t="shared" si="25"/>
        <v>0</v>
      </c>
      <c r="AI67" s="90">
        <v>0</v>
      </c>
      <c r="AJ67" s="99">
        <v>0</v>
      </c>
      <c r="AK67" s="99" t="e">
        <v>#DIV/0!</v>
      </c>
      <c r="AL67" s="95">
        <f t="shared" si="26"/>
        <v>0</v>
      </c>
      <c r="AM67" s="99">
        <v>0</v>
      </c>
      <c r="AN67" s="99">
        <v>583.85500000000002</v>
      </c>
      <c r="AO67" s="99">
        <v>1389</v>
      </c>
      <c r="AP67" s="99">
        <v>30.996852000000001</v>
      </c>
      <c r="AQ67" s="99">
        <v>-25.220483861508399</v>
      </c>
      <c r="AR67" s="95">
        <f t="shared" si="27"/>
        <v>6.7609602904922168</v>
      </c>
      <c r="AS67" s="99">
        <v>0.40176299999999998</v>
      </c>
      <c r="AT67" s="99">
        <v>0.59741200000000005</v>
      </c>
      <c r="AU67" s="99">
        <v>10.951428999999999</v>
      </c>
      <c r="AV67" s="99">
        <v>153.08439200000001</v>
      </c>
      <c r="AW67" s="99">
        <v>384.74961400000001</v>
      </c>
      <c r="AX67" s="99">
        <v>18.864408999999998</v>
      </c>
      <c r="AY67" s="99">
        <v>0</v>
      </c>
      <c r="AZ67" s="99">
        <v>0</v>
      </c>
      <c r="BA67" s="207"/>
      <c r="BB67" s="207">
        <f t="shared" si="28"/>
        <v>5048.61816</v>
      </c>
      <c r="BC67" s="207">
        <f t="shared" si="30"/>
        <v>5048.61816</v>
      </c>
      <c r="BD67" s="207">
        <f t="shared" si="29"/>
        <v>0</v>
      </c>
      <c r="BE67" s="207"/>
      <c r="BF67" s="207"/>
      <c r="BG67" s="207"/>
    </row>
    <row r="68" spans="1:59" ht="20.25" customHeight="1">
      <c r="A68" s="282"/>
      <c r="B68" s="91" t="s">
        <v>39</v>
      </c>
      <c r="C68" s="97">
        <v>3870.13</v>
      </c>
      <c r="D68" s="97">
        <v>441.49</v>
      </c>
      <c r="E68" s="213">
        <v>61.104199999999999</v>
      </c>
      <c r="F68" s="95">
        <f t="shared" si="19"/>
        <v>0.1732575151375155</v>
      </c>
      <c r="G68" s="97">
        <v>1291.23</v>
      </c>
      <c r="H68" s="97">
        <v>664</v>
      </c>
      <c r="I68" s="97">
        <v>62.99</v>
      </c>
      <c r="J68" s="97">
        <v>8771.8310000000001</v>
      </c>
      <c r="K68" s="95">
        <f t="shared" si="20"/>
        <v>2.0861615307467871</v>
      </c>
      <c r="L68" s="97">
        <v>950.5</v>
      </c>
      <c r="M68" s="97">
        <v>2326</v>
      </c>
      <c r="N68" s="97">
        <v>290.3</v>
      </c>
      <c r="O68" s="97">
        <v>19.514199999999999</v>
      </c>
      <c r="P68" s="95">
        <f t="shared" si="21"/>
        <v>0.15714667782890032</v>
      </c>
      <c r="Q68" s="97">
        <v>1.98</v>
      </c>
      <c r="R68" s="97">
        <v>6</v>
      </c>
      <c r="S68" s="97">
        <v>-96.103899999999996</v>
      </c>
      <c r="T68" s="97">
        <v>0.76</v>
      </c>
      <c r="U68" s="97">
        <v>-97.240399999999994</v>
      </c>
      <c r="V68" s="95">
        <f t="shared" si="22"/>
        <v>3.3532740199841691E-3</v>
      </c>
      <c r="W68" s="97">
        <v>947.33</v>
      </c>
      <c r="X68" s="97">
        <v>2300</v>
      </c>
      <c r="Y68" s="97">
        <v>46.683700000000002</v>
      </c>
      <c r="Z68" s="97">
        <v>289.99</v>
      </c>
      <c r="AA68" s="97">
        <v>19.489899999999999</v>
      </c>
      <c r="AB68" s="95">
        <f t="shared" si="23"/>
        <v>0.15807598423874036</v>
      </c>
      <c r="AC68" s="97">
        <v>23</v>
      </c>
      <c r="AD68" s="97">
        <v>0.25</v>
      </c>
      <c r="AE68" s="95">
        <f t="shared" si="24"/>
        <v>2.1887160284646656E-2</v>
      </c>
      <c r="AF68" s="97">
        <v>3</v>
      </c>
      <c r="AG68" s="97">
        <v>0.06</v>
      </c>
      <c r="AH68" s="95">
        <f t="shared" si="25"/>
        <v>4.2888190230739316E-2</v>
      </c>
      <c r="AI68" s="90">
        <v>0</v>
      </c>
      <c r="AJ68" s="97">
        <v>0</v>
      </c>
      <c r="AK68" s="97">
        <v>0</v>
      </c>
      <c r="AL68" s="95">
        <f t="shared" si="26"/>
        <v>0</v>
      </c>
      <c r="AM68" s="97">
        <v>0</v>
      </c>
      <c r="AN68" s="97">
        <v>0</v>
      </c>
      <c r="AO68" s="97">
        <v>0</v>
      </c>
      <c r="AP68" s="97">
        <v>0</v>
      </c>
      <c r="AQ68" s="97">
        <v>0</v>
      </c>
      <c r="AR68" s="95">
        <f t="shared" si="27"/>
        <v>0</v>
      </c>
      <c r="AS68" s="97">
        <v>0</v>
      </c>
      <c r="AT68" s="97">
        <v>0</v>
      </c>
      <c r="AU68" s="97">
        <v>0</v>
      </c>
      <c r="AV68" s="97">
        <v>63.61</v>
      </c>
      <c r="AW68" s="97">
        <v>22.72</v>
      </c>
      <c r="AX68" s="97">
        <v>1.87</v>
      </c>
      <c r="AY68" s="97">
        <v>0</v>
      </c>
      <c r="AZ68" s="97">
        <v>0</v>
      </c>
      <c r="BA68" s="207"/>
      <c r="BB68" s="207">
        <f t="shared" si="28"/>
        <v>441.49</v>
      </c>
      <c r="BC68" s="207">
        <f t="shared" si="30"/>
        <v>441.49</v>
      </c>
      <c r="BD68" s="207">
        <f t="shared" si="29"/>
        <v>0</v>
      </c>
      <c r="BE68" s="207"/>
      <c r="BF68" s="207"/>
      <c r="BG68" s="207"/>
    </row>
    <row r="69" spans="1:59" ht="20.25" customHeight="1">
      <c r="A69" s="282"/>
      <c r="B69" s="91" t="s">
        <v>35</v>
      </c>
      <c r="C69" s="95">
        <v>20896.28906929</v>
      </c>
      <c r="D69" s="95">
        <v>3622.6543200000001</v>
      </c>
      <c r="E69" s="192">
        <v>-11.054693033927901</v>
      </c>
      <c r="F69" s="95">
        <f t="shared" si="19"/>
        <v>1.421667729020784</v>
      </c>
      <c r="G69" s="95">
        <v>409.02414646</v>
      </c>
      <c r="H69" s="95">
        <v>29</v>
      </c>
      <c r="I69" s="95">
        <v>27.724284999999998</v>
      </c>
      <c r="J69" s="95">
        <v>-35.975888070819103</v>
      </c>
      <c r="K69" s="95">
        <f t="shared" si="20"/>
        <v>0.91819871145356702</v>
      </c>
      <c r="L69" s="95">
        <v>9288.7095488600007</v>
      </c>
      <c r="M69" s="95">
        <v>25805</v>
      </c>
      <c r="N69" s="95">
        <v>3060.6651919999999</v>
      </c>
      <c r="O69" s="95">
        <v>-12.5183960660849</v>
      </c>
      <c r="P69" s="95">
        <f t="shared" si="21"/>
        <v>1.6568149048203695</v>
      </c>
      <c r="Q69" s="95">
        <v>3598.5594900699998</v>
      </c>
      <c r="R69" s="95">
        <v>8139</v>
      </c>
      <c r="S69" s="95">
        <v>-27.845744680851102</v>
      </c>
      <c r="T69" s="95">
        <v>1070.683164</v>
      </c>
      <c r="U69" s="95">
        <v>-30.5210540979574</v>
      </c>
      <c r="V69" s="95">
        <f t="shared" si="22"/>
        <v>4.7240711019416439</v>
      </c>
      <c r="W69" s="95">
        <v>8493.6355488600002</v>
      </c>
      <c r="X69" s="95">
        <v>19285</v>
      </c>
      <c r="Y69" s="95" t="s">
        <v>36</v>
      </c>
      <c r="Z69" s="95">
        <v>2984.7573729999999</v>
      </c>
      <c r="AA69" s="95" t="s">
        <v>36</v>
      </c>
      <c r="AB69" s="95">
        <f t="shared" si="23"/>
        <v>1.627016309013456</v>
      </c>
      <c r="AC69" s="95">
        <v>6496</v>
      </c>
      <c r="AD69" s="95">
        <v>73.371978999999996</v>
      </c>
      <c r="AE69" s="95">
        <f t="shared" si="24"/>
        <v>6.4236170590989126</v>
      </c>
      <c r="AF69" s="95">
        <v>24</v>
      </c>
      <c r="AG69" s="95">
        <v>2.5358399999999999</v>
      </c>
      <c r="AH69" s="95">
        <f t="shared" si="25"/>
        <v>1.8126264719119667</v>
      </c>
      <c r="AI69" s="90"/>
      <c r="AJ69" s="95">
        <v>0</v>
      </c>
      <c r="AK69" s="95"/>
      <c r="AL69" s="95">
        <f t="shared" si="26"/>
        <v>0</v>
      </c>
      <c r="AM69" s="136"/>
      <c r="AN69" s="95">
        <v>57.768000000000001</v>
      </c>
      <c r="AO69" s="95">
        <v>141</v>
      </c>
      <c r="AP69" s="95">
        <v>-2.554128</v>
      </c>
      <c r="AQ69" s="95">
        <v>410.50806398420201</v>
      </c>
      <c r="AR69" s="95">
        <f t="shared" si="27"/>
        <v>-0.55710037860729544</v>
      </c>
      <c r="AS69" s="95">
        <v>2.2286779999999999</v>
      </c>
      <c r="AT69" s="95">
        <v>11.237106000000001</v>
      </c>
      <c r="AU69" s="95">
        <v>24.969711</v>
      </c>
      <c r="AV69" s="95">
        <v>162.688367</v>
      </c>
      <c r="AW69" s="95">
        <v>318.64479</v>
      </c>
      <c r="AX69" s="95">
        <v>17.050318999999998</v>
      </c>
      <c r="AY69" s="96">
        <v>1.10594555735588E-13</v>
      </c>
      <c r="AZ69" s="190"/>
      <c r="BA69" s="207"/>
      <c r="BB69" s="207">
        <f t="shared" si="28"/>
        <v>3622.6543200000001</v>
      </c>
      <c r="BC69" s="207">
        <f t="shared" si="30"/>
        <v>3622.6543199999996</v>
      </c>
      <c r="BD69" s="207">
        <f t="shared" si="29"/>
        <v>0</v>
      </c>
      <c r="BE69" s="207"/>
      <c r="BF69" s="207"/>
      <c r="BG69" s="207"/>
    </row>
    <row r="70" spans="1:59" ht="22.5" customHeight="1">
      <c r="A70" s="282"/>
      <c r="B70" s="91" t="s">
        <v>52</v>
      </c>
      <c r="C70" s="98">
        <v>3925.07</v>
      </c>
      <c r="D70" s="98">
        <v>955.52</v>
      </c>
      <c r="E70" s="151">
        <v>33.82</v>
      </c>
      <c r="F70" s="95">
        <f t="shared" si="19"/>
        <v>0.3749824930671109</v>
      </c>
      <c r="G70" s="189">
        <v>20.62</v>
      </c>
      <c r="H70" s="189">
        <v>2</v>
      </c>
      <c r="I70" s="189">
        <v>4.0999999999999996</v>
      </c>
      <c r="J70" s="98">
        <v>6.77</v>
      </c>
      <c r="K70" s="95">
        <f t="shared" si="20"/>
        <v>0.13578762146470594</v>
      </c>
      <c r="L70" s="189">
        <v>1593.79</v>
      </c>
      <c r="M70" s="189">
        <v>3614</v>
      </c>
      <c r="N70" s="98">
        <v>654.53</v>
      </c>
      <c r="O70" s="83">
        <v>37.75</v>
      </c>
      <c r="P70" s="95">
        <f t="shared" si="21"/>
        <v>0.35431352063158839</v>
      </c>
      <c r="Q70" s="98">
        <v>0</v>
      </c>
      <c r="R70" s="98">
        <v>0</v>
      </c>
      <c r="S70" s="98">
        <v>0</v>
      </c>
      <c r="T70" s="98">
        <v>0</v>
      </c>
      <c r="U70" s="98">
        <v>0</v>
      </c>
      <c r="V70" s="95">
        <f t="shared" si="22"/>
        <v>0</v>
      </c>
      <c r="W70" s="189">
        <v>1593.67</v>
      </c>
      <c r="X70" s="189">
        <v>3613</v>
      </c>
      <c r="Y70" s="98">
        <v>38.96</v>
      </c>
      <c r="Z70" s="98">
        <v>654.41999999999996</v>
      </c>
      <c r="AA70" s="98">
        <v>37.76</v>
      </c>
      <c r="AB70" s="95">
        <f t="shared" si="23"/>
        <v>0.35672983759962912</v>
      </c>
      <c r="AC70" s="189">
        <v>0</v>
      </c>
      <c r="AD70" s="189">
        <v>0</v>
      </c>
      <c r="AE70" s="95">
        <f t="shared" si="24"/>
        <v>0</v>
      </c>
      <c r="AF70" s="189">
        <v>1</v>
      </c>
      <c r="AG70" s="189">
        <v>0.11</v>
      </c>
      <c r="AH70" s="95">
        <f t="shared" si="25"/>
        <v>7.8628348756355423E-2</v>
      </c>
      <c r="AI70" s="90">
        <v>0</v>
      </c>
      <c r="AJ70" s="189">
        <v>0</v>
      </c>
      <c r="AK70" s="189" t="s">
        <v>42</v>
      </c>
      <c r="AL70" s="95">
        <f t="shared" si="26"/>
        <v>0</v>
      </c>
      <c r="AM70" s="189">
        <v>0</v>
      </c>
      <c r="AN70" s="189">
        <v>24.61</v>
      </c>
      <c r="AO70" s="189">
        <v>37</v>
      </c>
      <c r="AP70" s="189">
        <v>0.24</v>
      </c>
      <c r="AQ70" s="84">
        <v>2300</v>
      </c>
      <c r="AR70" s="95">
        <f t="shared" si="27"/>
        <v>5.2348234256760398E-2</v>
      </c>
      <c r="AS70" s="98">
        <v>0.44</v>
      </c>
      <c r="AT70" s="98">
        <v>0.67</v>
      </c>
      <c r="AU70" s="98">
        <v>0</v>
      </c>
      <c r="AV70" s="98">
        <v>139.27000000000001</v>
      </c>
      <c r="AW70" s="98">
        <v>109.77</v>
      </c>
      <c r="AX70" s="98">
        <v>46.32</v>
      </c>
      <c r="AY70" s="98">
        <v>0.18</v>
      </c>
      <c r="AZ70" s="98">
        <v>0</v>
      </c>
      <c r="BA70" s="207"/>
      <c r="BB70" s="207">
        <f t="shared" ref="BB70:BB79" si="31">D70</f>
        <v>955.52</v>
      </c>
      <c r="BC70" s="207">
        <f t="shared" ref="BC70:BC79" si="32">I70+N70+AJ70+AP70+AS70+AT70+AU70+AV70+AW70+AX70+AY70</f>
        <v>955.52</v>
      </c>
      <c r="BD70" s="207">
        <f t="shared" si="29"/>
        <v>0</v>
      </c>
      <c r="BE70" s="207"/>
      <c r="BF70" s="207"/>
      <c r="BG70" s="207"/>
    </row>
    <row r="71" spans="1:59" ht="20.25" customHeight="1">
      <c r="A71" s="282"/>
      <c r="B71" s="91" t="s">
        <v>50</v>
      </c>
      <c r="C71" s="90">
        <v>5043.6403268000004</v>
      </c>
      <c r="D71" s="90">
        <v>1894.1077220296299</v>
      </c>
      <c r="E71" s="192">
        <v>21.909402060057701</v>
      </c>
      <c r="F71" s="95">
        <f t="shared" si="19"/>
        <v>0.74332011443437807</v>
      </c>
      <c r="G71" s="90">
        <v>231.62</v>
      </c>
      <c r="H71" s="90">
        <v>25</v>
      </c>
      <c r="I71" s="90">
        <v>33.571800000000003</v>
      </c>
      <c r="J71" s="90">
        <v>52.5297592003635</v>
      </c>
      <c r="K71" s="95">
        <f t="shared" si="20"/>
        <v>1.1118621634850769</v>
      </c>
      <c r="L71" s="90">
        <v>4276.9298268000002</v>
      </c>
      <c r="M71" s="90">
        <v>10277</v>
      </c>
      <c r="N71" s="90">
        <v>1770.85371500003</v>
      </c>
      <c r="O71" s="90">
        <v>22.047944190071799</v>
      </c>
      <c r="P71" s="95">
        <f t="shared" si="21"/>
        <v>0.95860757228116067</v>
      </c>
      <c r="Q71" s="90">
        <v>959.77370900000005</v>
      </c>
      <c r="R71" s="90">
        <v>1932</v>
      </c>
      <c r="S71" s="90"/>
      <c r="T71" s="90">
        <v>382.12662599999999</v>
      </c>
      <c r="U71" s="90">
        <v>148.547318085846</v>
      </c>
      <c r="V71" s="95">
        <f t="shared" si="22"/>
        <v>1.6860201148815881</v>
      </c>
      <c r="W71" s="90">
        <v>4078.8018268000001</v>
      </c>
      <c r="X71" s="90">
        <v>8657</v>
      </c>
      <c r="Y71" s="90"/>
      <c r="Z71" s="90">
        <v>1752.4042650000299</v>
      </c>
      <c r="AA71" s="90">
        <v>24.018366994252801</v>
      </c>
      <c r="AB71" s="95">
        <f t="shared" si="23"/>
        <v>0.95525028095467468</v>
      </c>
      <c r="AC71" s="90">
        <v>1620</v>
      </c>
      <c r="AD71" s="90">
        <v>18.449449999999899</v>
      </c>
      <c r="AE71" s="95">
        <f t="shared" si="24"/>
        <v>1.6152242772542882</v>
      </c>
      <c r="AF71" s="90"/>
      <c r="AG71" s="90"/>
      <c r="AH71" s="95">
        <f t="shared" si="25"/>
        <v>0</v>
      </c>
      <c r="AI71" s="90"/>
      <c r="AJ71" s="90"/>
      <c r="AK71" s="90"/>
      <c r="AL71" s="95">
        <f t="shared" si="26"/>
        <v>0</v>
      </c>
      <c r="AM71" s="90"/>
      <c r="AN71" s="90"/>
      <c r="AO71" s="90"/>
      <c r="AP71" s="90"/>
      <c r="AQ71" s="90"/>
      <c r="AR71" s="95">
        <f t="shared" si="27"/>
        <v>0</v>
      </c>
      <c r="AS71" s="90">
        <v>20</v>
      </c>
      <c r="AT71" s="90">
        <v>4.2453000000000003</v>
      </c>
      <c r="AU71" s="90"/>
      <c r="AV71" s="90">
        <v>27.961279769200001</v>
      </c>
      <c r="AW71" s="90">
        <v>37.475627260400003</v>
      </c>
      <c r="AX71" s="90"/>
      <c r="AY71" s="90"/>
      <c r="AZ71" s="90"/>
      <c r="BA71" s="207"/>
      <c r="BB71" s="207">
        <f t="shared" si="31"/>
        <v>1894.1077220296299</v>
      </c>
      <c r="BC71" s="207">
        <f t="shared" si="32"/>
        <v>1894.1077220296299</v>
      </c>
      <c r="BD71" s="207">
        <f t="shared" si="29"/>
        <v>0</v>
      </c>
      <c r="BE71" s="207"/>
      <c r="BF71" s="207"/>
      <c r="BG71" s="207"/>
    </row>
    <row r="72" spans="1:59" ht="20.25" customHeight="1">
      <c r="A72" s="282"/>
      <c r="B72" s="91" t="s">
        <v>41</v>
      </c>
      <c r="C72" s="105">
        <v>60420.364670050003</v>
      </c>
      <c r="D72" s="103">
        <v>12880.423500999999</v>
      </c>
      <c r="E72" s="214">
        <v>9.0605657866669809</v>
      </c>
      <c r="F72" s="95">
        <f t="shared" si="19"/>
        <v>5.0547694618272612</v>
      </c>
      <c r="G72" s="112">
        <v>2672.4453204800002</v>
      </c>
      <c r="H72" s="112">
        <v>101</v>
      </c>
      <c r="I72" s="112">
        <v>122.963078</v>
      </c>
      <c r="J72" s="104">
        <v>-12.654455711014601</v>
      </c>
      <c r="K72" s="95">
        <f t="shared" si="20"/>
        <v>4.0724058267314902</v>
      </c>
      <c r="L72" s="105">
        <v>28665.955663230001</v>
      </c>
      <c r="M72" s="105">
        <v>63419</v>
      </c>
      <c r="N72" s="105">
        <v>10874.049734</v>
      </c>
      <c r="O72" s="104">
        <v>2.356215813345</v>
      </c>
      <c r="P72" s="95">
        <f t="shared" si="21"/>
        <v>5.8863961083166965</v>
      </c>
      <c r="Q72" s="105">
        <v>1744.0767577500001</v>
      </c>
      <c r="R72" s="105">
        <v>3450</v>
      </c>
      <c r="S72" s="104">
        <v>49.5448634590377</v>
      </c>
      <c r="T72" s="105">
        <v>604.14286700000002</v>
      </c>
      <c r="U72" s="104">
        <v>34.422815956393599</v>
      </c>
      <c r="V72" s="95">
        <f t="shared" si="22"/>
        <v>2.6656007635129617</v>
      </c>
      <c r="W72" s="103">
        <v>28658.298626029999</v>
      </c>
      <c r="X72" s="105">
        <v>63419</v>
      </c>
      <c r="Y72" s="104">
        <v>13.837731107521099</v>
      </c>
      <c r="Z72" s="103">
        <v>10874.049734</v>
      </c>
      <c r="AA72" s="104">
        <v>2.35644704609836</v>
      </c>
      <c r="AB72" s="95">
        <f t="shared" si="23"/>
        <v>5.9275358266252729</v>
      </c>
      <c r="AC72" s="109">
        <v>0</v>
      </c>
      <c r="AD72" s="105">
        <v>0</v>
      </c>
      <c r="AE72" s="95">
        <f t="shared" si="24"/>
        <v>0</v>
      </c>
      <c r="AF72" s="105">
        <v>0</v>
      </c>
      <c r="AG72" s="105">
        <v>0</v>
      </c>
      <c r="AH72" s="95">
        <f t="shared" si="25"/>
        <v>0</v>
      </c>
      <c r="AI72" s="90">
        <v>457.72069099999999</v>
      </c>
      <c r="AJ72" s="122">
        <v>243.758925</v>
      </c>
      <c r="AK72" s="122" t="s">
        <v>42</v>
      </c>
      <c r="AL72" s="95">
        <f t="shared" si="26"/>
        <v>1.5699999190373441</v>
      </c>
      <c r="AM72" s="122">
        <v>243.758925</v>
      </c>
      <c r="AN72" s="123">
        <v>125.447</v>
      </c>
      <c r="AO72" s="105">
        <v>1301</v>
      </c>
      <c r="AP72" s="122">
        <v>4.8866209999999999</v>
      </c>
      <c r="AQ72" s="104">
        <v>164.333853531351</v>
      </c>
      <c r="AR72" s="95">
        <f t="shared" si="27"/>
        <v>1.0658582534666865</v>
      </c>
      <c r="AS72" s="105">
        <v>482.12556999999998</v>
      </c>
      <c r="AT72" s="122">
        <v>23.813611999999999</v>
      </c>
      <c r="AU72" s="122">
        <v>0</v>
      </c>
      <c r="AV72" s="104">
        <v>960.82025799999997</v>
      </c>
      <c r="AW72" s="122">
        <v>122.42415800000001</v>
      </c>
      <c r="AX72" s="122">
        <v>45.581544999999998</v>
      </c>
      <c r="AY72" s="122">
        <v>0</v>
      </c>
      <c r="AZ72" s="122"/>
      <c r="BA72" s="207"/>
      <c r="BB72" s="207">
        <f t="shared" si="31"/>
        <v>12880.423500999999</v>
      </c>
      <c r="BC72" s="207">
        <f t="shared" si="32"/>
        <v>12880.423500999999</v>
      </c>
      <c r="BD72" s="207">
        <f t="shared" si="29"/>
        <v>0</v>
      </c>
      <c r="BE72" s="207"/>
      <c r="BF72" s="207"/>
      <c r="BG72" s="207"/>
    </row>
    <row r="73" spans="1:59" ht="20.25" customHeight="1">
      <c r="A73" s="282"/>
      <c r="B73" s="91" t="s">
        <v>62</v>
      </c>
      <c r="C73" s="95">
        <v>9261.9023308884007</v>
      </c>
      <c r="D73" s="95">
        <v>1766.8040900000001</v>
      </c>
      <c r="E73" s="192">
        <v>24.513497387971402</v>
      </c>
      <c r="F73" s="95">
        <f t="shared" si="19"/>
        <v>0.69336131366100995</v>
      </c>
      <c r="G73" s="95">
        <v>1623.6053519300001</v>
      </c>
      <c r="H73" s="95">
        <v>185</v>
      </c>
      <c r="I73" s="95">
        <v>161.663794</v>
      </c>
      <c r="J73" s="95">
        <v>8.2725723920040295E-2</v>
      </c>
      <c r="K73" s="95">
        <f t="shared" si="20"/>
        <v>5.3541322107854148</v>
      </c>
      <c r="L73" s="95">
        <v>1109.3964148499999</v>
      </c>
      <c r="M73" s="95">
        <v>2535</v>
      </c>
      <c r="N73" s="95">
        <v>509.35678799999999</v>
      </c>
      <c r="O73" s="95">
        <v>-35.757275937349299</v>
      </c>
      <c r="P73" s="95">
        <f t="shared" si="21"/>
        <v>0.27572761647881316</v>
      </c>
      <c r="Q73" s="90">
        <v>7.0749586000000004</v>
      </c>
      <c r="R73" s="90">
        <v>17</v>
      </c>
      <c r="S73" s="90">
        <v>-77.631578947368396</v>
      </c>
      <c r="T73" s="90">
        <v>2.6560130000000002</v>
      </c>
      <c r="U73" s="90">
        <v>-82.095785863411294</v>
      </c>
      <c r="V73" s="95">
        <f t="shared" si="22"/>
        <v>1.1718867617947649E-2</v>
      </c>
      <c r="W73" s="90">
        <v>1109.3964148499999</v>
      </c>
      <c r="X73" s="90">
        <v>2535</v>
      </c>
      <c r="Y73" s="90">
        <v>-26.157879405767499</v>
      </c>
      <c r="Z73" s="90">
        <v>509.35678799999999</v>
      </c>
      <c r="AA73" s="90">
        <v>-35.757275937349299</v>
      </c>
      <c r="AB73" s="95">
        <f t="shared" si="23"/>
        <v>0.2776546625462375</v>
      </c>
      <c r="AC73" s="95"/>
      <c r="AD73" s="95"/>
      <c r="AE73" s="95">
        <f t="shared" si="24"/>
        <v>0</v>
      </c>
      <c r="AF73" s="95"/>
      <c r="AG73" s="95"/>
      <c r="AH73" s="95">
        <f t="shared" si="25"/>
        <v>0</v>
      </c>
      <c r="AI73" s="90">
        <v>186.050409</v>
      </c>
      <c r="AJ73" s="95">
        <v>743.16141800000003</v>
      </c>
      <c r="AK73" s="95">
        <v>131.99971059717799</v>
      </c>
      <c r="AL73" s="95">
        <f t="shared" si="26"/>
        <v>4.7865462406829939</v>
      </c>
      <c r="AM73" s="136">
        <v>743.16141800000003</v>
      </c>
      <c r="AN73" s="95">
        <v>7.4640000000000004</v>
      </c>
      <c r="AO73" s="95">
        <v>3</v>
      </c>
      <c r="AP73" s="95">
        <v>0.126416</v>
      </c>
      <c r="AQ73" s="95">
        <v>7.37242644560712</v>
      </c>
      <c r="AR73" s="95">
        <f t="shared" si="27"/>
        <v>2.7573559924177593E-2</v>
      </c>
      <c r="AS73" s="95">
        <v>12.621416999999999</v>
      </c>
      <c r="AT73" s="95">
        <v>25.314603999999999</v>
      </c>
      <c r="AU73" s="95">
        <v>2.0074860000000001</v>
      </c>
      <c r="AV73" s="95">
        <v>155.84150299999999</v>
      </c>
      <c r="AW73" s="95">
        <v>97.327466000000001</v>
      </c>
      <c r="AX73" s="95">
        <v>59.383198</v>
      </c>
      <c r="AY73" s="96"/>
      <c r="AZ73" s="190"/>
      <c r="BA73" s="207"/>
      <c r="BB73" s="207">
        <f t="shared" si="31"/>
        <v>1766.8040900000001</v>
      </c>
      <c r="BC73" s="207">
        <f t="shared" si="32"/>
        <v>1766.8040899999999</v>
      </c>
      <c r="BD73" s="207">
        <f t="shared" si="29"/>
        <v>0</v>
      </c>
      <c r="BE73" s="207"/>
      <c r="BF73" s="207"/>
      <c r="BG73" s="207"/>
    </row>
    <row r="74" spans="1:59" ht="20.25" customHeight="1">
      <c r="A74" s="282"/>
      <c r="B74" s="91" t="s">
        <v>63</v>
      </c>
      <c r="C74" s="95">
        <v>887.26384134</v>
      </c>
      <c r="D74" s="95">
        <v>194.836895</v>
      </c>
      <c r="E74" s="192">
        <v>-11.568318250560701</v>
      </c>
      <c r="F74" s="95">
        <f t="shared" si="19"/>
        <v>7.6461428990031513E-2</v>
      </c>
      <c r="G74" s="95"/>
      <c r="H74" s="95"/>
      <c r="I74" s="95"/>
      <c r="J74" s="136">
        <v>-100</v>
      </c>
      <c r="K74" s="95">
        <f t="shared" si="20"/>
        <v>0</v>
      </c>
      <c r="L74" s="95">
        <v>665.19384133999995</v>
      </c>
      <c r="M74" s="95">
        <v>1380</v>
      </c>
      <c r="N74" s="95">
        <v>177.344053</v>
      </c>
      <c r="O74" s="95">
        <v>-6.1164571998209398</v>
      </c>
      <c r="P74" s="95">
        <f t="shared" si="21"/>
        <v>9.6000788018127517E-2</v>
      </c>
      <c r="Q74" s="95">
        <v>25.241044200000001</v>
      </c>
      <c r="R74" s="95">
        <v>17</v>
      </c>
      <c r="S74" s="95">
        <v>-64.5833333333333</v>
      </c>
      <c r="T74" s="95">
        <v>6.7821470000000001</v>
      </c>
      <c r="U74" s="95">
        <v>-62.566865019714299</v>
      </c>
      <c r="V74" s="95">
        <f t="shared" si="22"/>
        <v>2.9924207019491538E-2</v>
      </c>
      <c r="W74" s="95">
        <v>665.19384133999995</v>
      </c>
      <c r="X74" s="95">
        <v>1380</v>
      </c>
      <c r="Y74" s="95">
        <v>41.248720573183199</v>
      </c>
      <c r="Z74" s="95">
        <v>177.344053</v>
      </c>
      <c r="AA74" s="95">
        <v>-6.1164571998209398</v>
      </c>
      <c r="AB74" s="95">
        <f t="shared" si="23"/>
        <v>9.66717325661655E-2</v>
      </c>
      <c r="AC74" s="95"/>
      <c r="AD74" s="95"/>
      <c r="AE74" s="95">
        <f t="shared" si="24"/>
        <v>0</v>
      </c>
      <c r="AF74" s="95"/>
      <c r="AG74" s="95"/>
      <c r="AH74" s="95">
        <f t="shared" si="25"/>
        <v>0</v>
      </c>
      <c r="AI74" s="90"/>
      <c r="AJ74" s="95"/>
      <c r="AK74" s="95"/>
      <c r="AL74" s="95">
        <f t="shared" si="26"/>
        <v>0</v>
      </c>
      <c r="AM74" s="136"/>
      <c r="AN74" s="95"/>
      <c r="AO74" s="95"/>
      <c r="AP74" s="95"/>
      <c r="AQ74" s="95"/>
      <c r="AR74" s="95">
        <f t="shared" si="27"/>
        <v>0</v>
      </c>
      <c r="AS74" s="95"/>
      <c r="AT74" s="95">
        <v>1.7009430000000001</v>
      </c>
      <c r="AU74" s="95"/>
      <c r="AV74" s="95">
        <v>12.182714000000001</v>
      </c>
      <c r="AW74" s="95">
        <v>3.6091850000000001</v>
      </c>
      <c r="AX74" s="95"/>
      <c r="AY74" s="96"/>
      <c r="AZ74" s="136"/>
      <c r="BA74" s="207"/>
      <c r="BB74" s="207">
        <f t="shared" si="31"/>
        <v>194.836895</v>
      </c>
      <c r="BC74" s="207">
        <f t="shared" si="32"/>
        <v>194.836895</v>
      </c>
      <c r="BD74" s="207">
        <f t="shared" si="29"/>
        <v>0</v>
      </c>
      <c r="BE74" s="207"/>
      <c r="BF74" s="207"/>
      <c r="BG74" s="207"/>
    </row>
    <row r="75" spans="1:59" ht="20.25" customHeight="1">
      <c r="A75" s="282"/>
      <c r="B75" s="91" t="s">
        <v>40</v>
      </c>
      <c r="C75" s="99">
        <v>18144.599999999999</v>
      </c>
      <c r="D75" s="99">
        <v>4370.32</v>
      </c>
      <c r="E75" s="152">
        <v>9.2991964305811496</v>
      </c>
      <c r="F75" s="95">
        <f t="shared" si="19"/>
        <v>1.715080259022371</v>
      </c>
      <c r="G75" s="99">
        <v>45.6</v>
      </c>
      <c r="H75" s="99">
        <v>4</v>
      </c>
      <c r="I75" s="99">
        <v>3.28</v>
      </c>
      <c r="J75" s="99">
        <v>206.54205607476601</v>
      </c>
      <c r="K75" s="95">
        <f t="shared" si="20"/>
        <v>0.10863009717176475</v>
      </c>
      <c r="L75" s="99">
        <v>7500.25</v>
      </c>
      <c r="M75" s="99">
        <v>18787</v>
      </c>
      <c r="N75" s="99">
        <v>2798.37</v>
      </c>
      <c r="O75" s="99">
        <v>2.44743595845401</v>
      </c>
      <c r="P75" s="95">
        <f t="shared" si="21"/>
        <v>1.5148279326078529</v>
      </c>
      <c r="Q75" s="99">
        <v>1953.85</v>
      </c>
      <c r="R75" s="99">
        <v>4966</v>
      </c>
      <c r="S75" s="99">
        <v>-43.446076756633602</v>
      </c>
      <c r="T75" s="99">
        <v>665.09</v>
      </c>
      <c r="U75" s="99">
        <v>-49.291981981489499</v>
      </c>
      <c r="V75" s="95">
        <f t="shared" si="22"/>
        <v>2.9345118657253564</v>
      </c>
      <c r="W75" s="99">
        <v>7500.25</v>
      </c>
      <c r="X75" s="99">
        <v>18787</v>
      </c>
      <c r="Y75" s="99">
        <v>10.949034429811601</v>
      </c>
      <c r="Z75" s="99">
        <v>2798.37</v>
      </c>
      <c r="AA75" s="99">
        <v>2.44743595845401</v>
      </c>
      <c r="AB75" s="95">
        <f t="shared" si="23"/>
        <v>1.5254149867725226</v>
      </c>
      <c r="AC75" s="99">
        <v>0</v>
      </c>
      <c r="AD75" s="99">
        <v>0</v>
      </c>
      <c r="AE75" s="95">
        <f t="shared" si="24"/>
        <v>0</v>
      </c>
      <c r="AF75" s="99">
        <v>0</v>
      </c>
      <c r="AG75" s="99">
        <v>0</v>
      </c>
      <c r="AH75" s="95">
        <f t="shared" si="25"/>
        <v>0</v>
      </c>
      <c r="AI75" s="90">
        <v>0</v>
      </c>
      <c r="AJ75" s="99">
        <v>0</v>
      </c>
      <c r="AK75" s="99">
        <v>0</v>
      </c>
      <c r="AL75" s="95">
        <f t="shared" si="26"/>
        <v>0</v>
      </c>
      <c r="AM75" s="99">
        <v>0</v>
      </c>
      <c r="AN75" s="99">
        <v>25.07</v>
      </c>
      <c r="AO75" s="99">
        <v>9</v>
      </c>
      <c r="AP75" s="99">
        <v>0.43</v>
      </c>
      <c r="AQ75" s="99">
        <v>48.148148148148103</v>
      </c>
      <c r="AR75" s="95">
        <f t="shared" si="27"/>
        <v>9.3790586376695712E-2</v>
      </c>
      <c r="AS75" s="99">
        <v>2.54</v>
      </c>
      <c r="AT75" s="99">
        <v>0</v>
      </c>
      <c r="AU75" s="99">
        <v>1314.59</v>
      </c>
      <c r="AV75" s="99">
        <v>96.75</v>
      </c>
      <c r="AW75" s="99">
        <v>151.04</v>
      </c>
      <c r="AX75" s="99">
        <v>0</v>
      </c>
      <c r="AY75" s="99">
        <v>3.32</v>
      </c>
      <c r="AZ75" s="99">
        <v>0</v>
      </c>
      <c r="BA75" s="207"/>
      <c r="BB75" s="207">
        <f t="shared" si="31"/>
        <v>4370.32</v>
      </c>
      <c r="BC75" s="207">
        <f t="shared" si="32"/>
        <v>4370.32</v>
      </c>
      <c r="BD75" s="207">
        <f t="shared" si="29"/>
        <v>0</v>
      </c>
      <c r="BE75" s="207"/>
      <c r="BF75" s="207"/>
      <c r="BG75" s="207"/>
    </row>
    <row r="76" spans="1:59" ht="20.25" customHeight="1">
      <c r="A76" s="282"/>
      <c r="B76" s="91" t="s">
        <v>60</v>
      </c>
      <c r="C76" s="95">
        <v>2587.1124136200001</v>
      </c>
      <c r="D76" s="95">
        <v>495.36309999999997</v>
      </c>
      <c r="E76" s="192">
        <v>-20.3075876204</v>
      </c>
      <c r="F76" s="95">
        <f t="shared" si="19"/>
        <v>0.19439937438405533</v>
      </c>
      <c r="G76" s="90">
        <v>216.54639761999999</v>
      </c>
      <c r="H76" s="90">
        <v>1</v>
      </c>
      <c r="I76" s="90">
        <v>28.600467999999999</v>
      </c>
      <c r="J76" s="90">
        <v>-84.85</v>
      </c>
      <c r="K76" s="95">
        <f t="shared" si="20"/>
        <v>0.94721695670669148</v>
      </c>
      <c r="L76" s="95">
        <v>890.37781600000005</v>
      </c>
      <c r="M76" s="95">
        <v>1778</v>
      </c>
      <c r="N76" s="95">
        <v>348.15538099999998</v>
      </c>
      <c r="O76" s="95">
        <v>-3.1720108665</v>
      </c>
      <c r="P76" s="95">
        <f t="shared" si="21"/>
        <v>0.18846524799312792</v>
      </c>
      <c r="Q76" s="95">
        <v>-0.43759619999999999</v>
      </c>
      <c r="R76" s="95">
        <v>0</v>
      </c>
      <c r="S76" s="95">
        <v>-100</v>
      </c>
      <c r="T76" s="95">
        <v>6.1904000000000001E-2</v>
      </c>
      <c r="U76" s="95">
        <v>-99.803660377699998</v>
      </c>
      <c r="V76" s="95">
        <f t="shared" si="22"/>
        <v>2.7313299333302628E-4</v>
      </c>
      <c r="W76" s="95">
        <v>889.64581599999997</v>
      </c>
      <c r="X76" s="95">
        <v>1772</v>
      </c>
      <c r="Y76" s="95">
        <v>0.85372794536140395</v>
      </c>
      <c r="Z76" s="95">
        <v>348.09500300000002</v>
      </c>
      <c r="AA76" s="95">
        <v>-8.6524226880837904</v>
      </c>
      <c r="AB76" s="95">
        <f t="shared" si="23"/>
        <v>0.18974950932036375</v>
      </c>
      <c r="AC76" s="95">
        <v>6</v>
      </c>
      <c r="AD76" s="95">
        <v>6.0378000000000001E-2</v>
      </c>
      <c r="AE76" s="95">
        <f t="shared" si="24"/>
        <v>5.2860118546655824E-3</v>
      </c>
      <c r="AF76" s="84"/>
      <c r="AG76" s="84"/>
      <c r="AH76" s="95">
        <f t="shared" si="25"/>
        <v>0</v>
      </c>
      <c r="AI76" s="90"/>
      <c r="AJ76" s="84"/>
      <c r="AK76" s="84"/>
      <c r="AL76" s="95">
        <f t="shared" si="26"/>
        <v>0</v>
      </c>
      <c r="AM76" s="90"/>
      <c r="AN76" s="90"/>
      <c r="AO76" s="90"/>
      <c r="AP76" s="90"/>
      <c r="AQ76" s="90">
        <v>-100</v>
      </c>
      <c r="AR76" s="95">
        <f t="shared" si="27"/>
        <v>0</v>
      </c>
      <c r="AS76" s="90"/>
      <c r="AT76" s="90"/>
      <c r="AU76" s="90"/>
      <c r="AV76" s="90">
        <v>61.613765999999998</v>
      </c>
      <c r="AW76" s="90">
        <v>56.993485</v>
      </c>
      <c r="AX76" s="90"/>
      <c r="AY76" s="92"/>
      <c r="AZ76" s="90"/>
      <c r="BA76" s="207"/>
      <c r="BB76" s="207">
        <f t="shared" si="31"/>
        <v>495.36309999999997</v>
      </c>
      <c r="BC76" s="207">
        <f t="shared" si="32"/>
        <v>495.36309999999997</v>
      </c>
      <c r="BD76" s="207">
        <f t="shared" si="29"/>
        <v>0</v>
      </c>
      <c r="BE76" s="207"/>
      <c r="BF76" s="207"/>
      <c r="BG76" s="207"/>
    </row>
    <row r="77" spans="1:59" ht="20.25" customHeight="1">
      <c r="A77" s="282"/>
      <c r="B77" s="91" t="s">
        <v>61</v>
      </c>
      <c r="C77" s="99">
        <v>1388.82</v>
      </c>
      <c r="D77" s="99">
        <v>443.09</v>
      </c>
      <c r="E77" s="152">
        <v>2.9819179101008699</v>
      </c>
      <c r="F77" s="95">
        <f t="shared" si="19"/>
        <v>0.17388541616408465</v>
      </c>
      <c r="G77" s="99"/>
      <c r="H77" s="99"/>
      <c r="I77" s="99"/>
      <c r="J77" s="99">
        <v>-100</v>
      </c>
      <c r="K77" s="95">
        <f t="shared" si="20"/>
        <v>0</v>
      </c>
      <c r="L77" s="111">
        <v>1137.57</v>
      </c>
      <c r="M77" s="111">
        <v>3947</v>
      </c>
      <c r="N77" s="99">
        <v>437.05</v>
      </c>
      <c r="O77" s="99">
        <v>5.9566524437548498</v>
      </c>
      <c r="P77" s="95">
        <f t="shared" si="21"/>
        <v>0.23658613691050939</v>
      </c>
      <c r="Q77" s="98">
        <v>0</v>
      </c>
      <c r="R77" s="99">
        <v>0</v>
      </c>
      <c r="S77" s="99">
        <v>-100</v>
      </c>
      <c r="T77" s="98">
        <v>0</v>
      </c>
      <c r="U77" s="99">
        <v>-100</v>
      </c>
      <c r="V77" s="95">
        <f t="shared" si="22"/>
        <v>0</v>
      </c>
      <c r="W77" s="111">
        <v>1121.83</v>
      </c>
      <c r="X77" s="111">
        <v>3818</v>
      </c>
      <c r="Y77" s="99">
        <v>22.528883183568698</v>
      </c>
      <c r="Z77" s="99">
        <v>435.56</v>
      </c>
      <c r="AA77" s="199">
        <v>6.7104392777519104</v>
      </c>
      <c r="AB77" s="95">
        <f t="shared" si="23"/>
        <v>0.23742741368676765</v>
      </c>
      <c r="AC77" s="153">
        <v>129</v>
      </c>
      <c r="AD77" s="99">
        <v>1.49</v>
      </c>
      <c r="AE77" s="95">
        <f t="shared" si="24"/>
        <v>0.13044747529649406</v>
      </c>
      <c r="AF77" s="99">
        <v>0</v>
      </c>
      <c r="AG77" s="99">
        <v>0</v>
      </c>
      <c r="AH77" s="95">
        <f t="shared" si="25"/>
        <v>0</v>
      </c>
      <c r="AI77" s="90">
        <v>0</v>
      </c>
      <c r="AJ77" s="99">
        <v>0</v>
      </c>
      <c r="AK77" s="99">
        <v>0</v>
      </c>
      <c r="AL77" s="95">
        <f t="shared" si="26"/>
        <v>0</v>
      </c>
      <c r="AM77" s="99">
        <v>0</v>
      </c>
      <c r="AN77" s="204">
        <v>25.6</v>
      </c>
      <c r="AO77" s="111">
        <v>128</v>
      </c>
      <c r="AP77" s="99">
        <v>0.12</v>
      </c>
      <c r="AQ77" s="98">
        <v>0</v>
      </c>
      <c r="AR77" s="95">
        <f t="shared" si="27"/>
        <v>2.6174117128380199E-2</v>
      </c>
      <c r="AS77" s="99">
        <v>0</v>
      </c>
      <c r="AT77" s="99">
        <v>0</v>
      </c>
      <c r="AU77" s="99">
        <v>0</v>
      </c>
      <c r="AV77" s="153">
        <v>0</v>
      </c>
      <c r="AW77" s="99">
        <v>4.59</v>
      </c>
      <c r="AX77" s="99">
        <v>1.33</v>
      </c>
      <c r="AY77" s="210">
        <v>0</v>
      </c>
      <c r="AZ77" s="99">
        <v>0</v>
      </c>
      <c r="BA77" s="207"/>
      <c r="BB77" s="207">
        <f t="shared" si="31"/>
        <v>443.09</v>
      </c>
      <c r="BC77" s="207">
        <f t="shared" si="32"/>
        <v>443.09</v>
      </c>
      <c r="BD77" s="207">
        <f t="shared" si="29"/>
        <v>0</v>
      </c>
      <c r="BE77" s="207"/>
      <c r="BF77" s="207"/>
      <c r="BG77" s="207"/>
    </row>
    <row r="78" spans="1:59" ht="20.25" customHeight="1">
      <c r="A78" s="282"/>
      <c r="B78" s="91" t="s">
        <v>38</v>
      </c>
      <c r="C78" s="90">
        <v>414.12709999999998</v>
      </c>
      <c r="D78" s="90">
        <v>223.712401</v>
      </c>
      <c r="E78" s="193">
        <v>57.793951102118399</v>
      </c>
      <c r="F78" s="95">
        <f t="shared" si="19"/>
        <v>8.7793278902596736E-2</v>
      </c>
      <c r="G78" s="90">
        <v>0.2</v>
      </c>
      <c r="H78" s="90">
        <v>1</v>
      </c>
      <c r="I78" s="90">
        <v>4.5283999999999998E-2</v>
      </c>
      <c r="J78" s="92">
        <v>-49.684444444444402</v>
      </c>
      <c r="K78" s="95">
        <f t="shared" si="20"/>
        <v>1.4997577196116448E-3</v>
      </c>
      <c r="L78" s="90">
        <v>345.79746499999999</v>
      </c>
      <c r="M78" s="90">
        <v>939</v>
      </c>
      <c r="N78" s="90">
        <v>111.97896299999999</v>
      </c>
      <c r="O78" s="92">
        <v>-15.046163293908201</v>
      </c>
      <c r="P78" s="95">
        <f t="shared" si="21"/>
        <v>6.0617023844903022E-2</v>
      </c>
      <c r="Q78" s="90"/>
      <c r="R78" s="90"/>
      <c r="S78" s="90"/>
      <c r="T78" s="90"/>
      <c r="U78" s="90"/>
      <c r="V78" s="95">
        <f t="shared" si="22"/>
        <v>0</v>
      </c>
      <c r="W78" s="90">
        <v>342.25946499999998</v>
      </c>
      <c r="X78" s="90">
        <v>910</v>
      </c>
      <c r="Y78" s="92">
        <v>1.4492753623188499</v>
      </c>
      <c r="Z78" s="90">
        <v>98.152597</v>
      </c>
      <c r="AA78" s="92">
        <v>-3.3586276283924099</v>
      </c>
      <c r="AB78" s="95">
        <f t="shared" si="23"/>
        <v>5.3503804877283477E-2</v>
      </c>
      <c r="AC78" s="90">
        <v>1</v>
      </c>
      <c r="AD78" s="90">
        <v>3.7735999999999999E-2</v>
      </c>
      <c r="AE78" s="95">
        <f t="shared" si="24"/>
        <v>3.3037355220057046E-3</v>
      </c>
      <c r="AF78" s="90">
        <v>28</v>
      </c>
      <c r="AG78" s="90">
        <v>13.788629999999999</v>
      </c>
      <c r="AH78" s="95">
        <f t="shared" si="25"/>
        <v>9.8561564410213194</v>
      </c>
      <c r="AI78" s="90">
        <v>29.494035</v>
      </c>
      <c r="AJ78" s="90">
        <v>107.768838</v>
      </c>
      <c r="AK78" s="92" t="s">
        <v>36</v>
      </c>
      <c r="AL78" s="95">
        <f t="shared" si="26"/>
        <v>0.69411639772676492</v>
      </c>
      <c r="AM78" s="90">
        <v>107.768838</v>
      </c>
      <c r="AN78" s="90">
        <v>3.1415999999999999</v>
      </c>
      <c r="AO78" s="90">
        <v>56</v>
      </c>
      <c r="AP78" s="90">
        <v>0.528304</v>
      </c>
      <c r="AQ78" s="92">
        <v>-76.154939812328195</v>
      </c>
      <c r="AR78" s="95">
        <f t="shared" si="27"/>
        <v>0.11523242312826477</v>
      </c>
      <c r="AS78" s="90">
        <v>0</v>
      </c>
      <c r="AT78" s="90">
        <v>0</v>
      </c>
      <c r="AU78" s="90">
        <v>0</v>
      </c>
      <c r="AV78" s="90">
        <v>1.7415099999999999</v>
      </c>
      <c r="AW78" s="90">
        <v>1.649502</v>
      </c>
      <c r="AX78" s="90">
        <v>0</v>
      </c>
      <c r="AY78" s="90">
        <v>0</v>
      </c>
      <c r="AZ78" s="90"/>
      <c r="BA78" s="207"/>
      <c r="BB78" s="207">
        <f t="shared" si="31"/>
        <v>223.712401</v>
      </c>
      <c r="BC78" s="207">
        <f t="shared" si="32"/>
        <v>223.712401</v>
      </c>
      <c r="BD78" s="207">
        <f t="shared" si="29"/>
        <v>0</v>
      </c>
      <c r="BE78" s="207"/>
      <c r="BF78" s="207"/>
      <c r="BG78" s="207"/>
    </row>
    <row r="79" spans="1:59" ht="20.25" customHeight="1">
      <c r="A79" s="282"/>
      <c r="B79" s="91" t="s">
        <v>51</v>
      </c>
      <c r="C79" s="90">
        <v>1617.7773539</v>
      </c>
      <c r="D79" s="90">
        <v>386.78010699999999</v>
      </c>
      <c r="E79" s="192">
        <v>90.938369511869297</v>
      </c>
      <c r="F79" s="95">
        <f t="shared" si="19"/>
        <v>0.15178726640114693</v>
      </c>
      <c r="G79" s="90"/>
      <c r="H79" s="90"/>
      <c r="I79" s="90"/>
      <c r="J79" s="90"/>
      <c r="K79" s="95">
        <f t="shared" si="20"/>
        <v>0</v>
      </c>
      <c r="L79" s="90">
        <v>1184.3773538999999</v>
      </c>
      <c r="M79" s="90">
        <v>2314</v>
      </c>
      <c r="N79" s="90">
        <v>378.35602399999999</v>
      </c>
      <c r="O79" s="90">
        <v>88.337145969447405</v>
      </c>
      <c r="P79" s="95">
        <f t="shared" si="21"/>
        <v>0.20481361422029512</v>
      </c>
      <c r="Q79" s="90">
        <v>1184.3773538999999</v>
      </c>
      <c r="R79" s="90">
        <v>2314</v>
      </c>
      <c r="S79" s="90">
        <v>91.714995857497897</v>
      </c>
      <c r="T79" s="90">
        <v>378.35602399999999</v>
      </c>
      <c r="U79" s="90">
        <v>88.468133582093699</v>
      </c>
      <c r="V79" s="95">
        <f t="shared" si="22"/>
        <v>1.6693834547154034</v>
      </c>
      <c r="W79" s="90">
        <v>1184.3773538999999</v>
      </c>
      <c r="X79" s="90">
        <v>2314</v>
      </c>
      <c r="Y79" s="90">
        <v>91.873963515754596</v>
      </c>
      <c r="Z79" s="90">
        <v>378.35602399999999</v>
      </c>
      <c r="AA79" s="90">
        <v>88.337145969447405</v>
      </c>
      <c r="AB79" s="95">
        <f t="shared" si="23"/>
        <v>0.20624504598936677</v>
      </c>
      <c r="AC79" s="90">
        <v>0</v>
      </c>
      <c r="AD79" s="90">
        <v>0</v>
      </c>
      <c r="AE79" s="95">
        <f t="shared" si="24"/>
        <v>0</v>
      </c>
      <c r="AF79" s="90">
        <v>0</v>
      </c>
      <c r="AG79" s="90">
        <v>0</v>
      </c>
      <c r="AH79" s="95">
        <f t="shared" si="25"/>
        <v>0</v>
      </c>
      <c r="AI79" s="90"/>
      <c r="AJ79" s="90"/>
      <c r="AK79" s="90"/>
      <c r="AL79" s="95">
        <f t="shared" si="26"/>
        <v>0</v>
      </c>
      <c r="AM79" s="136"/>
      <c r="AN79" s="90">
        <v>0</v>
      </c>
      <c r="AO79" s="90">
        <v>0</v>
      </c>
      <c r="AP79" s="90">
        <v>0</v>
      </c>
      <c r="AQ79" s="90"/>
      <c r="AR79" s="95">
        <f t="shared" si="27"/>
        <v>0</v>
      </c>
      <c r="AS79" s="90"/>
      <c r="AT79" s="90"/>
      <c r="AU79" s="90"/>
      <c r="AV79" s="90">
        <v>0</v>
      </c>
      <c r="AW79" s="90">
        <v>8.4240829999999995</v>
      </c>
      <c r="AX79" s="90">
        <v>0</v>
      </c>
      <c r="AY79" s="96"/>
      <c r="AZ79" s="190"/>
      <c r="BA79" s="207"/>
      <c r="BB79" s="207">
        <f t="shared" si="31"/>
        <v>386.78010699999999</v>
      </c>
      <c r="BC79" s="207">
        <f t="shared" si="32"/>
        <v>386.78010699999999</v>
      </c>
      <c r="BD79" s="207">
        <f t="shared" si="29"/>
        <v>0</v>
      </c>
      <c r="BE79" s="207"/>
      <c r="BF79" s="207"/>
      <c r="BG79" s="207"/>
    </row>
    <row r="80" spans="1:59" ht="20.25" customHeight="1">
      <c r="A80" s="282"/>
      <c r="B80" s="91" t="s">
        <v>72</v>
      </c>
      <c r="C80" s="191">
        <v>1233</v>
      </c>
      <c r="D80" s="191">
        <v>217.44022799999999</v>
      </c>
      <c r="E80" s="152"/>
      <c r="F80" s="95">
        <f t="shared" si="19"/>
        <v>8.5331838986647077E-2</v>
      </c>
      <c r="G80" s="191">
        <v>25.11</v>
      </c>
      <c r="H80" s="191">
        <v>6</v>
      </c>
      <c r="I80" s="191">
        <v>2.16</v>
      </c>
      <c r="J80" s="191"/>
      <c r="K80" s="95">
        <f t="shared" si="20"/>
        <v>7.1536893259454837E-2</v>
      </c>
      <c r="L80" s="191">
        <v>602.54999999999995</v>
      </c>
      <c r="M80" s="191">
        <v>1247</v>
      </c>
      <c r="N80" s="191">
        <v>198.50022799999999</v>
      </c>
      <c r="O80" s="191"/>
      <c r="P80" s="95">
        <f t="shared" si="21"/>
        <v>0.10745315666027991</v>
      </c>
      <c r="Q80" s="191"/>
      <c r="R80" s="191"/>
      <c r="S80" s="191"/>
      <c r="T80" s="191"/>
      <c r="U80" s="191"/>
      <c r="V80" s="95">
        <f t="shared" si="22"/>
        <v>0</v>
      </c>
      <c r="W80" s="191">
        <v>602.54999999999995</v>
      </c>
      <c r="X80" s="191">
        <v>1247</v>
      </c>
      <c r="Y80" s="191"/>
      <c r="Z80" s="191">
        <v>198.50022799999999</v>
      </c>
      <c r="AA80" s="191"/>
      <c r="AB80" s="95">
        <f t="shared" si="23"/>
        <v>0.10820414122112613</v>
      </c>
      <c r="AC80" s="191"/>
      <c r="AD80" s="191"/>
      <c r="AE80" s="95">
        <f t="shared" si="24"/>
        <v>0</v>
      </c>
      <c r="AF80" s="191"/>
      <c r="AG80" s="191"/>
      <c r="AH80" s="95">
        <f t="shared" si="25"/>
        <v>0</v>
      </c>
      <c r="AI80" s="90"/>
      <c r="AJ80" s="191"/>
      <c r="AK80" s="205"/>
      <c r="AL80" s="95">
        <f t="shared" si="26"/>
        <v>0</v>
      </c>
      <c r="AM80" s="191"/>
      <c r="AN80" s="191">
        <v>2.79</v>
      </c>
      <c r="AO80" s="191">
        <v>18</v>
      </c>
      <c r="AP80" s="191">
        <v>0.27</v>
      </c>
      <c r="AQ80" s="205"/>
      <c r="AR80" s="95">
        <f t="shared" si="27"/>
        <v>5.8891763538855446E-2</v>
      </c>
      <c r="AS80" s="191">
        <v>0</v>
      </c>
      <c r="AT80" s="191">
        <v>0.67</v>
      </c>
      <c r="AU80" s="191">
        <v>0</v>
      </c>
      <c r="AV80" s="191">
        <v>11.09</v>
      </c>
      <c r="AW80" s="191">
        <v>3.77</v>
      </c>
      <c r="AX80" s="191">
        <v>0.98</v>
      </c>
      <c r="AY80" s="191">
        <v>0</v>
      </c>
      <c r="AZ80" s="191">
        <v>0</v>
      </c>
      <c r="BA80" s="207"/>
      <c r="BB80" s="207">
        <f t="shared" si="28"/>
        <v>217.44022799999999</v>
      </c>
      <c r="BC80" s="207">
        <f t="shared" si="30"/>
        <v>217.44022799999999</v>
      </c>
      <c r="BD80" s="207">
        <f t="shared" si="29"/>
        <v>0</v>
      </c>
      <c r="BE80" s="207"/>
      <c r="BF80" s="207"/>
      <c r="BG80" s="207"/>
    </row>
    <row r="81" spans="1:59" ht="20.25" customHeight="1">
      <c r="A81" s="282"/>
      <c r="B81" s="91" t="s">
        <v>47</v>
      </c>
      <c r="C81" s="95">
        <v>11045.96</v>
      </c>
      <c r="D81" s="95">
        <v>1276.566789</v>
      </c>
      <c r="E81" s="192">
        <v>282.21706907392399</v>
      </c>
      <c r="F81" s="95">
        <f t="shared" si="19"/>
        <v>0.5009734983107591</v>
      </c>
      <c r="G81" s="95">
        <v>80.56</v>
      </c>
      <c r="H81" s="95">
        <v>18</v>
      </c>
      <c r="I81" s="95">
        <v>6.1923630000000003</v>
      </c>
      <c r="J81" s="95">
        <v>0</v>
      </c>
      <c r="K81" s="95">
        <f t="shared" si="20"/>
        <v>0.20508444951610996</v>
      </c>
      <c r="L81" s="95">
        <v>1582.07</v>
      </c>
      <c r="M81" s="95">
        <v>14084</v>
      </c>
      <c r="N81" s="95">
        <v>885.48387700000001</v>
      </c>
      <c r="O81" s="95">
        <v>307.38124631946999</v>
      </c>
      <c r="P81" s="95">
        <f t="shared" si="21"/>
        <v>0.47933465222736682</v>
      </c>
      <c r="Q81" s="95">
        <v>0.12</v>
      </c>
      <c r="R81" s="95">
        <v>2</v>
      </c>
      <c r="S81" s="95">
        <v>0</v>
      </c>
      <c r="T81" s="95">
        <v>0.26389600000000002</v>
      </c>
      <c r="U81" s="95">
        <v>0</v>
      </c>
      <c r="V81" s="95">
        <f t="shared" si="22"/>
        <v>1.1643626326022925E-3</v>
      </c>
      <c r="W81" s="95">
        <v>459.91</v>
      </c>
      <c r="X81" s="95">
        <v>4879</v>
      </c>
      <c r="Y81" s="95">
        <v>408.75912408759098</v>
      </c>
      <c r="Z81" s="95">
        <v>781.09600899999998</v>
      </c>
      <c r="AA81" s="95">
        <v>354.46908070052899</v>
      </c>
      <c r="AB81" s="95">
        <f t="shared" si="23"/>
        <v>0.42578199388815824</v>
      </c>
      <c r="AC81" s="95">
        <v>9205</v>
      </c>
      <c r="AD81" s="95">
        <v>104.387868</v>
      </c>
      <c r="AE81" s="95">
        <f t="shared" si="24"/>
        <v>9.1390159947541481</v>
      </c>
      <c r="AF81" s="95"/>
      <c r="AG81" s="95"/>
      <c r="AH81" s="95">
        <f t="shared" si="25"/>
        <v>0</v>
      </c>
      <c r="AI81" s="90"/>
      <c r="AJ81" s="95"/>
      <c r="AK81" s="95"/>
      <c r="AL81" s="95">
        <f t="shared" si="26"/>
        <v>0</v>
      </c>
      <c r="AM81" s="136"/>
      <c r="AN81" s="95">
        <v>8534.7000000000007</v>
      </c>
      <c r="AO81" s="95">
        <v>20590</v>
      </c>
      <c r="AP81" s="95">
        <v>167.875326</v>
      </c>
      <c r="AQ81" s="95">
        <v>629.89272173913002</v>
      </c>
      <c r="AR81" s="95">
        <f t="shared" si="27"/>
        <v>36.616570380741749</v>
      </c>
      <c r="AS81" s="95"/>
      <c r="AT81" s="95"/>
      <c r="AU81" s="95"/>
      <c r="AV81" s="95">
        <v>16.491230000000002</v>
      </c>
      <c r="AW81" s="95">
        <v>200.52399299999999</v>
      </c>
      <c r="AX81" s="95"/>
      <c r="AY81" s="96"/>
      <c r="AZ81" s="190"/>
      <c r="BA81" s="207"/>
      <c r="BB81" s="207">
        <f t="shared" si="28"/>
        <v>1276.566789</v>
      </c>
      <c r="BC81" s="207">
        <f t="shared" si="30"/>
        <v>1276.5667890000002</v>
      </c>
      <c r="BD81" s="207">
        <f t="shared" ref="BD81:BD97" si="33">BC81-BB81</f>
        <v>0</v>
      </c>
      <c r="BE81" s="207"/>
      <c r="BF81" s="207"/>
      <c r="BG81" s="207"/>
    </row>
    <row r="82" spans="1:59" s="171" customFormat="1" ht="20.25" customHeight="1">
      <c r="A82" s="282"/>
      <c r="B82" s="106" t="s">
        <v>17</v>
      </c>
      <c r="C82" s="107">
        <f>C60+C61+C62+C63+C64+C65+C66+C67+C68+C69+C70+C71+C72+C73+C74+C75+C76+C77+C78+C79+C80+C81</f>
        <v>926006.88302981842</v>
      </c>
      <c r="D82" s="107">
        <f t="shared" ref="D82:AZ82" si="34">D60+D61+D62+D63+D64+D65+D66+D67+D68+D69+D70+D71+D72+D73+D74+D75+D76+D77+D78+D79+D80+D81</f>
        <v>254817.22951502961</v>
      </c>
      <c r="E82" s="107">
        <v>12.74</v>
      </c>
      <c r="F82" s="186">
        <f>D82/$D$401*100</f>
        <v>4.8256541673216944</v>
      </c>
      <c r="G82" s="107">
        <f t="shared" si="34"/>
        <v>72321.758930949974</v>
      </c>
      <c r="H82" s="107">
        <f t="shared" si="34"/>
        <v>3846</v>
      </c>
      <c r="I82" s="107">
        <f t="shared" si="34"/>
        <v>3019.4210309999989</v>
      </c>
      <c r="J82" s="107">
        <v>-19.09</v>
      </c>
      <c r="K82" s="186">
        <f>I82/$I$401*100</f>
        <v>2.424456877335786</v>
      </c>
      <c r="L82" s="107">
        <f t="shared" si="34"/>
        <v>452124.34733587009</v>
      </c>
      <c r="M82" s="107">
        <f t="shared" si="34"/>
        <v>1055449</v>
      </c>
      <c r="N82" s="107">
        <f t="shared" si="34"/>
        <v>184731.87216600002</v>
      </c>
      <c r="O82" s="107">
        <v>5.83</v>
      </c>
      <c r="P82" s="186">
        <f>N82/$N$401*100</f>
        <v>4.7082232778682069</v>
      </c>
      <c r="Q82" s="107">
        <f t="shared" si="34"/>
        <v>63299.241730060021</v>
      </c>
      <c r="R82" s="107">
        <f t="shared" si="34"/>
        <v>144113</v>
      </c>
      <c r="S82" s="107">
        <v>-18.2</v>
      </c>
      <c r="T82" s="107">
        <f t="shared" si="34"/>
        <v>22664.416790000003</v>
      </c>
      <c r="U82" s="107">
        <v>-23.22</v>
      </c>
      <c r="V82" s="186">
        <f>T82/$T$401*100</f>
        <v>6.1708416034799569</v>
      </c>
      <c r="W82" s="107">
        <f t="shared" si="34"/>
        <v>440136.33421987004</v>
      </c>
      <c r="X82" s="107">
        <f t="shared" si="34"/>
        <v>955041</v>
      </c>
      <c r="Y82" s="107">
        <v>15.74</v>
      </c>
      <c r="Z82" s="107">
        <f t="shared" si="34"/>
        <v>183449.75133100004</v>
      </c>
      <c r="AA82" s="107">
        <v>6.13</v>
      </c>
      <c r="AB82" s="186">
        <f>Z82/$Z$401*100</f>
        <v>4.7195400903403666</v>
      </c>
      <c r="AC82" s="107">
        <f t="shared" si="34"/>
        <v>97108</v>
      </c>
      <c r="AD82" s="107">
        <f t="shared" si="34"/>
        <v>1142.2221829999999</v>
      </c>
      <c r="AE82" s="186">
        <f>AD82/$AD$401*100</f>
        <v>3.6688372948581747</v>
      </c>
      <c r="AF82" s="107">
        <f t="shared" si="34"/>
        <v>3300</v>
      </c>
      <c r="AG82" s="107">
        <f t="shared" si="34"/>
        <v>139.898652</v>
      </c>
      <c r="AH82" s="186">
        <f>AG82/$AG$401*100</f>
        <v>2.5508783478281574</v>
      </c>
      <c r="AI82" s="107">
        <f>AI60+AI61+AI62+AI63+AI64+AI65+AI66+AI67+AI68+AI69+AI70+AI71+AI72+AI73+AI74+AI75+AI76+AI77+AI78+AI79+AI80+AI81</f>
        <v>4914.1561285500002</v>
      </c>
      <c r="AJ82" s="107">
        <f t="shared" si="34"/>
        <v>15526.046978999999</v>
      </c>
      <c r="AK82" s="107">
        <v>19.13</v>
      </c>
      <c r="AL82" s="186">
        <f>AJ82/$AJ$401*100</f>
        <v>4.4573609965529535</v>
      </c>
      <c r="AM82" s="107">
        <f t="shared" si="34"/>
        <v>15315.237894</v>
      </c>
      <c r="AN82" s="107">
        <f t="shared" si="34"/>
        <v>18933.319661870002</v>
      </c>
      <c r="AO82" s="107">
        <f t="shared" si="34"/>
        <v>35644</v>
      </c>
      <c r="AP82" s="107">
        <f t="shared" si="34"/>
        <v>458.46818600000006</v>
      </c>
      <c r="AQ82" s="107">
        <v>27.3</v>
      </c>
      <c r="AR82" s="186">
        <f>AP82/$AP$401*100</f>
        <v>2.5029127293182083</v>
      </c>
      <c r="AS82" s="107">
        <f t="shared" si="34"/>
        <v>693.41608899999994</v>
      </c>
      <c r="AT82" s="107">
        <f t="shared" si="34"/>
        <v>1004.9679980000001</v>
      </c>
      <c r="AU82" s="107">
        <f t="shared" si="34"/>
        <v>4118.0753059999997</v>
      </c>
      <c r="AV82" s="107">
        <f t="shared" si="34"/>
        <v>14911.447063769201</v>
      </c>
      <c r="AW82" s="107">
        <f t="shared" si="34"/>
        <v>7430.8676452604022</v>
      </c>
      <c r="AX82" s="107">
        <f t="shared" si="34"/>
        <v>930.50085200000001</v>
      </c>
      <c r="AY82" s="107">
        <f t="shared" si="34"/>
        <v>21992.14619900001</v>
      </c>
      <c r="AZ82" s="107">
        <f t="shared" si="34"/>
        <v>332.64216599999997</v>
      </c>
      <c r="BA82" s="207"/>
      <c r="BB82" s="207">
        <f t="shared" si="28"/>
        <v>254817.22951502961</v>
      </c>
      <c r="BC82" s="207">
        <f t="shared" si="30"/>
        <v>254817.2295150297</v>
      </c>
      <c r="BD82" s="207">
        <f t="shared" si="33"/>
        <v>0</v>
      </c>
      <c r="BE82" s="207"/>
      <c r="BF82" s="207"/>
      <c r="BG82" s="207"/>
    </row>
    <row r="83" spans="1:59" ht="20.25" customHeight="1">
      <c r="A83" s="282" t="s">
        <v>78</v>
      </c>
      <c r="B83" s="91" t="s">
        <v>77</v>
      </c>
      <c r="C83" s="95">
        <v>586516.06030666002</v>
      </c>
      <c r="D83" s="95">
        <v>132750.64975899999</v>
      </c>
      <c r="E83" s="95">
        <v>13.958871617941501</v>
      </c>
      <c r="F83" s="95">
        <f>D83/$D$104*100</f>
        <v>45.095308149308103</v>
      </c>
      <c r="G83" s="95">
        <v>43556.897662869997</v>
      </c>
      <c r="H83" s="95">
        <v>939</v>
      </c>
      <c r="I83" s="95">
        <v>2048.676195</v>
      </c>
      <c r="J83" s="95">
        <v>3.5934586490191398</v>
      </c>
      <c r="K83" s="95">
        <f>I83/$I$104*100</f>
        <v>59.246980158325947</v>
      </c>
      <c r="L83" s="95">
        <v>212898.41113964</v>
      </c>
      <c r="M83" s="95">
        <v>474540</v>
      </c>
      <c r="N83" s="95">
        <v>88627.888508999997</v>
      </c>
      <c r="O83" s="95">
        <v>12.6136915533703</v>
      </c>
      <c r="P83" s="95">
        <f>N83/$N$104*100</f>
        <v>40.335964724674945</v>
      </c>
      <c r="Q83" s="95">
        <v>727.19430968999995</v>
      </c>
      <c r="R83" s="95">
        <v>1821</v>
      </c>
      <c r="S83" s="95">
        <v>-96.392988016242398</v>
      </c>
      <c r="T83" s="95">
        <v>245.83322999999999</v>
      </c>
      <c r="U83" s="95">
        <v>-97.441810708073604</v>
      </c>
      <c r="V83" s="95">
        <f>T83/$T$104*100</f>
        <v>1.1514267767953299</v>
      </c>
      <c r="W83" s="95">
        <v>209385.98913964001</v>
      </c>
      <c r="X83" s="95">
        <v>431623</v>
      </c>
      <c r="Y83" s="95">
        <v>20.296935880356099</v>
      </c>
      <c r="Z83" s="95">
        <v>87873.551139999996</v>
      </c>
      <c r="AA83" s="95">
        <v>12.7343252588181</v>
      </c>
      <c r="AB83" s="95">
        <f>Z83/$Z$104*100</f>
        <v>40.327900084887339</v>
      </c>
      <c r="AC83" s="95">
        <v>36716</v>
      </c>
      <c r="AD83" s="95">
        <v>407.01872200000003</v>
      </c>
      <c r="AE83" s="95">
        <f>AD83/$AD$104*100</f>
        <v>30.854581228157279</v>
      </c>
      <c r="AF83" s="95">
        <v>6201</v>
      </c>
      <c r="AG83" s="95">
        <v>347.318647</v>
      </c>
      <c r="AH83" s="95">
        <f>AG83/$AG$104*100</f>
        <v>68.448160618495351</v>
      </c>
      <c r="AI83" s="95">
        <v>8205.7203340800006</v>
      </c>
      <c r="AJ83" s="95">
        <v>16261.239685</v>
      </c>
      <c r="AK83" s="95">
        <v>3.2168502091765099</v>
      </c>
      <c r="AL83" s="95">
        <f>AJ83/$AJ$104*100</f>
        <v>72.0881826654375</v>
      </c>
      <c r="AM83" s="136">
        <v>16210.425644999999</v>
      </c>
      <c r="AN83" s="95">
        <v>6778.4304933200001</v>
      </c>
      <c r="AO83" s="95">
        <v>29139</v>
      </c>
      <c r="AP83" s="95">
        <v>910.88648599999999</v>
      </c>
      <c r="AQ83" s="95">
        <v>-24.212274077942599</v>
      </c>
      <c r="AR83" s="95">
        <f>AP83/$AP$104*100</f>
        <v>51.137764606012212</v>
      </c>
      <c r="AS83" s="95">
        <v>120.15330299999999</v>
      </c>
      <c r="AT83" s="95">
        <v>924.379952</v>
      </c>
      <c r="AU83" s="95">
        <v>1751.8352789999999</v>
      </c>
      <c r="AV83" s="95">
        <v>5609.5144719999998</v>
      </c>
      <c r="AW83" s="95">
        <v>4187.3393379999998</v>
      </c>
      <c r="AX83" s="95">
        <v>11550.736586999999</v>
      </c>
      <c r="AY83" s="96">
        <v>757.99995299994396</v>
      </c>
      <c r="AZ83" s="190">
        <v>1245.778233</v>
      </c>
      <c r="BA83" s="207"/>
      <c r="BB83" s="207">
        <f t="shared" si="28"/>
        <v>132750.64975899999</v>
      </c>
      <c r="BC83" s="207">
        <f t="shared" si="30"/>
        <v>132750.64975899993</v>
      </c>
      <c r="BD83" s="207">
        <f t="shared" si="33"/>
        <v>0</v>
      </c>
      <c r="BE83" s="207"/>
      <c r="BF83" s="207"/>
      <c r="BG83" s="207"/>
    </row>
    <row r="84" spans="1:59" s="172" customFormat="1" ht="20.25" customHeight="1">
      <c r="A84" s="282"/>
      <c r="B84" s="74" t="s">
        <v>32</v>
      </c>
      <c r="C84" s="90">
        <v>67345.019164590005</v>
      </c>
      <c r="D84" s="90">
        <v>19820.662185000001</v>
      </c>
      <c r="E84" s="90">
        <v>4.5780895336208003</v>
      </c>
      <c r="F84" s="95">
        <f t="shared" ref="F84:F103" si="35">D84/$D$104*100</f>
        <v>6.7330658688193417</v>
      </c>
      <c r="G84" s="90">
        <v>6191.1749562599998</v>
      </c>
      <c r="H84" s="90">
        <v>195</v>
      </c>
      <c r="I84" s="90">
        <v>304.78105699999998</v>
      </c>
      <c r="J84" s="90">
        <v>-39.718253333844203</v>
      </c>
      <c r="K84" s="95">
        <f t="shared" ref="K84:K103" si="36">I84/$I$104*100</f>
        <v>8.8141587630018829</v>
      </c>
      <c r="L84" s="90">
        <v>38326.61770717</v>
      </c>
      <c r="M84" s="90">
        <v>80685</v>
      </c>
      <c r="N84" s="90">
        <v>16767.769552999998</v>
      </c>
      <c r="O84" s="90">
        <v>2.2521078253070299</v>
      </c>
      <c r="P84" s="95">
        <f t="shared" ref="P84:P103" si="37">N84/$N$104*100</f>
        <v>7.6312791896492609</v>
      </c>
      <c r="Q84" s="90">
        <v>6321.0893372</v>
      </c>
      <c r="R84" s="90">
        <v>12991</v>
      </c>
      <c r="S84" s="90">
        <v>26.506962703281701</v>
      </c>
      <c r="T84" s="90">
        <v>2292.1273900000001</v>
      </c>
      <c r="U84" s="90">
        <v>20.7699612705673</v>
      </c>
      <c r="V84" s="95">
        <f t="shared" ref="V84:V103" si="38">T84/$T$104*100</f>
        <v>10.735801879477368</v>
      </c>
      <c r="W84" s="90">
        <v>38085.845899170003</v>
      </c>
      <c r="X84" s="90">
        <v>80627</v>
      </c>
      <c r="Y84" s="90">
        <v>8.5154777927321597</v>
      </c>
      <c r="Z84" s="90">
        <v>16766.922371000001</v>
      </c>
      <c r="AA84" s="90">
        <v>2.2682049733298499</v>
      </c>
      <c r="AB84" s="95">
        <f t="shared" ref="AB84:AB103" si="39">Z84/$Z$104*100</f>
        <v>7.6948610968443711</v>
      </c>
      <c r="AC84" s="90">
        <v>53</v>
      </c>
      <c r="AD84" s="90">
        <v>0.62265400000000004</v>
      </c>
      <c r="AE84" s="95">
        <f t="shared" ref="AE84:AE103" si="40">AD84/$AD$104*100</f>
        <v>4.7201092681031627E-2</v>
      </c>
      <c r="AF84" s="90">
        <v>5</v>
      </c>
      <c r="AG84" s="90">
        <v>0.22452800000000001</v>
      </c>
      <c r="AH84" s="95">
        <f t="shared" ref="AH84:AH103" si="41">AG84/$AG$104*100</f>
        <v>4.4249074272564248E-2</v>
      </c>
      <c r="AI84" s="90">
        <v>163.19551999999999</v>
      </c>
      <c r="AJ84" s="90">
        <v>211.620631</v>
      </c>
      <c r="AK84" s="90" t="e">
        <v>#DIV/0!</v>
      </c>
      <c r="AL84" s="95">
        <f t="shared" ref="AL84:AL103" si="42">AJ84/$AJ$104*100</f>
        <v>0.93814167915963198</v>
      </c>
      <c r="AM84" s="90">
        <v>211.620631</v>
      </c>
      <c r="AN84" s="90">
        <v>535.40480000000002</v>
      </c>
      <c r="AO84" s="90">
        <v>3138</v>
      </c>
      <c r="AP84" s="90">
        <v>79.830333999999993</v>
      </c>
      <c r="AQ84" s="90">
        <v>56.076889766401997</v>
      </c>
      <c r="AR84" s="95">
        <f t="shared" ref="AR84:AR103" si="43">AP84/$AP$104*100</f>
        <v>4.481727296710968</v>
      </c>
      <c r="AS84" s="90">
        <v>27.42717</v>
      </c>
      <c r="AT84" s="90">
        <v>8.3897209999999998</v>
      </c>
      <c r="AU84" s="90">
        <v>-1.5947530000000001</v>
      </c>
      <c r="AV84" s="90">
        <v>287.477847</v>
      </c>
      <c r="AW84" s="90">
        <v>1464.722309</v>
      </c>
      <c r="AX84" s="90">
        <v>669.22831599999995</v>
      </c>
      <c r="AY84" s="90">
        <v>1.01</v>
      </c>
      <c r="AZ84" s="90">
        <v>0</v>
      </c>
      <c r="BA84" s="207"/>
      <c r="BB84" s="207">
        <f t="shared" si="28"/>
        <v>19820.662185000001</v>
      </c>
      <c r="BC84" s="207">
        <f t="shared" si="30"/>
        <v>19820.662184999994</v>
      </c>
      <c r="BD84" s="207">
        <f t="shared" si="33"/>
        <v>0</v>
      </c>
      <c r="BE84" s="207"/>
      <c r="BF84" s="207"/>
      <c r="BG84" s="207"/>
    </row>
    <row r="85" spans="1:59" ht="20.25" customHeight="1">
      <c r="A85" s="282"/>
      <c r="B85" s="91" t="s">
        <v>33</v>
      </c>
      <c r="C85" s="92">
        <v>291856.54562913999</v>
      </c>
      <c r="D85" s="92">
        <v>62825.304646999997</v>
      </c>
      <c r="E85" s="92">
        <v>13.086157396433499</v>
      </c>
      <c r="F85" s="95">
        <f t="shared" si="35"/>
        <v>21.341714543574565</v>
      </c>
      <c r="G85" s="92">
        <v>6269.0574517200002</v>
      </c>
      <c r="H85" s="92">
        <v>285</v>
      </c>
      <c r="I85" s="92">
        <v>370.89635700000002</v>
      </c>
      <c r="J85" s="92">
        <v>-1.3132955971961799</v>
      </c>
      <c r="K85" s="95">
        <f t="shared" si="36"/>
        <v>10.726189505987</v>
      </c>
      <c r="L85" s="92">
        <v>148842.97044899</v>
      </c>
      <c r="M85" s="92">
        <v>301127</v>
      </c>
      <c r="N85" s="92">
        <v>54690.446927999998</v>
      </c>
      <c r="O85" s="92">
        <v>13.066744432994801</v>
      </c>
      <c r="P85" s="95">
        <f t="shared" si="37"/>
        <v>24.890494122970118</v>
      </c>
      <c r="Q85" s="92">
        <v>34679.277649160002</v>
      </c>
      <c r="R85" s="92">
        <v>76633</v>
      </c>
      <c r="S85" s="92">
        <v>-27.925021631992799</v>
      </c>
      <c r="T85" s="92">
        <v>11996.625807</v>
      </c>
      <c r="U85" s="92">
        <v>-29.729099133014699</v>
      </c>
      <c r="V85" s="95">
        <f t="shared" si="38"/>
        <v>56.189458948953664</v>
      </c>
      <c r="W85" s="92">
        <v>148813.84444899001</v>
      </c>
      <c r="X85" s="92">
        <v>300892</v>
      </c>
      <c r="Y85" s="92">
        <v>20.5052624833795</v>
      </c>
      <c r="Z85" s="92">
        <v>54677.259074000001</v>
      </c>
      <c r="AA85" s="92">
        <v>13.067049703268699</v>
      </c>
      <c r="AB85" s="95">
        <f t="shared" si="39"/>
        <v>25.093091291357272</v>
      </c>
      <c r="AC85" s="92">
        <v>18</v>
      </c>
      <c r="AD85" s="92">
        <v>0.29922100000000001</v>
      </c>
      <c r="AE85" s="95">
        <f t="shared" si="40"/>
        <v>2.26828353356936E-2</v>
      </c>
      <c r="AF85" s="92">
        <v>217</v>
      </c>
      <c r="AG85" s="92">
        <v>12.888633</v>
      </c>
      <c r="AH85" s="95">
        <f t="shared" si="41"/>
        <v>2.5400399009870598</v>
      </c>
      <c r="AI85" s="92">
        <v>359.17739499999999</v>
      </c>
      <c r="AJ85" s="92">
        <v>670.41051300000004</v>
      </c>
      <c r="AK85" s="92">
        <v>293.34875118130401</v>
      </c>
      <c r="AL85" s="95">
        <f t="shared" si="42"/>
        <v>2.9720166763517986</v>
      </c>
      <c r="AM85" s="92">
        <v>670.41051300000004</v>
      </c>
      <c r="AN85" s="92">
        <v>1604.748163</v>
      </c>
      <c r="AO85" s="92">
        <v>4420</v>
      </c>
      <c r="AP85" s="92">
        <v>181.892392</v>
      </c>
      <c r="AQ85" s="92">
        <v>6.8228223638580703</v>
      </c>
      <c r="AR85" s="95">
        <f t="shared" si="43"/>
        <v>10.211558156457819</v>
      </c>
      <c r="AS85" s="92">
        <v>97.394255999999999</v>
      </c>
      <c r="AT85" s="92">
        <v>50.826219999999999</v>
      </c>
      <c r="AU85" s="92">
        <v>2870.6705929999998</v>
      </c>
      <c r="AV85" s="92">
        <v>2478.5036289999998</v>
      </c>
      <c r="AW85" s="92">
        <v>1265.7538770000001</v>
      </c>
      <c r="AX85" s="92">
        <v>140.07592</v>
      </c>
      <c r="AY85" s="92">
        <v>8.4339620000023796</v>
      </c>
      <c r="AZ85" s="92">
        <v>0</v>
      </c>
      <c r="BA85" s="207"/>
      <c r="BB85" s="207">
        <f t="shared" si="28"/>
        <v>62825.304646999997</v>
      </c>
      <c r="BC85" s="207">
        <f t="shared" si="30"/>
        <v>62825.304647000012</v>
      </c>
      <c r="BD85" s="207">
        <f t="shared" si="33"/>
        <v>0</v>
      </c>
      <c r="BE85" s="207"/>
      <c r="BF85" s="207"/>
      <c r="BG85" s="207"/>
    </row>
    <row r="86" spans="1:59" ht="20.25" customHeight="1">
      <c r="A86" s="282"/>
      <c r="B86" s="91" t="s">
        <v>34</v>
      </c>
      <c r="C86" s="92">
        <v>65280.612732280002</v>
      </c>
      <c r="D86" s="92">
        <v>10741.572034000001</v>
      </c>
      <c r="E86" s="92">
        <v>0.97635851592181599</v>
      </c>
      <c r="F86" s="95">
        <f t="shared" si="35"/>
        <v>3.6489049338787147</v>
      </c>
      <c r="G86" s="92">
        <v>1150.27842771</v>
      </c>
      <c r="H86" s="92">
        <v>69</v>
      </c>
      <c r="I86" s="92">
        <v>128.47518500000001</v>
      </c>
      <c r="J86" s="92">
        <v>96.746996957550806</v>
      </c>
      <c r="K86" s="95">
        <f t="shared" si="36"/>
        <v>3.715456232229152</v>
      </c>
      <c r="L86" s="92">
        <v>11263.891159049999</v>
      </c>
      <c r="M86" s="92">
        <v>37259</v>
      </c>
      <c r="N86" s="92">
        <v>4080.5836760000002</v>
      </c>
      <c r="O86" s="92">
        <v>-6.8141283226333398</v>
      </c>
      <c r="P86" s="95">
        <f t="shared" si="37"/>
        <v>1.8571386724902759</v>
      </c>
      <c r="Q86" s="92">
        <v>529.70608800000002</v>
      </c>
      <c r="R86" s="97">
        <v>1045</v>
      </c>
      <c r="S86" s="92">
        <v>858.71559633027505</v>
      </c>
      <c r="T86" s="92">
        <v>475.32406600000002</v>
      </c>
      <c r="U86" s="92">
        <v>616.00757938424397</v>
      </c>
      <c r="V86" s="95">
        <f t="shared" si="38"/>
        <v>2.226309507659443</v>
      </c>
      <c r="W86" s="92">
        <v>9031.5351590499995</v>
      </c>
      <c r="X86" s="92">
        <v>18961</v>
      </c>
      <c r="Y86" s="92">
        <v>-2.03564970291914</v>
      </c>
      <c r="Z86" s="92">
        <v>3845.042657</v>
      </c>
      <c r="AA86" s="92">
        <v>-7.1471602024066803</v>
      </c>
      <c r="AB86" s="95">
        <f t="shared" si="39"/>
        <v>1.76460941980802</v>
      </c>
      <c r="AC86" s="92">
        <v>18138</v>
      </c>
      <c r="AD86" s="92">
        <v>218.081019</v>
      </c>
      <c r="AE86" s="95">
        <f t="shared" si="40"/>
        <v>16.531914016119416</v>
      </c>
      <c r="AF86" s="92">
        <v>160</v>
      </c>
      <c r="AG86" s="92">
        <v>17.46</v>
      </c>
      <c r="AH86" s="95">
        <f t="shared" si="41"/>
        <v>3.4409465046629903</v>
      </c>
      <c r="AI86" s="92">
        <v>2743.0759644999998</v>
      </c>
      <c r="AJ86" s="92">
        <v>3741.0159079999999</v>
      </c>
      <c r="AK86" s="92">
        <v>2.5210975936356599</v>
      </c>
      <c r="AL86" s="95">
        <f t="shared" si="42"/>
        <v>16.584408283396602</v>
      </c>
      <c r="AM86" s="92">
        <v>3740.063408</v>
      </c>
      <c r="AN86" s="92">
        <v>541.85</v>
      </c>
      <c r="AO86" s="92">
        <v>195</v>
      </c>
      <c r="AP86" s="92">
        <v>63.105134999999997</v>
      </c>
      <c r="AQ86" s="92">
        <v>-76.262272807528504</v>
      </c>
      <c r="AR86" s="95">
        <f t="shared" si="43"/>
        <v>3.542763657886371</v>
      </c>
      <c r="AS86" s="92">
        <v>153.139151</v>
      </c>
      <c r="AT86" s="92">
        <v>11.320764</v>
      </c>
      <c r="AU86" s="92">
        <v>17.834902</v>
      </c>
      <c r="AV86" s="92">
        <v>758.98399400000005</v>
      </c>
      <c r="AW86" s="92">
        <v>1461.139858</v>
      </c>
      <c r="AX86" s="92">
        <v>303.34585099999998</v>
      </c>
      <c r="AY86" s="92">
        <v>22.6276100000014</v>
      </c>
      <c r="AZ86" s="92"/>
      <c r="BA86" s="207"/>
      <c r="BB86" s="207">
        <f t="shared" si="28"/>
        <v>10741.572034000001</v>
      </c>
      <c r="BC86" s="207">
        <f t="shared" si="30"/>
        <v>10741.572034000003</v>
      </c>
      <c r="BD86" s="207">
        <f t="shared" si="33"/>
        <v>0</v>
      </c>
      <c r="BE86" s="207"/>
      <c r="BF86" s="207"/>
      <c r="BG86" s="207"/>
    </row>
    <row r="87" spans="1:59" ht="20.25" customHeight="1">
      <c r="A87" s="282"/>
      <c r="B87" s="63" t="s">
        <v>35</v>
      </c>
      <c r="C87" s="95">
        <v>47421.945924159998</v>
      </c>
      <c r="D87" s="95">
        <v>5679.098943</v>
      </c>
      <c r="E87" s="95">
        <v>-4.7375251190662802</v>
      </c>
      <c r="F87" s="95">
        <f t="shared" si="35"/>
        <v>1.9291861645116526</v>
      </c>
      <c r="G87" s="95">
        <v>831.41325551</v>
      </c>
      <c r="H87" s="95">
        <v>31</v>
      </c>
      <c r="I87" s="95">
        <v>66.459579000000005</v>
      </c>
      <c r="J87" s="95">
        <v>-16.315932800638802</v>
      </c>
      <c r="K87" s="95">
        <f t="shared" si="36"/>
        <v>1.9219871680813354</v>
      </c>
      <c r="L87" s="95">
        <v>12954.49505661</v>
      </c>
      <c r="M87" s="95">
        <v>27691</v>
      </c>
      <c r="N87" s="95">
        <v>4563.0532880000001</v>
      </c>
      <c r="O87" s="95">
        <v>-7.9148621683351799</v>
      </c>
      <c r="P87" s="95">
        <f t="shared" si="37"/>
        <v>2.0767182831269819</v>
      </c>
      <c r="Q87" s="95">
        <v>6940.4418915599999</v>
      </c>
      <c r="R87" s="95">
        <v>15043</v>
      </c>
      <c r="S87" s="95">
        <v>2.0487076860457298</v>
      </c>
      <c r="T87" s="95">
        <v>2106.6001540000002</v>
      </c>
      <c r="U87" s="95">
        <v>2.3297626071412201</v>
      </c>
      <c r="V87" s="95">
        <f t="shared" si="38"/>
        <v>9.8668346232800417</v>
      </c>
      <c r="W87" s="95">
        <v>12952.42705661</v>
      </c>
      <c r="X87" s="95">
        <v>27682</v>
      </c>
      <c r="Y87" s="95">
        <v>4.3186614410611899</v>
      </c>
      <c r="Z87" s="95">
        <v>4562.7420240000001</v>
      </c>
      <c r="AA87" s="95">
        <v>-7.9045866314845297</v>
      </c>
      <c r="AB87" s="95">
        <f t="shared" si="39"/>
        <v>2.0939839356649066</v>
      </c>
      <c r="AC87" s="95">
        <v>8</v>
      </c>
      <c r="AD87" s="95">
        <v>0.20560400000000001</v>
      </c>
      <c r="AE87" s="95">
        <f t="shared" si="40"/>
        <v>1.5586077435607618E-2</v>
      </c>
      <c r="AF87" s="95">
        <v>1</v>
      </c>
      <c r="AG87" s="95">
        <v>0.10566</v>
      </c>
      <c r="AH87" s="95">
        <f t="shared" si="41"/>
        <v>2.082304740450696E-2</v>
      </c>
      <c r="AI87" s="95"/>
      <c r="AJ87" s="95">
        <v>0</v>
      </c>
      <c r="AK87" s="95"/>
      <c r="AL87" s="95">
        <f t="shared" si="42"/>
        <v>0</v>
      </c>
      <c r="AM87" s="136"/>
      <c r="AN87" s="95">
        <v>65.055000000000007</v>
      </c>
      <c r="AO87" s="95">
        <v>189</v>
      </c>
      <c r="AP87" s="95">
        <v>2.2472720000000002</v>
      </c>
      <c r="AQ87" s="95">
        <v>-71.6106677911541</v>
      </c>
      <c r="AR87" s="95">
        <f t="shared" si="43"/>
        <v>0.12616332365005831</v>
      </c>
      <c r="AS87" s="95">
        <v>0.30130400000000002</v>
      </c>
      <c r="AT87" s="95">
        <v>18.456011</v>
      </c>
      <c r="AU87" s="95">
        <v>0</v>
      </c>
      <c r="AV87" s="95">
        <v>302.515559</v>
      </c>
      <c r="AW87" s="95">
        <v>717.62749799999995</v>
      </c>
      <c r="AX87" s="95">
        <v>8.4384320000000006</v>
      </c>
      <c r="AY87" s="96">
        <v>3.4924596548080397E-14</v>
      </c>
      <c r="AZ87" s="190"/>
      <c r="BA87" s="207"/>
      <c r="BB87" s="207">
        <f t="shared" si="28"/>
        <v>5679.098943</v>
      </c>
      <c r="BC87" s="207">
        <f t="shared" si="30"/>
        <v>5679.098943</v>
      </c>
      <c r="BD87" s="207">
        <f t="shared" si="33"/>
        <v>0</v>
      </c>
      <c r="BE87" s="207"/>
      <c r="BF87" s="207"/>
      <c r="BG87" s="207"/>
    </row>
    <row r="88" spans="1:59" ht="20.25" customHeight="1">
      <c r="A88" s="282"/>
      <c r="B88" s="91" t="s">
        <v>46</v>
      </c>
      <c r="C88" s="95">
        <v>8525.0689749699995</v>
      </c>
      <c r="D88" s="95">
        <v>1545.7890629999999</v>
      </c>
      <c r="E88" s="95">
        <v>-24.4753797056587</v>
      </c>
      <c r="F88" s="95">
        <f t="shared" si="35"/>
        <v>0.52510352496477564</v>
      </c>
      <c r="G88" s="95">
        <v>717.90135344999999</v>
      </c>
      <c r="H88" s="95">
        <v>56</v>
      </c>
      <c r="I88" s="95">
        <v>48.291868000000001</v>
      </c>
      <c r="J88" s="95">
        <v>-46.990556001235497</v>
      </c>
      <c r="K88" s="95">
        <f t="shared" si="36"/>
        <v>1.3965834875161887</v>
      </c>
      <c r="L88" s="95">
        <v>2686.0968205200002</v>
      </c>
      <c r="M88" s="95">
        <v>6570</v>
      </c>
      <c r="N88" s="95">
        <v>1110.966261</v>
      </c>
      <c r="O88" s="95">
        <v>-26.102530089013602</v>
      </c>
      <c r="P88" s="95">
        <f t="shared" si="37"/>
        <v>0.50561845337711564</v>
      </c>
      <c r="Q88" s="95"/>
      <c r="R88" s="95"/>
      <c r="S88" s="95">
        <v>-100</v>
      </c>
      <c r="T88" s="95"/>
      <c r="U88" s="95">
        <v>-100</v>
      </c>
      <c r="V88" s="95">
        <f t="shared" si="38"/>
        <v>0</v>
      </c>
      <c r="W88" s="95">
        <v>2672.9208205199998</v>
      </c>
      <c r="X88" s="95">
        <v>6462</v>
      </c>
      <c r="Y88" s="95">
        <v>-21.795957884545601</v>
      </c>
      <c r="Z88" s="95">
        <v>1107.1049310000001</v>
      </c>
      <c r="AA88" s="95">
        <v>-26.256204654974201</v>
      </c>
      <c r="AB88" s="95">
        <f t="shared" si="39"/>
        <v>0.50808481575670283</v>
      </c>
      <c r="AC88" s="95">
        <v>79</v>
      </c>
      <c r="AD88" s="95">
        <v>0.89435900000000002</v>
      </c>
      <c r="AE88" s="95">
        <f t="shared" si="40"/>
        <v>6.779804200906886E-2</v>
      </c>
      <c r="AF88" s="95">
        <v>29</v>
      </c>
      <c r="AG88" s="95">
        <v>2.966971</v>
      </c>
      <c r="AH88" s="95">
        <f t="shared" si="41"/>
        <v>0.58471869942075916</v>
      </c>
      <c r="AI88" s="95">
        <v>0</v>
      </c>
      <c r="AJ88" s="95"/>
      <c r="AK88" s="95">
        <v>0</v>
      </c>
      <c r="AL88" s="95">
        <f t="shared" si="42"/>
        <v>0</v>
      </c>
      <c r="AM88" s="136"/>
      <c r="AN88" s="95">
        <v>298.86900000000003</v>
      </c>
      <c r="AO88" s="95">
        <v>605</v>
      </c>
      <c r="AP88" s="95">
        <v>103.732861</v>
      </c>
      <c r="AQ88" s="95">
        <v>141.694671183737</v>
      </c>
      <c r="AR88" s="95">
        <f t="shared" si="43"/>
        <v>5.8236308357375117</v>
      </c>
      <c r="AS88" s="95">
        <v>4.1098109999999997</v>
      </c>
      <c r="AT88" s="95">
        <v>0</v>
      </c>
      <c r="AU88" s="95">
        <v>0</v>
      </c>
      <c r="AV88" s="95">
        <v>47.060004999999997</v>
      </c>
      <c r="AW88" s="95">
        <v>203.54007100000001</v>
      </c>
      <c r="AX88" s="95">
        <v>28.088186</v>
      </c>
      <c r="AY88" s="96"/>
      <c r="AZ88" s="190"/>
      <c r="BA88" s="207"/>
      <c r="BB88" s="207">
        <f t="shared" ref="BB88:BB121" si="44">D88</f>
        <v>1545.7890629999999</v>
      </c>
      <c r="BC88" s="207">
        <f t="shared" si="30"/>
        <v>1545.7890630000002</v>
      </c>
      <c r="BD88" s="207">
        <f t="shared" si="33"/>
        <v>0</v>
      </c>
      <c r="BE88" s="207"/>
      <c r="BF88" s="207"/>
      <c r="BG88" s="207"/>
    </row>
    <row r="89" spans="1:59" ht="20.25" customHeight="1">
      <c r="A89" s="282"/>
      <c r="B89" s="91" t="s">
        <v>47</v>
      </c>
      <c r="C89" s="95">
        <v>9725.98</v>
      </c>
      <c r="D89" s="95">
        <v>1973.7668410000001</v>
      </c>
      <c r="E89" s="95">
        <v>-0.72444303052555903</v>
      </c>
      <c r="F89" s="95">
        <f t="shared" si="35"/>
        <v>0.67048729382017236</v>
      </c>
      <c r="G89" s="95">
        <v>2182.9899999999998</v>
      </c>
      <c r="H89" s="95">
        <v>19</v>
      </c>
      <c r="I89" s="95">
        <v>69.239709000000005</v>
      </c>
      <c r="J89" s="95">
        <v>47.28719208679</v>
      </c>
      <c r="K89" s="95">
        <f t="shared" si="36"/>
        <v>2.0023875297146518</v>
      </c>
      <c r="L89" s="95">
        <v>2070.36</v>
      </c>
      <c r="M89" s="95">
        <v>18640</v>
      </c>
      <c r="N89" s="95">
        <v>1504.4599009999999</v>
      </c>
      <c r="O89" s="95">
        <v>-5.1238939654791897</v>
      </c>
      <c r="P89" s="95">
        <f t="shared" si="37"/>
        <v>0.68470368094419432</v>
      </c>
      <c r="Q89" s="95">
        <v>1.32</v>
      </c>
      <c r="R89" s="95">
        <v>17</v>
      </c>
      <c r="S89" s="95">
        <v>0</v>
      </c>
      <c r="T89" s="95">
        <v>2.293939</v>
      </c>
      <c r="U89" s="95">
        <v>0</v>
      </c>
      <c r="V89" s="95">
        <f t="shared" si="38"/>
        <v>1.0744287047504122E-2</v>
      </c>
      <c r="W89" s="95">
        <v>842.55</v>
      </c>
      <c r="X89" s="95">
        <v>8575</v>
      </c>
      <c r="Y89" s="95">
        <v>11.132711249352001</v>
      </c>
      <c r="Z89" s="95">
        <v>1389.860048</v>
      </c>
      <c r="AA89" s="95">
        <v>1.90635754402945</v>
      </c>
      <c r="AB89" s="95">
        <f t="shared" si="39"/>
        <v>0.637849915254042</v>
      </c>
      <c r="AC89" s="95">
        <v>10030</v>
      </c>
      <c r="AD89" s="95">
        <v>114.251752</v>
      </c>
      <c r="AE89" s="95">
        <f t="shared" si="40"/>
        <v>8.6610019932775497</v>
      </c>
      <c r="AF89" s="95">
        <v>35</v>
      </c>
      <c r="AG89" s="95">
        <v>0.34810099999999999</v>
      </c>
      <c r="AH89" s="95">
        <f t="shared" si="41"/>
        <v>6.8602343597920473E-2</v>
      </c>
      <c r="AI89" s="95"/>
      <c r="AJ89" s="95"/>
      <c r="AK89" s="95"/>
      <c r="AL89" s="95">
        <f t="shared" si="42"/>
        <v>0</v>
      </c>
      <c r="AM89" s="136"/>
      <c r="AN89" s="95">
        <v>61.94</v>
      </c>
      <c r="AO89" s="95">
        <v>511</v>
      </c>
      <c r="AP89" s="95">
        <v>12.36575</v>
      </c>
      <c r="AQ89" s="95">
        <v>24631.5</v>
      </c>
      <c r="AR89" s="95">
        <f t="shared" si="43"/>
        <v>0.69422131340830495</v>
      </c>
      <c r="AS89" s="95">
        <v>10.607234</v>
      </c>
      <c r="AT89" s="95"/>
      <c r="AU89" s="95"/>
      <c r="AV89" s="95">
        <v>72.804030999999995</v>
      </c>
      <c r="AW89" s="95">
        <v>297.23815100000002</v>
      </c>
      <c r="AX89" s="95"/>
      <c r="AY89" s="96">
        <v>7.0520649999999998</v>
      </c>
      <c r="AZ89" s="190"/>
      <c r="BA89" s="207"/>
      <c r="BB89" s="207">
        <f t="shared" si="44"/>
        <v>1973.7668410000001</v>
      </c>
      <c r="BC89" s="207">
        <f t="shared" si="30"/>
        <v>1973.7668409999999</v>
      </c>
      <c r="BD89" s="207">
        <f t="shared" si="33"/>
        <v>0</v>
      </c>
      <c r="BE89" s="207"/>
      <c r="BF89" s="207"/>
      <c r="BG89" s="207"/>
    </row>
    <row r="90" spans="1:59" ht="20.25" customHeight="1">
      <c r="A90" s="282"/>
      <c r="B90" s="91" t="s">
        <v>49</v>
      </c>
      <c r="C90" s="187">
        <v>68994.442062729999</v>
      </c>
      <c r="D90" s="188">
        <v>12556.004056</v>
      </c>
      <c r="E90" s="188">
        <v>24.265669144592099</v>
      </c>
      <c r="F90" s="95">
        <f t="shared" si="35"/>
        <v>4.265266294795631</v>
      </c>
      <c r="G90" s="187">
        <v>1339.9238484299999</v>
      </c>
      <c r="H90" s="187">
        <v>224</v>
      </c>
      <c r="I90" s="94">
        <v>67.108030999999997</v>
      </c>
      <c r="J90" s="94">
        <v>12.1560109647709</v>
      </c>
      <c r="K90" s="95">
        <f t="shared" si="36"/>
        <v>1.9407401671503886</v>
      </c>
      <c r="L90" s="187">
        <v>26855.6996315</v>
      </c>
      <c r="M90" s="187">
        <v>58213</v>
      </c>
      <c r="N90" s="187">
        <v>10078.507229999999</v>
      </c>
      <c r="O90" s="187">
        <v>18.750713220295701</v>
      </c>
      <c r="P90" s="95">
        <f t="shared" si="37"/>
        <v>4.586889284464668</v>
      </c>
      <c r="Q90" s="99">
        <v>38.330759</v>
      </c>
      <c r="R90" s="111">
        <v>111</v>
      </c>
      <c r="S90" s="99">
        <v>-77.530364372469606</v>
      </c>
      <c r="T90" s="99">
        <v>14.850104</v>
      </c>
      <c r="U90" s="99">
        <v>-83.865226277153994</v>
      </c>
      <c r="V90" s="95">
        <f t="shared" si="38"/>
        <v>6.9554499950211915E-2</v>
      </c>
      <c r="W90" s="99">
        <v>26855.455631500001</v>
      </c>
      <c r="X90" s="99">
        <v>58211</v>
      </c>
      <c r="Y90" s="99">
        <v>35.753264925373102</v>
      </c>
      <c r="Z90" s="99">
        <v>10078.484587999999</v>
      </c>
      <c r="AA90" s="99">
        <v>19.6013854374158</v>
      </c>
      <c r="AB90" s="95">
        <f t="shared" si="39"/>
        <v>4.6253293988812949</v>
      </c>
      <c r="AC90" s="99">
        <v>2</v>
      </c>
      <c r="AD90" s="99">
        <v>2.2641999999999999E-2</v>
      </c>
      <c r="AE90" s="95">
        <f t="shared" si="40"/>
        <v>1.7164061268118696E-3</v>
      </c>
      <c r="AF90" s="99">
        <v>0</v>
      </c>
      <c r="AG90" s="99">
        <v>0</v>
      </c>
      <c r="AH90" s="95">
        <f t="shared" si="41"/>
        <v>0</v>
      </c>
      <c r="AI90" s="99">
        <v>0</v>
      </c>
      <c r="AJ90" s="99">
        <v>0</v>
      </c>
      <c r="AK90" s="99" t="e">
        <v>#DIV/0!</v>
      </c>
      <c r="AL90" s="95">
        <f t="shared" si="42"/>
        <v>0</v>
      </c>
      <c r="AM90" s="99">
        <v>0</v>
      </c>
      <c r="AN90" s="99">
        <v>5574.5590000000002</v>
      </c>
      <c r="AO90" s="99">
        <v>9775</v>
      </c>
      <c r="AP90" s="99">
        <v>250.08759800000001</v>
      </c>
      <c r="AQ90" s="99">
        <v>64.803109496635599</v>
      </c>
      <c r="AR90" s="95">
        <f t="shared" si="43"/>
        <v>14.040081737920321</v>
      </c>
      <c r="AS90" s="99">
        <v>32.003554999999999</v>
      </c>
      <c r="AT90" s="99">
        <v>24.929705999999999</v>
      </c>
      <c r="AU90" s="99">
        <v>2.9170500000000001</v>
      </c>
      <c r="AV90" s="99">
        <v>622.14554099999998</v>
      </c>
      <c r="AW90" s="99">
        <v>1395.4943490000001</v>
      </c>
      <c r="AX90" s="99">
        <v>82.810996000000003</v>
      </c>
      <c r="AY90" s="99">
        <v>0</v>
      </c>
      <c r="AZ90" s="99">
        <v>0</v>
      </c>
      <c r="BA90" s="207"/>
      <c r="BB90" s="207">
        <f t="shared" si="44"/>
        <v>12556.004056</v>
      </c>
      <c r="BC90" s="207">
        <f t="shared" si="30"/>
        <v>12556.004056</v>
      </c>
      <c r="BD90" s="207">
        <f t="shared" si="33"/>
        <v>0</v>
      </c>
      <c r="BE90" s="207"/>
      <c r="BF90" s="207"/>
      <c r="BG90" s="207"/>
    </row>
    <row r="91" spans="1:59" ht="20.25" customHeight="1">
      <c r="A91" s="282"/>
      <c r="B91" s="65" t="s">
        <v>48</v>
      </c>
      <c r="C91" s="90">
        <v>16503.545856280001</v>
      </c>
      <c r="D91" s="90">
        <v>5457.1962400000002</v>
      </c>
      <c r="E91" s="90">
        <v>1.68997076696986</v>
      </c>
      <c r="F91" s="95">
        <f t="shared" si="35"/>
        <v>1.8538059626887915</v>
      </c>
      <c r="G91" s="90">
        <v>58.25</v>
      </c>
      <c r="H91" s="90">
        <v>24</v>
      </c>
      <c r="I91" s="90">
        <v>20.264906</v>
      </c>
      <c r="J91" s="90">
        <v>-54.248041111706598</v>
      </c>
      <c r="K91" s="95">
        <f t="shared" si="36"/>
        <v>0.5860538071475665</v>
      </c>
      <c r="L91" s="90">
        <v>12717.90176628</v>
      </c>
      <c r="M91" s="90">
        <v>49654</v>
      </c>
      <c r="N91" s="90">
        <v>4770.4163339999996</v>
      </c>
      <c r="O91" s="90">
        <v>6.6293122885963101</v>
      </c>
      <c r="P91" s="95">
        <f t="shared" si="37"/>
        <v>2.1710925105780596</v>
      </c>
      <c r="Q91" s="90">
        <v>2493.3210999100002</v>
      </c>
      <c r="R91" s="90">
        <v>5906</v>
      </c>
      <c r="S91" s="90">
        <v>0</v>
      </c>
      <c r="T91" s="90">
        <v>904.88229000000001</v>
      </c>
      <c r="U91" s="90">
        <v>58.7112747960132</v>
      </c>
      <c r="V91" s="95">
        <f t="shared" si="38"/>
        <v>4.2382622502005809</v>
      </c>
      <c r="W91" s="90">
        <v>9217.96576628</v>
      </c>
      <c r="X91" s="90">
        <v>20924</v>
      </c>
      <c r="Y91" s="90">
        <v>-5.2655408158645303</v>
      </c>
      <c r="Z91" s="90">
        <v>4322.045838</v>
      </c>
      <c r="AA91" s="90">
        <v>-1.00827624263613</v>
      </c>
      <c r="AB91" s="95">
        <f t="shared" si="39"/>
        <v>1.983520985051284</v>
      </c>
      <c r="AC91" s="90">
        <v>28306</v>
      </c>
      <c r="AD91" s="90">
        <v>323.329791</v>
      </c>
      <c r="AE91" s="95">
        <f t="shared" si="40"/>
        <v>24.510433453458234</v>
      </c>
      <c r="AF91" s="90">
        <v>424</v>
      </c>
      <c r="AG91" s="90">
        <v>125.040705</v>
      </c>
      <c r="AH91" s="95">
        <f t="shared" si="41"/>
        <v>24.642518717660138</v>
      </c>
      <c r="AI91" s="90">
        <v>0</v>
      </c>
      <c r="AJ91" s="90">
        <v>0</v>
      </c>
      <c r="AK91" s="90">
        <v>0</v>
      </c>
      <c r="AL91" s="95">
        <f t="shared" si="42"/>
        <v>0</v>
      </c>
      <c r="AM91" s="136">
        <v>0</v>
      </c>
      <c r="AN91" s="90">
        <v>-6.1589999999999998</v>
      </c>
      <c r="AO91" s="90">
        <v>0</v>
      </c>
      <c r="AP91" s="90">
        <v>-1.7156640000000001</v>
      </c>
      <c r="AQ91" s="90">
        <v>-101.954682542162</v>
      </c>
      <c r="AR91" s="95">
        <f t="shared" si="43"/>
        <v>-9.6318501946695195E-2</v>
      </c>
      <c r="AS91" s="90">
        <v>0</v>
      </c>
      <c r="AT91" s="90">
        <v>9.4350000000000007E-3</v>
      </c>
      <c r="AU91" s="90">
        <v>-0.19469</v>
      </c>
      <c r="AV91" s="90">
        <v>49.583835999999998</v>
      </c>
      <c r="AW91" s="90">
        <v>429.77370000000002</v>
      </c>
      <c r="AX91" s="90">
        <v>189.05838299999999</v>
      </c>
      <c r="AY91" s="90">
        <v>0</v>
      </c>
      <c r="AZ91" s="90">
        <v>0</v>
      </c>
      <c r="BA91" s="207"/>
      <c r="BB91" s="207">
        <f t="shared" si="44"/>
        <v>5457.1962400000002</v>
      </c>
      <c r="BC91" s="207">
        <f t="shared" si="30"/>
        <v>5457.1962399999984</v>
      </c>
      <c r="BD91" s="207">
        <f t="shared" si="33"/>
        <v>0</v>
      </c>
      <c r="BE91" s="207"/>
      <c r="BF91" s="207"/>
      <c r="BG91" s="207"/>
    </row>
    <row r="92" spans="1:59" ht="20.25" customHeight="1">
      <c r="A92" s="282"/>
      <c r="B92" s="65" t="s">
        <v>39</v>
      </c>
      <c r="C92" s="97">
        <v>4399.83</v>
      </c>
      <c r="D92" s="97">
        <v>1340.61</v>
      </c>
      <c r="E92" s="97">
        <v>28.532499999999999</v>
      </c>
      <c r="F92" s="95">
        <f t="shared" si="35"/>
        <v>0.4554043326175532</v>
      </c>
      <c r="G92" s="97">
        <v>51.41</v>
      </c>
      <c r="H92" s="97">
        <v>1</v>
      </c>
      <c r="I92" s="97">
        <v>0.59</v>
      </c>
      <c r="J92" s="97">
        <v>-99.410499999999999</v>
      </c>
      <c r="K92" s="95">
        <f t="shared" si="36"/>
        <v>1.706258821121915E-2</v>
      </c>
      <c r="L92" s="97">
        <v>2127.79</v>
      </c>
      <c r="M92" s="97">
        <v>4340</v>
      </c>
      <c r="N92" s="97">
        <v>1200.1099999999999</v>
      </c>
      <c r="O92" s="97">
        <v>35.348700000000001</v>
      </c>
      <c r="P92" s="95">
        <f t="shared" si="37"/>
        <v>0.54618918988252707</v>
      </c>
      <c r="Q92" s="97">
        <v>7.32</v>
      </c>
      <c r="R92" s="97">
        <v>22</v>
      </c>
      <c r="S92" s="97">
        <v>-96.206900000000005</v>
      </c>
      <c r="T92" s="97">
        <v>2.56</v>
      </c>
      <c r="U92" s="97">
        <v>-97.443799999999996</v>
      </c>
      <c r="V92" s="95">
        <f t="shared" si="38"/>
        <v>1.1990456085192568E-2</v>
      </c>
      <c r="W92" s="97">
        <v>2120.66</v>
      </c>
      <c r="X92" s="97">
        <v>4277</v>
      </c>
      <c r="Y92" s="97">
        <v>-3.0598000000000001</v>
      </c>
      <c r="Z92" s="97">
        <v>1198.99</v>
      </c>
      <c r="AA92" s="97">
        <v>35.410200000000003</v>
      </c>
      <c r="AB92" s="95">
        <f t="shared" si="39"/>
        <v>0.55025372589920207</v>
      </c>
      <c r="AC92" s="97">
        <v>57</v>
      </c>
      <c r="AD92" s="97">
        <v>0.9</v>
      </c>
      <c r="AE92" s="95">
        <f t="shared" si="40"/>
        <v>6.8225665318023265E-2</v>
      </c>
      <c r="AF92" s="97">
        <v>6</v>
      </c>
      <c r="AG92" s="97">
        <v>0.22</v>
      </c>
      <c r="AH92" s="95">
        <f t="shared" si="41"/>
        <v>4.3356714262649358E-2</v>
      </c>
      <c r="AI92" s="97">
        <v>0</v>
      </c>
      <c r="AJ92" s="97">
        <v>0</v>
      </c>
      <c r="AK92" s="97">
        <v>0</v>
      </c>
      <c r="AL92" s="95">
        <f t="shared" si="42"/>
        <v>0</v>
      </c>
      <c r="AM92" s="97">
        <v>0</v>
      </c>
      <c r="AN92" s="97">
        <v>0.41</v>
      </c>
      <c r="AO92" s="97">
        <v>3</v>
      </c>
      <c r="AP92" s="97">
        <v>0.02</v>
      </c>
      <c r="AQ92" s="97">
        <v>0</v>
      </c>
      <c r="AR92" s="95">
        <f t="shared" si="43"/>
        <v>1.1228131143008794E-3</v>
      </c>
      <c r="AS92" s="97">
        <v>0.8</v>
      </c>
      <c r="AT92" s="97">
        <v>0</v>
      </c>
      <c r="AU92" s="97">
        <v>0</v>
      </c>
      <c r="AV92" s="97">
        <v>79.19</v>
      </c>
      <c r="AW92" s="97">
        <v>53.01</v>
      </c>
      <c r="AX92" s="97">
        <v>6.89</v>
      </c>
      <c r="AY92" s="97">
        <v>0</v>
      </c>
      <c r="AZ92" s="97">
        <v>0</v>
      </c>
      <c r="BA92" s="207"/>
      <c r="BB92" s="207">
        <f t="shared" si="44"/>
        <v>1340.61</v>
      </c>
      <c r="BC92" s="207">
        <f t="shared" si="30"/>
        <v>1340.61</v>
      </c>
      <c r="BD92" s="207">
        <f t="shared" si="33"/>
        <v>0</v>
      </c>
      <c r="BE92" s="207"/>
      <c r="BF92" s="207"/>
      <c r="BG92" s="207"/>
    </row>
    <row r="93" spans="1:59" ht="20.25" customHeight="1">
      <c r="A93" s="282"/>
      <c r="B93" s="65" t="s">
        <v>40</v>
      </c>
      <c r="C93" s="99">
        <v>31137.77</v>
      </c>
      <c r="D93" s="99">
        <v>7173.99</v>
      </c>
      <c r="E93" s="99">
        <v>-18.544117162812299</v>
      </c>
      <c r="F93" s="95">
        <f t="shared" si="35"/>
        <v>2.4369996704149606</v>
      </c>
      <c r="G93" s="189">
        <v>491.28</v>
      </c>
      <c r="H93" s="99">
        <v>4</v>
      </c>
      <c r="I93" s="99">
        <v>14.97</v>
      </c>
      <c r="J93" s="99">
        <v>-20.793650793650801</v>
      </c>
      <c r="K93" s="95">
        <f t="shared" si="36"/>
        <v>0.43292702630839103</v>
      </c>
      <c r="L93" s="111">
        <v>13339.41</v>
      </c>
      <c r="M93" s="111">
        <v>32806</v>
      </c>
      <c r="N93" s="99">
        <v>4954.0200000000004</v>
      </c>
      <c r="O93" s="99">
        <v>-19.675315620328099</v>
      </c>
      <c r="P93" s="95">
        <f t="shared" si="37"/>
        <v>2.2546534654838619</v>
      </c>
      <c r="Q93" s="99">
        <v>2900.41</v>
      </c>
      <c r="R93" s="99">
        <v>7559</v>
      </c>
      <c r="S93" s="99">
        <v>-58.052164261931203</v>
      </c>
      <c r="T93" s="99">
        <v>1002.32</v>
      </c>
      <c r="U93" s="99">
        <v>-62.382715424316203</v>
      </c>
      <c r="V93" s="95">
        <f t="shared" si="38"/>
        <v>4.6946382591055533</v>
      </c>
      <c r="W93" s="111">
        <v>13155.56</v>
      </c>
      <c r="X93" s="99">
        <v>31298</v>
      </c>
      <c r="Y93" s="99">
        <v>-6.0937921929850898</v>
      </c>
      <c r="Z93" s="99">
        <v>4936.74</v>
      </c>
      <c r="AA93" s="99">
        <v>-19.952261807662399</v>
      </c>
      <c r="AB93" s="95">
        <f t="shared" si="39"/>
        <v>2.2656232152024844</v>
      </c>
      <c r="AC93" s="99">
        <v>1508</v>
      </c>
      <c r="AD93" s="99">
        <v>17.28</v>
      </c>
      <c r="AE93" s="95">
        <f t="shared" si="40"/>
        <v>1.3099327741060467</v>
      </c>
      <c r="AF93" s="99">
        <v>0</v>
      </c>
      <c r="AG93" s="99">
        <v>0</v>
      </c>
      <c r="AH93" s="95">
        <f t="shared" si="41"/>
        <v>0</v>
      </c>
      <c r="AI93" s="99">
        <v>0</v>
      </c>
      <c r="AJ93" s="99">
        <v>0</v>
      </c>
      <c r="AK93" s="99">
        <v>0</v>
      </c>
      <c r="AL93" s="95">
        <f t="shared" si="42"/>
        <v>0</v>
      </c>
      <c r="AM93" s="99">
        <v>0</v>
      </c>
      <c r="AN93" s="111">
        <v>7</v>
      </c>
      <c r="AO93" s="99">
        <v>13</v>
      </c>
      <c r="AP93" s="99">
        <v>0.19</v>
      </c>
      <c r="AQ93" s="99">
        <v>-89.1666666666667</v>
      </c>
      <c r="AR93" s="95">
        <f t="shared" si="43"/>
        <v>1.0666724585858354E-2</v>
      </c>
      <c r="AS93" s="99">
        <v>1.08</v>
      </c>
      <c r="AT93" s="99">
        <v>0</v>
      </c>
      <c r="AU93" s="99">
        <v>1495.72</v>
      </c>
      <c r="AV93" s="99">
        <v>135</v>
      </c>
      <c r="AW93" s="99">
        <v>527.92999999999995</v>
      </c>
      <c r="AX93" s="99">
        <v>0</v>
      </c>
      <c r="AY93" s="99">
        <v>45.08</v>
      </c>
      <c r="AZ93" s="99">
        <v>0</v>
      </c>
      <c r="BA93" s="207"/>
      <c r="BB93" s="207">
        <f t="shared" ref="BB93:BB103" si="45">D93</f>
        <v>7173.99</v>
      </c>
      <c r="BC93" s="207">
        <f t="shared" ref="BC93:BC103" si="46">I93+N93+AJ93+AP93+AS93+AT93+AU93+AV93+AW93+AX93+AY93</f>
        <v>7173.9900000000007</v>
      </c>
      <c r="BD93" s="207">
        <f t="shared" si="33"/>
        <v>0</v>
      </c>
      <c r="BE93" s="207"/>
      <c r="BF93" s="207"/>
      <c r="BG93" s="207"/>
    </row>
    <row r="94" spans="1:59" ht="20.25" customHeight="1">
      <c r="A94" s="282"/>
      <c r="B94" s="65" t="s">
        <v>52</v>
      </c>
      <c r="C94" s="98">
        <v>2772.51</v>
      </c>
      <c r="D94" s="98">
        <v>1006.713019</v>
      </c>
      <c r="E94" s="98">
        <v>34.979999999999997</v>
      </c>
      <c r="F94" s="95">
        <f t="shared" si="35"/>
        <v>0.34197974843921586</v>
      </c>
      <c r="G94" s="189">
        <v>0</v>
      </c>
      <c r="H94" s="189">
        <v>0</v>
      </c>
      <c r="I94" s="189">
        <v>0</v>
      </c>
      <c r="J94" s="98">
        <v>0</v>
      </c>
      <c r="K94" s="95">
        <f t="shared" si="36"/>
        <v>0</v>
      </c>
      <c r="L94" s="189">
        <v>2169.9699999999998</v>
      </c>
      <c r="M94" s="189">
        <v>6879</v>
      </c>
      <c r="N94" s="98">
        <v>936.94</v>
      </c>
      <c r="O94" s="83">
        <v>39.450000000000003</v>
      </c>
      <c r="P94" s="95">
        <f t="shared" si="37"/>
        <v>0.4264163281436994</v>
      </c>
      <c r="Q94" s="98">
        <v>0</v>
      </c>
      <c r="R94" s="98">
        <v>0</v>
      </c>
      <c r="S94" s="98">
        <v>0</v>
      </c>
      <c r="T94" s="98">
        <v>0</v>
      </c>
      <c r="U94" s="98">
        <v>0</v>
      </c>
      <c r="V94" s="95">
        <f t="shared" si="38"/>
        <v>0</v>
      </c>
      <c r="W94" s="189">
        <v>1883.27</v>
      </c>
      <c r="X94" s="189">
        <v>4529</v>
      </c>
      <c r="Y94" s="98">
        <v>30.67</v>
      </c>
      <c r="Z94" s="98">
        <v>907.36</v>
      </c>
      <c r="AA94" s="98">
        <v>35.06</v>
      </c>
      <c r="AB94" s="95">
        <f t="shared" si="39"/>
        <v>0.41641566712975087</v>
      </c>
      <c r="AC94" s="189">
        <v>2350</v>
      </c>
      <c r="AD94" s="189">
        <v>29.58</v>
      </c>
      <c r="AE94" s="95">
        <f t="shared" si="40"/>
        <v>2.2423502001190307</v>
      </c>
      <c r="AF94" s="189">
        <v>0</v>
      </c>
      <c r="AG94" s="189">
        <v>0</v>
      </c>
      <c r="AH94" s="95">
        <f t="shared" si="41"/>
        <v>0</v>
      </c>
      <c r="AI94" s="189">
        <v>0</v>
      </c>
      <c r="AJ94" s="189">
        <v>0</v>
      </c>
      <c r="AK94" s="189" t="s">
        <v>42</v>
      </c>
      <c r="AL94" s="95">
        <f t="shared" si="42"/>
        <v>0</v>
      </c>
      <c r="AM94" s="189">
        <v>0</v>
      </c>
      <c r="AN94" s="189">
        <v>0</v>
      </c>
      <c r="AO94" s="189">
        <v>0</v>
      </c>
      <c r="AP94" s="189">
        <v>0</v>
      </c>
      <c r="AQ94" s="84">
        <v>0</v>
      </c>
      <c r="AR94" s="95">
        <f t="shared" si="43"/>
        <v>0</v>
      </c>
      <c r="AS94" s="98">
        <v>0.28301900000000002</v>
      </c>
      <c r="AT94" s="98">
        <v>0.15</v>
      </c>
      <c r="AU94" s="98">
        <v>0.1</v>
      </c>
      <c r="AV94" s="98">
        <v>28.24</v>
      </c>
      <c r="AW94" s="98">
        <v>44.64</v>
      </c>
      <c r="AX94" s="98">
        <v>-3.68</v>
      </c>
      <c r="AY94" s="98">
        <v>0.04</v>
      </c>
      <c r="AZ94" s="98">
        <v>0</v>
      </c>
      <c r="BA94" s="207"/>
      <c r="BB94" s="207">
        <f t="shared" si="45"/>
        <v>1006.713019</v>
      </c>
      <c r="BC94" s="207">
        <f t="shared" si="46"/>
        <v>1006.713019</v>
      </c>
      <c r="BD94" s="207">
        <f t="shared" si="33"/>
        <v>0</v>
      </c>
      <c r="BE94" s="207"/>
      <c r="BF94" s="207"/>
      <c r="BG94" s="207"/>
    </row>
    <row r="95" spans="1:59" ht="20.25" customHeight="1">
      <c r="A95" s="282"/>
      <c r="B95" s="65" t="s">
        <v>53</v>
      </c>
      <c r="C95" s="84">
        <v>3638.88</v>
      </c>
      <c r="D95" s="84">
        <v>822.78</v>
      </c>
      <c r="E95" s="84">
        <v>94.69</v>
      </c>
      <c r="F95" s="95">
        <f t="shared" si="35"/>
        <v>0.27949782322306294</v>
      </c>
      <c r="G95" s="84">
        <v>8</v>
      </c>
      <c r="H95" s="109">
        <v>1</v>
      </c>
      <c r="I95" s="84">
        <v>1.51</v>
      </c>
      <c r="J95" s="196">
        <v>-47.93</v>
      </c>
      <c r="K95" s="95">
        <f t="shared" si="36"/>
        <v>4.3668657964306641E-2</v>
      </c>
      <c r="L95" s="109">
        <v>1332.9</v>
      </c>
      <c r="M95" s="109">
        <v>2458</v>
      </c>
      <c r="N95" s="84">
        <v>723.33</v>
      </c>
      <c r="O95" s="109">
        <v>110.29</v>
      </c>
      <c r="P95" s="95">
        <f t="shared" si="37"/>
        <v>0.3291990123553078</v>
      </c>
      <c r="Q95" s="84"/>
      <c r="R95" s="109"/>
      <c r="S95" s="218"/>
      <c r="T95" s="84"/>
      <c r="U95" s="84"/>
      <c r="V95" s="95">
        <f t="shared" si="38"/>
        <v>0</v>
      </c>
      <c r="W95" s="109">
        <v>1332.9</v>
      </c>
      <c r="X95" s="109">
        <v>2458</v>
      </c>
      <c r="Y95" s="109">
        <v>27.69</v>
      </c>
      <c r="Z95" s="84">
        <v>723.33</v>
      </c>
      <c r="AA95" s="84">
        <v>110.29</v>
      </c>
      <c r="AB95" s="95">
        <f t="shared" si="39"/>
        <v>0.33195858810721512</v>
      </c>
      <c r="AC95" s="109"/>
      <c r="AD95" s="84">
        <v>0</v>
      </c>
      <c r="AE95" s="95">
        <f t="shared" si="40"/>
        <v>0</v>
      </c>
      <c r="AF95" s="109"/>
      <c r="AG95" s="84">
        <v>0</v>
      </c>
      <c r="AH95" s="95">
        <f t="shared" si="41"/>
        <v>0</v>
      </c>
      <c r="AI95" s="84"/>
      <c r="AJ95" s="84"/>
      <c r="AK95" s="84"/>
      <c r="AL95" s="95">
        <f t="shared" si="42"/>
        <v>0</v>
      </c>
      <c r="AM95" s="84"/>
      <c r="AN95" s="109"/>
      <c r="AO95" s="109"/>
      <c r="AP95" s="84"/>
      <c r="AQ95" s="83">
        <v>0</v>
      </c>
      <c r="AR95" s="95">
        <f t="shared" si="43"/>
        <v>0</v>
      </c>
      <c r="AS95" s="84"/>
      <c r="AT95" s="84"/>
      <c r="AU95" s="84"/>
      <c r="AV95" s="84">
        <v>86.22</v>
      </c>
      <c r="AW95" s="84">
        <v>9.57</v>
      </c>
      <c r="AX95" s="84">
        <v>2.15</v>
      </c>
      <c r="AY95" s="209"/>
      <c r="AZ95" s="84"/>
      <c r="BA95" s="207"/>
      <c r="BB95" s="207">
        <f t="shared" si="45"/>
        <v>822.78</v>
      </c>
      <c r="BC95" s="207">
        <f t="shared" si="46"/>
        <v>822.78000000000009</v>
      </c>
      <c r="BD95" s="207">
        <f t="shared" si="33"/>
        <v>0</v>
      </c>
      <c r="BE95" s="207"/>
      <c r="BF95" s="207"/>
      <c r="BG95" s="207"/>
    </row>
    <row r="96" spans="1:59" ht="20.25" customHeight="1">
      <c r="A96" s="282"/>
      <c r="B96" s="65" t="s">
        <v>54</v>
      </c>
      <c r="C96" s="96">
        <v>13680.297889269999</v>
      </c>
      <c r="D96" s="96">
        <v>809.03932699999996</v>
      </c>
      <c r="E96" s="96">
        <v>-45.447042369232697</v>
      </c>
      <c r="F96" s="95">
        <f t="shared" si="35"/>
        <v>0.27483012566950071</v>
      </c>
      <c r="G96" s="96">
        <v>722.43950097000004</v>
      </c>
      <c r="H96" s="96">
        <v>23</v>
      </c>
      <c r="I96" s="96">
        <v>32.83625</v>
      </c>
      <c r="J96" s="96">
        <v>-49.774685288090097</v>
      </c>
      <c r="K96" s="95">
        <f t="shared" si="36"/>
        <v>0.94961256296719454</v>
      </c>
      <c r="L96" s="96">
        <v>9069.3909523000002</v>
      </c>
      <c r="M96" s="96">
        <v>2340</v>
      </c>
      <c r="N96" s="96">
        <v>556.84684300000004</v>
      </c>
      <c r="O96" s="96">
        <v>-56.180411013439397</v>
      </c>
      <c r="P96" s="95">
        <f t="shared" si="37"/>
        <v>0.25342987398389549</v>
      </c>
      <c r="Q96" s="96"/>
      <c r="R96" s="96"/>
      <c r="S96" s="96"/>
      <c r="T96" s="96"/>
      <c r="U96" s="96"/>
      <c r="V96" s="95">
        <f t="shared" si="38"/>
        <v>0</v>
      </c>
      <c r="W96" s="96">
        <v>9069.3909523000002</v>
      </c>
      <c r="X96" s="96">
        <v>2340</v>
      </c>
      <c r="Y96" s="96">
        <v>-61.0324729392173</v>
      </c>
      <c r="Z96" s="96">
        <v>556.84684300000004</v>
      </c>
      <c r="AA96" s="96">
        <v>-56.175582908268098</v>
      </c>
      <c r="AB96" s="95">
        <f t="shared" si="39"/>
        <v>0.25555429996576956</v>
      </c>
      <c r="AC96" s="96">
        <v>0</v>
      </c>
      <c r="AD96" s="96">
        <v>0</v>
      </c>
      <c r="AE96" s="95">
        <f t="shared" si="40"/>
        <v>0</v>
      </c>
      <c r="AF96" s="96">
        <v>0</v>
      </c>
      <c r="AG96" s="96">
        <v>0</v>
      </c>
      <c r="AH96" s="95">
        <f t="shared" si="41"/>
        <v>0</v>
      </c>
      <c r="AI96" s="92">
        <v>0</v>
      </c>
      <c r="AJ96" s="92">
        <v>0</v>
      </c>
      <c r="AK96" s="92">
        <v>0</v>
      </c>
      <c r="AL96" s="95">
        <f t="shared" si="42"/>
        <v>0</v>
      </c>
      <c r="AM96" s="92">
        <v>0</v>
      </c>
      <c r="AN96" s="96">
        <v>-27.13</v>
      </c>
      <c r="AO96" s="96">
        <v>1</v>
      </c>
      <c r="AP96" s="96">
        <v>-0.50367799999999996</v>
      </c>
      <c r="AQ96" s="96">
        <v>0</v>
      </c>
      <c r="AR96" s="95">
        <f t="shared" si="43"/>
        <v>-2.8276813189241915E-2</v>
      </c>
      <c r="AS96" s="96">
        <v>9.8301689999999997</v>
      </c>
      <c r="AT96" s="96">
        <v>0.39835999999999999</v>
      </c>
      <c r="AU96" s="96">
        <v>-10.253667999999999</v>
      </c>
      <c r="AV96" s="96">
        <v>39.449458</v>
      </c>
      <c r="AW96" s="96">
        <v>152.52110500000001</v>
      </c>
      <c r="AX96" s="96">
        <v>27.914487999999999</v>
      </c>
      <c r="AY96" s="96"/>
      <c r="AZ96" s="211">
        <v>0</v>
      </c>
      <c r="BA96" s="207"/>
      <c r="BB96" s="207">
        <f t="shared" si="45"/>
        <v>809.03932699999996</v>
      </c>
      <c r="BC96" s="207">
        <f t="shared" si="46"/>
        <v>809.03932700000007</v>
      </c>
      <c r="BD96" s="207">
        <f t="shared" si="33"/>
        <v>0</v>
      </c>
      <c r="BE96" s="207"/>
      <c r="BF96" s="207"/>
      <c r="BG96" s="207"/>
    </row>
    <row r="97" spans="1:59" ht="20.25" customHeight="1">
      <c r="A97" s="282"/>
      <c r="B97" s="65" t="s">
        <v>56</v>
      </c>
      <c r="C97" s="136">
        <v>6567.3759558000002</v>
      </c>
      <c r="D97" s="136">
        <v>1659.6927290000001</v>
      </c>
      <c r="E97" s="136">
        <v>9.6794163736880101</v>
      </c>
      <c r="F97" s="95">
        <f t="shared" si="35"/>
        <v>0.56379652516425405</v>
      </c>
      <c r="G97" s="136">
        <v>343.70091441</v>
      </c>
      <c r="H97" s="136">
        <v>7</v>
      </c>
      <c r="I97" s="136">
        <v>17.517726</v>
      </c>
      <c r="J97" s="136">
        <v>-48.450987990610898</v>
      </c>
      <c r="K97" s="95">
        <f t="shared" si="36"/>
        <v>0.50660634768638502</v>
      </c>
      <c r="L97" s="136">
        <v>2997.7506979700001</v>
      </c>
      <c r="M97" s="136">
        <v>5985</v>
      </c>
      <c r="N97" s="136">
        <v>1262.287527</v>
      </c>
      <c r="O97" s="136">
        <v>13.436027193577701</v>
      </c>
      <c r="P97" s="95">
        <f t="shared" si="37"/>
        <v>0.57448717348488776</v>
      </c>
      <c r="Q97" s="136"/>
      <c r="R97" s="136"/>
      <c r="S97" s="136"/>
      <c r="T97" s="136"/>
      <c r="U97" s="136"/>
      <c r="V97" s="95">
        <f t="shared" si="38"/>
        <v>0</v>
      </c>
      <c r="W97" s="136">
        <v>2994.8226979699998</v>
      </c>
      <c r="X97" s="90">
        <v>5961</v>
      </c>
      <c r="Y97" s="90">
        <v>15.010611614894801</v>
      </c>
      <c r="Z97" s="90">
        <v>1261.992964</v>
      </c>
      <c r="AA97" s="90">
        <v>18.448265644967201</v>
      </c>
      <c r="AB97" s="95">
        <f t="shared" si="39"/>
        <v>0.579167741598827</v>
      </c>
      <c r="AC97" s="90">
        <v>24</v>
      </c>
      <c r="AD97" s="90">
        <v>0.29456300000000002</v>
      </c>
      <c r="AE97" s="95">
        <f t="shared" si="40"/>
        <v>2.232972961452543E-2</v>
      </c>
      <c r="AF97" s="90"/>
      <c r="AG97" s="90"/>
      <c r="AH97" s="95">
        <f t="shared" si="41"/>
        <v>0</v>
      </c>
      <c r="AI97" s="90"/>
      <c r="AJ97" s="90"/>
      <c r="AK97" s="90"/>
      <c r="AL97" s="95">
        <f t="shared" si="42"/>
        <v>0</v>
      </c>
      <c r="AM97" s="90"/>
      <c r="AN97" s="136">
        <v>35</v>
      </c>
      <c r="AO97" s="136">
        <v>35</v>
      </c>
      <c r="AP97" s="136">
        <v>0.13442999999999999</v>
      </c>
      <c r="AQ97" s="136"/>
      <c r="AR97" s="95">
        <f t="shared" si="43"/>
        <v>7.5469883477733606E-3</v>
      </c>
      <c r="AS97" s="136"/>
      <c r="AT97" s="136"/>
      <c r="AU97" s="136"/>
      <c r="AV97" s="136">
        <v>91.117801999999998</v>
      </c>
      <c r="AW97" s="136">
        <v>288.635244</v>
      </c>
      <c r="AX97" s="136"/>
      <c r="AY97" s="90"/>
      <c r="AZ97" s="136"/>
      <c r="BA97" s="207"/>
      <c r="BB97" s="207">
        <f t="shared" si="45"/>
        <v>1659.6927290000001</v>
      </c>
      <c r="BC97" s="207">
        <f t="shared" si="46"/>
        <v>1659.6927290000001</v>
      </c>
      <c r="BD97" s="207">
        <f t="shared" si="33"/>
        <v>0</v>
      </c>
      <c r="BE97" s="207"/>
      <c r="BF97" s="207"/>
      <c r="BG97" s="207"/>
    </row>
    <row r="98" spans="1:59" ht="20.25" customHeight="1">
      <c r="A98" s="282"/>
      <c r="B98" s="65" t="s">
        <v>57</v>
      </c>
      <c r="C98" s="136">
        <v>2235.33530446037</v>
      </c>
      <c r="D98" s="136">
        <v>810.68704400000001</v>
      </c>
      <c r="E98" s="136">
        <v>31.547714490528101</v>
      </c>
      <c r="F98" s="95">
        <f t="shared" si="35"/>
        <v>0.27538985404742394</v>
      </c>
      <c r="G98" s="136">
        <v>403.97125339000002</v>
      </c>
      <c r="H98" s="136">
        <v>3</v>
      </c>
      <c r="I98" s="136">
        <v>25.679808000000001</v>
      </c>
      <c r="J98" s="136">
        <v>16.944272495307501</v>
      </c>
      <c r="K98" s="95">
        <f t="shared" si="36"/>
        <v>0.7426508292324937</v>
      </c>
      <c r="L98" s="136">
        <v>1639.2371665999999</v>
      </c>
      <c r="M98" s="136">
        <v>5518</v>
      </c>
      <c r="N98" s="136">
        <v>760.96948099999997</v>
      </c>
      <c r="O98" s="136">
        <v>49.494746428019603</v>
      </c>
      <c r="P98" s="95">
        <f t="shared" si="37"/>
        <v>0.3463293401044214</v>
      </c>
      <c r="Q98" s="136">
        <v>164.26089207999999</v>
      </c>
      <c r="R98" s="136">
        <v>514</v>
      </c>
      <c r="S98" s="136">
        <v>371.55963302752298</v>
      </c>
      <c r="T98" s="136">
        <v>66.615477999999996</v>
      </c>
      <c r="U98" s="136">
        <v>242.099283622587</v>
      </c>
      <c r="V98" s="95">
        <f t="shared" si="38"/>
        <v>0.31201170451293425</v>
      </c>
      <c r="W98" s="136">
        <v>1639.2371665999999</v>
      </c>
      <c r="X98" s="90">
        <v>5518</v>
      </c>
      <c r="Y98" s="90">
        <v>95.2583156404812</v>
      </c>
      <c r="Z98" s="90">
        <v>760.96948099999997</v>
      </c>
      <c r="AA98" s="90">
        <v>49.494746428019603</v>
      </c>
      <c r="AB98" s="95">
        <f t="shared" si="39"/>
        <v>0.34923251421265566</v>
      </c>
      <c r="AC98" s="90">
        <v>0</v>
      </c>
      <c r="AD98" s="90">
        <v>0</v>
      </c>
      <c r="AE98" s="95">
        <f t="shared" si="40"/>
        <v>0</v>
      </c>
      <c r="AF98" s="90">
        <v>0</v>
      </c>
      <c r="AG98" s="90">
        <v>0</v>
      </c>
      <c r="AH98" s="95">
        <f t="shared" si="41"/>
        <v>0</v>
      </c>
      <c r="AI98" s="90">
        <v>0</v>
      </c>
      <c r="AJ98" s="90">
        <v>0</v>
      </c>
      <c r="AK98" s="90"/>
      <c r="AL98" s="95">
        <f t="shared" si="42"/>
        <v>0</v>
      </c>
      <c r="AM98" s="90"/>
      <c r="AN98" s="136">
        <v>0</v>
      </c>
      <c r="AO98" s="136">
        <v>0</v>
      </c>
      <c r="AP98" s="136">
        <v>0</v>
      </c>
      <c r="AQ98" s="136"/>
      <c r="AR98" s="95">
        <f t="shared" si="43"/>
        <v>0</v>
      </c>
      <c r="AS98" s="136">
        <v>0</v>
      </c>
      <c r="AT98" s="136">
        <v>0.50090500000000004</v>
      </c>
      <c r="AU98" s="136">
        <v>0.94339600000000001</v>
      </c>
      <c r="AV98" s="136">
        <v>11.371667</v>
      </c>
      <c r="AW98" s="136">
        <v>11.221787000000001</v>
      </c>
      <c r="AX98" s="136">
        <v>0</v>
      </c>
      <c r="AY98" s="90"/>
      <c r="AZ98" s="136"/>
      <c r="BA98" s="207"/>
      <c r="BB98" s="207">
        <f t="shared" si="45"/>
        <v>810.68704400000001</v>
      </c>
      <c r="BC98" s="207">
        <f t="shared" si="46"/>
        <v>810.6870439999999</v>
      </c>
      <c r="BD98" s="207">
        <f t="shared" ref="BD98:BD121" si="47">BC98-BB98</f>
        <v>0</v>
      </c>
      <c r="BE98" s="207"/>
      <c r="BF98" s="207"/>
      <c r="BG98" s="207"/>
    </row>
    <row r="99" spans="1:59" ht="20.25" customHeight="1">
      <c r="A99" s="282"/>
      <c r="B99" s="65" t="s">
        <v>41</v>
      </c>
      <c r="C99" s="105">
        <v>67908.435873499999</v>
      </c>
      <c r="D99" s="103">
        <v>19980.793505000001</v>
      </c>
      <c r="E99" s="104">
        <v>3.0487149806057001</v>
      </c>
      <c r="F99" s="95">
        <f t="shared" si="35"/>
        <v>6.787462372586857</v>
      </c>
      <c r="G99" s="112">
        <v>3490.77641683</v>
      </c>
      <c r="H99" s="112">
        <v>229</v>
      </c>
      <c r="I99" s="112">
        <v>159.415784</v>
      </c>
      <c r="J99" s="104">
        <v>-2.7083799539761002</v>
      </c>
      <c r="K99" s="95">
        <f t="shared" si="36"/>
        <v>4.6102472487468784</v>
      </c>
      <c r="L99" s="105">
        <v>44935.128685670003</v>
      </c>
      <c r="M99" s="105">
        <v>91543</v>
      </c>
      <c r="N99" s="105">
        <v>18238.628678000001</v>
      </c>
      <c r="O99" s="104">
        <v>2.0465769486485801</v>
      </c>
      <c r="P99" s="95">
        <f t="shared" si="37"/>
        <v>8.3006906218638701</v>
      </c>
      <c r="Q99" s="105">
        <v>5286.4142353799998</v>
      </c>
      <c r="R99" s="105">
        <v>10400</v>
      </c>
      <c r="S99" s="104">
        <v>336.24161073825502</v>
      </c>
      <c r="T99" s="105">
        <v>1913.439597</v>
      </c>
      <c r="U99" s="104">
        <v>297.015958549321</v>
      </c>
      <c r="V99" s="95">
        <f t="shared" si="38"/>
        <v>8.962114632616041</v>
      </c>
      <c r="W99" s="103">
        <v>44911.57747127</v>
      </c>
      <c r="X99" s="105">
        <v>91538</v>
      </c>
      <c r="Y99" s="104">
        <v>12.1720482813553</v>
      </c>
      <c r="Z99" s="103">
        <v>18238.447467000002</v>
      </c>
      <c r="AA99" s="104">
        <v>2.0461088641753999</v>
      </c>
      <c r="AB99" s="95">
        <f t="shared" si="39"/>
        <v>8.3701896373894815</v>
      </c>
      <c r="AC99" s="105">
        <v>5</v>
      </c>
      <c r="AD99" s="105">
        <v>0.18121100000000001</v>
      </c>
      <c r="AE99" s="95">
        <f t="shared" si="40"/>
        <v>1.3736934486604794E-2</v>
      </c>
      <c r="AF99" s="105">
        <v>0</v>
      </c>
      <c r="AG99" s="105">
        <v>0</v>
      </c>
      <c r="AH99" s="95">
        <f t="shared" si="41"/>
        <v>0</v>
      </c>
      <c r="AI99" s="122">
        <v>79.764870000000002</v>
      </c>
      <c r="AJ99" s="122">
        <v>257.46391499999999</v>
      </c>
      <c r="AK99" s="122" t="s">
        <v>42</v>
      </c>
      <c r="AL99" s="95">
        <f t="shared" si="42"/>
        <v>1.1413708975336756</v>
      </c>
      <c r="AM99" s="122">
        <v>257.46391499999999</v>
      </c>
      <c r="AN99" s="122">
        <v>525.42431799999997</v>
      </c>
      <c r="AO99" s="105">
        <v>4375</v>
      </c>
      <c r="AP99" s="122">
        <v>86.756443000000004</v>
      </c>
      <c r="AQ99" s="104">
        <v>683.14047693369002</v>
      </c>
      <c r="AR99" s="95">
        <f t="shared" si="43"/>
        <v>4.8705635975248365</v>
      </c>
      <c r="AS99" s="122">
        <v>0</v>
      </c>
      <c r="AT99" s="122">
        <v>14.143387000000001</v>
      </c>
      <c r="AU99" s="122">
        <v>0</v>
      </c>
      <c r="AV99" s="104">
        <v>1021.410075</v>
      </c>
      <c r="AW99" s="122">
        <v>157.38553200000001</v>
      </c>
      <c r="AX99" s="122">
        <v>45.589691000000002</v>
      </c>
      <c r="AY99" s="122">
        <v>0</v>
      </c>
      <c r="AZ99" s="122"/>
      <c r="BA99" s="207"/>
      <c r="BB99" s="207">
        <f t="shared" si="45"/>
        <v>19980.793505000001</v>
      </c>
      <c r="BC99" s="207">
        <f t="shared" si="46"/>
        <v>19980.793505000001</v>
      </c>
      <c r="BD99" s="207">
        <f t="shared" si="47"/>
        <v>0</v>
      </c>
      <c r="BE99" s="207"/>
      <c r="BF99" s="207"/>
      <c r="BG99" s="207"/>
    </row>
    <row r="100" spans="1:59" ht="20.25" customHeight="1">
      <c r="A100" s="282"/>
      <c r="B100" s="65" t="s">
        <v>62</v>
      </c>
      <c r="C100" s="95">
        <v>13901.993779050001</v>
      </c>
      <c r="D100" s="95">
        <v>3578.3040599999999</v>
      </c>
      <c r="E100" s="95">
        <v>30.6416622637419</v>
      </c>
      <c r="F100" s="95">
        <f t="shared" si="35"/>
        <v>1.215547528622777</v>
      </c>
      <c r="G100" s="95">
        <v>119</v>
      </c>
      <c r="H100" s="95">
        <v>19</v>
      </c>
      <c r="I100" s="95">
        <v>12.112171</v>
      </c>
      <c r="J100" s="95">
        <v>-71.758094425776605</v>
      </c>
      <c r="K100" s="95">
        <f t="shared" si="36"/>
        <v>0.35027963748622115</v>
      </c>
      <c r="L100" s="95">
        <v>3769.9257491100002</v>
      </c>
      <c r="M100" s="95">
        <v>7857</v>
      </c>
      <c r="N100" s="95">
        <v>1833.7845359999999</v>
      </c>
      <c r="O100" s="95">
        <v>10.3202217386093</v>
      </c>
      <c r="P100" s="95">
        <f t="shared" si="37"/>
        <v>0.83458457152839827</v>
      </c>
      <c r="Q100" s="90">
        <v>18.875092800000001</v>
      </c>
      <c r="R100" s="90">
        <v>64</v>
      </c>
      <c r="S100" s="90">
        <v>-62.573099415204702</v>
      </c>
      <c r="T100" s="90">
        <v>8.9439960000000003</v>
      </c>
      <c r="U100" s="90">
        <v>-71.789819425745904</v>
      </c>
      <c r="V100" s="95">
        <f t="shared" si="38"/>
        <v>4.1891637212553907E-2</v>
      </c>
      <c r="W100" s="90">
        <v>3769.9257491100002</v>
      </c>
      <c r="X100" s="90">
        <v>7857</v>
      </c>
      <c r="Y100" s="90">
        <v>3.24572930354796</v>
      </c>
      <c r="Z100" s="90">
        <v>1833.7845359999999</v>
      </c>
      <c r="AA100" s="90">
        <v>10.3202217386093</v>
      </c>
      <c r="AB100" s="95">
        <f t="shared" si="39"/>
        <v>0.84158064156526702</v>
      </c>
      <c r="AC100" s="95"/>
      <c r="AD100" s="95"/>
      <c r="AE100" s="95">
        <f t="shared" si="40"/>
        <v>0</v>
      </c>
      <c r="AF100" s="95"/>
      <c r="AG100" s="95"/>
      <c r="AH100" s="95">
        <f t="shared" si="41"/>
        <v>0</v>
      </c>
      <c r="AI100" s="95">
        <v>398.09341000000001</v>
      </c>
      <c r="AJ100" s="95">
        <v>1265.3876479999999</v>
      </c>
      <c r="AK100" s="95">
        <v>66.336541756953196</v>
      </c>
      <c r="AL100" s="95">
        <f t="shared" si="42"/>
        <v>5.6096274133242581</v>
      </c>
      <c r="AM100" s="136">
        <v>1265.3876479999999</v>
      </c>
      <c r="AN100" s="95">
        <v>5.66</v>
      </c>
      <c r="AO100" s="95">
        <v>1</v>
      </c>
      <c r="AP100" s="95">
        <v>7.8301999999999997E-2</v>
      </c>
      <c r="AQ100" s="95">
        <v>-98.867646761089702</v>
      </c>
      <c r="AR100" s="95">
        <f t="shared" si="43"/>
        <v>4.3959256237993726E-3</v>
      </c>
      <c r="AS100" s="95">
        <v>1.1320749999999999</v>
      </c>
      <c r="AT100" s="95">
        <v>9.9916079999999994</v>
      </c>
      <c r="AU100" s="95"/>
      <c r="AV100" s="95">
        <v>356.26250399999998</v>
      </c>
      <c r="AW100" s="95">
        <v>62.541896999999999</v>
      </c>
      <c r="AX100" s="95">
        <v>37.013319000000003</v>
      </c>
      <c r="AY100" s="96"/>
      <c r="AZ100" s="190"/>
      <c r="BA100" s="207"/>
      <c r="BB100" s="207">
        <f t="shared" si="45"/>
        <v>3578.3040599999999</v>
      </c>
      <c r="BC100" s="207">
        <f t="shared" si="46"/>
        <v>3578.3040599999995</v>
      </c>
      <c r="BD100" s="207">
        <f t="shared" si="47"/>
        <v>0</v>
      </c>
      <c r="BE100" s="207"/>
      <c r="BF100" s="207"/>
      <c r="BG100" s="207"/>
    </row>
    <row r="101" spans="1:59" ht="20.25" customHeight="1">
      <c r="A101" s="282"/>
      <c r="B101" s="65" t="s">
        <v>50</v>
      </c>
      <c r="C101" s="90">
        <v>7048.9343879999997</v>
      </c>
      <c r="D101" s="90">
        <v>2191.44484395063</v>
      </c>
      <c r="E101" s="90">
        <v>3.2088520212118801</v>
      </c>
      <c r="F101" s="95">
        <f t="shared" si="35"/>
        <v>0.74443236782324074</v>
      </c>
      <c r="G101" s="90">
        <v>260.33499999999998</v>
      </c>
      <c r="H101" s="90">
        <v>21</v>
      </c>
      <c r="I101" s="90">
        <v>14.562860138</v>
      </c>
      <c r="J101" s="90">
        <v>-56.1887480806258</v>
      </c>
      <c r="K101" s="95">
        <f t="shared" si="36"/>
        <v>0.4211526876479188</v>
      </c>
      <c r="L101" s="90">
        <v>5665.571688</v>
      </c>
      <c r="M101" s="90">
        <v>26909</v>
      </c>
      <c r="N101" s="90">
        <v>1875.57872200063</v>
      </c>
      <c r="O101" s="90">
        <v>3.6555192324920802</v>
      </c>
      <c r="P101" s="95">
        <f t="shared" si="37"/>
        <v>0.85360577174628149</v>
      </c>
      <c r="Q101" s="90">
        <v>619.559887</v>
      </c>
      <c r="R101" s="90">
        <v>1834</v>
      </c>
      <c r="S101" s="90"/>
      <c r="T101" s="90">
        <v>268.52774699999998</v>
      </c>
      <c r="U101" s="90">
        <v>76.517073376402493</v>
      </c>
      <c r="V101" s="95">
        <f t="shared" si="38"/>
        <v>1.2577227179918751</v>
      </c>
      <c r="W101" s="90">
        <v>3442.7316879999998</v>
      </c>
      <c r="X101" s="90">
        <v>8696</v>
      </c>
      <c r="Y101" s="90"/>
      <c r="Z101" s="90">
        <v>1669.3999160006699</v>
      </c>
      <c r="AA101" s="90">
        <v>-0.98018325196490597</v>
      </c>
      <c r="AB101" s="95">
        <f t="shared" si="39"/>
        <v>0.76613943718895372</v>
      </c>
      <c r="AC101" s="90">
        <v>18213</v>
      </c>
      <c r="AD101" s="90">
        <v>206.17880599995399</v>
      </c>
      <c r="AE101" s="95">
        <f t="shared" si="40"/>
        <v>15.629651348691675</v>
      </c>
      <c r="AF101" s="90"/>
      <c r="AG101" s="90"/>
      <c r="AH101" s="95">
        <f t="shared" si="41"/>
        <v>0</v>
      </c>
      <c r="AI101" s="90"/>
      <c r="AJ101" s="90"/>
      <c r="AK101" s="90"/>
      <c r="AL101" s="95">
        <f t="shared" si="42"/>
        <v>0</v>
      </c>
      <c r="AM101" s="90"/>
      <c r="AN101" s="90"/>
      <c r="AO101" s="90"/>
      <c r="AP101" s="90"/>
      <c r="AQ101" s="90">
        <v>-100</v>
      </c>
      <c r="AR101" s="95">
        <f t="shared" si="43"/>
        <v>0</v>
      </c>
      <c r="AS101" s="90"/>
      <c r="AT101" s="90"/>
      <c r="AU101" s="90"/>
      <c r="AV101" s="90">
        <v>73.556709319999996</v>
      </c>
      <c r="AW101" s="90">
        <v>227.734326028</v>
      </c>
      <c r="AX101" s="90"/>
      <c r="AY101" s="90">
        <v>1.2226463999999999E-2</v>
      </c>
      <c r="AZ101" s="90"/>
      <c r="BA101" s="207"/>
      <c r="BB101" s="207">
        <f t="shared" si="45"/>
        <v>2191.44484395063</v>
      </c>
      <c r="BC101" s="207">
        <f t="shared" si="46"/>
        <v>2191.44484395063</v>
      </c>
      <c r="BD101" s="207">
        <f t="shared" si="47"/>
        <v>0</v>
      </c>
      <c r="BE101" s="207"/>
      <c r="BF101" s="207"/>
      <c r="BG101" s="207"/>
    </row>
    <row r="102" spans="1:59" ht="20.25" customHeight="1">
      <c r="A102" s="282"/>
      <c r="B102" s="65" t="s">
        <v>59</v>
      </c>
      <c r="C102" s="90">
        <v>2028.3280999999999</v>
      </c>
      <c r="D102" s="90">
        <v>733.9</v>
      </c>
      <c r="E102" s="90">
        <v>-11.549540211876201</v>
      </c>
      <c r="F102" s="95">
        <f t="shared" si="35"/>
        <v>0.24930534585600755</v>
      </c>
      <c r="G102" s="90">
        <v>27.3</v>
      </c>
      <c r="H102" s="90">
        <v>96</v>
      </c>
      <c r="I102" s="90">
        <v>34.33</v>
      </c>
      <c r="J102" s="90">
        <v>102.776137034849</v>
      </c>
      <c r="K102" s="95">
        <f t="shared" si="36"/>
        <v>0.99281127676466674</v>
      </c>
      <c r="L102" s="90">
        <v>1632.4730999999999</v>
      </c>
      <c r="M102" s="90">
        <v>4323</v>
      </c>
      <c r="N102" s="90">
        <v>674.88</v>
      </c>
      <c r="O102" s="90">
        <v>-11.7769324287227</v>
      </c>
      <c r="P102" s="95">
        <f t="shared" si="37"/>
        <v>0.30714864509746603</v>
      </c>
      <c r="Q102" s="90">
        <v>80.402000000000001</v>
      </c>
      <c r="R102" s="90">
        <v>552</v>
      </c>
      <c r="S102" s="90">
        <v>-21.1428571428571</v>
      </c>
      <c r="T102" s="90">
        <v>49.37</v>
      </c>
      <c r="U102" s="90">
        <v>-15.678906917164801</v>
      </c>
      <c r="V102" s="95">
        <f t="shared" si="38"/>
        <v>0.23123781911170196</v>
      </c>
      <c r="W102" s="90">
        <v>1632.4730999999999</v>
      </c>
      <c r="X102" s="90">
        <v>4323</v>
      </c>
      <c r="Y102" s="90">
        <v>7.4838388861263097</v>
      </c>
      <c r="Z102" s="90">
        <v>674.88</v>
      </c>
      <c r="AA102" s="90">
        <v>-11.173118180502</v>
      </c>
      <c r="AB102" s="95">
        <f t="shared" si="39"/>
        <v>0.30972337928994698</v>
      </c>
      <c r="AC102" s="90"/>
      <c r="AD102" s="90"/>
      <c r="AE102" s="95">
        <f t="shared" si="40"/>
        <v>0</v>
      </c>
      <c r="AF102" s="90"/>
      <c r="AG102" s="90"/>
      <c r="AH102" s="95">
        <f t="shared" si="41"/>
        <v>0</v>
      </c>
      <c r="AI102" s="90"/>
      <c r="AJ102" s="90"/>
      <c r="AK102" s="90" t="e">
        <v>#DIV/0!</v>
      </c>
      <c r="AL102" s="95">
        <f t="shared" si="42"/>
        <v>0</v>
      </c>
      <c r="AM102" s="90"/>
      <c r="AN102" s="90">
        <v>0.01</v>
      </c>
      <c r="AO102" s="90">
        <v>1</v>
      </c>
      <c r="AP102" s="90"/>
      <c r="AQ102" s="90">
        <v>-100</v>
      </c>
      <c r="AR102" s="95">
        <f t="shared" si="43"/>
        <v>0</v>
      </c>
      <c r="AS102" s="90">
        <v>0.09</v>
      </c>
      <c r="AT102" s="90"/>
      <c r="AU102" s="90"/>
      <c r="AV102" s="90">
        <v>0.64</v>
      </c>
      <c r="AW102" s="90">
        <v>23.96</v>
      </c>
      <c r="AX102" s="90"/>
      <c r="AY102" s="92"/>
      <c r="AZ102" s="90"/>
      <c r="BA102" s="207"/>
      <c r="BB102" s="207">
        <f t="shared" si="45"/>
        <v>733.9</v>
      </c>
      <c r="BC102" s="207">
        <f t="shared" si="46"/>
        <v>733.90000000000009</v>
      </c>
      <c r="BD102" s="207">
        <f t="shared" si="47"/>
        <v>0</v>
      </c>
      <c r="BE102" s="207"/>
      <c r="BF102" s="207"/>
      <c r="BG102" s="207"/>
    </row>
    <row r="103" spans="1:59" ht="20.25" customHeight="1">
      <c r="A103" s="282"/>
      <c r="B103" s="65" t="s">
        <v>38</v>
      </c>
      <c r="C103" s="90">
        <v>3612.7118997799998</v>
      </c>
      <c r="D103" s="90">
        <v>919.965193</v>
      </c>
      <c r="E103" s="92">
        <v>35.138164905294403</v>
      </c>
      <c r="F103" s="95">
        <f t="shared" si="35"/>
        <v>0.31251156917339384</v>
      </c>
      <c r="G103" s="90">
        <v>675.81851370000004</v>
      </c>
      <c r="H103" s="90">
        <v>8</v>
      </c>
      <c r="I103" s="90">
        <v>20.140094999999999</v>
      </c>
      <c r="J103" s="92">
        <v>-61.9555621527482</v>
      </c>
      <c r="K103" s="95">
        <f t="shared" si="36"/>
        <v>0.58244431783022665</v>
      </c>
      <c r="L103" s="90">
        <v>1483.3125860800001</v>
      </c>
      <c r="M103" s="90">
        <v>2922</v>
      </c>
      <c r="N103" s="90">
        <v>512.76403200000004</v>
      </c>
      <c r="O103" s="92">
        <v>-3.56159867273997</v>
      </c>
      <c r="P103" s="95">
        <f t="shared" si="37"/>
        <v>0.23336708404977732</v>
      </c>
      <c r="Q103" s="90"/>
      <c r="R103" s="90"/>
      <c r="S103" s="90"/>
      <c r="T103" s="90"/>
      <c r="U103" s="90"/>
      <c r="V103" s="95">
        <f t="shared" si="38"/>
        <v>0</v>
      </c>
      <c r="W103" s="90">
        <v>1483.19058608</v>
      </c>
      <c r="X103" s="90">
        <v>2921</v>
      </c>
      <c r="Y103" s="92">
        <v>4.9964054636951696</v>
      </c>
      <c r="Z103" s="90">
        <v>511.90743099999997</v>
      </c>
      <c r="AA103" s="92">
        <v>-3.5970327006076501</v>
      </c>
      <c r="AB103" s="95">
        <f t="shared" si="39"/>
        <v>0.23493020894522781</v>
      </c>
      <c r="AC103" s="90">
        <v>1</v>
      </c>
      <c r="AD103" s="90">
        <v>1.1320999999999999E-2</v>
      </c>
      <c r="AE103" s="95">
        <f t="shared" si="40"/>
        <v>8.5820306340593478E-4</v>
      </c>
      <c r="AF103" s="90">
        <v>0</v>
      </c>
      <c r="AG103" s="90">
        <v>0.84528000000000003</v>
      </c>
      <c r="AH103" s="95">
        <f t="shared" si="41"/>
        <v>0.16658437923605568</v>
      </c>
      <c r="AI103" s="90">
        <v>30.801500000000001</v>
      </c>
      <c r="AJ103" s="90">
        <v>150.2894</v>
      </c>
      <c r="AK103" s="92" t="s">
        <v>36</v>
      </c>
      <c r="AL103" s="95">
        <f t="shared" si="42"/>
        <v>0.66625238479651638</v>
      </c>
      <c r="AM103" s="90">
        <v>150.2894</v>
      </c>
      <c r="AN103" s="90">
        <v>422.9973</v>
      </c>
      <c r="AO103" s="90">
        <v>41</v>
      </c>
      <c r="AP103" s="90">
        <v>92.132666999999998</v>
      </c>
      <c r="AQ103" s="92">
        <v>70.040918083641003</v>
      </c>
      <c r="AR103" s="95">
        <f t="shared" si="43"/>
        <v>5.1723883381557929</v>
      </c>
      <c r="AS103" s="90">
        <v>0</v>
      </c>
      <c r="AT103" s="90">
        <v>0</v>
      </c>
      <c r="AU103" s="90">
        <v>0</v>
      </c>
      <c r="AV103" s="90">
        <v>92.481544999999997</v>
      </c>
      <c r="AW103" s="90">
        <v>52.157454000000001</v>
      </c>
      <c r="AX103" s="90">
        <v>0</v>
      </c>
      <c r="AY103" s="90">
        <v>0</v>
      </c>
      <c r="AZ103" s="90"/>
      <c r="BA103" s="207"/>
      <c r="BB103" s="207">
        <f t="shared" si="45"/>
        <v>919.965193</v>
      </c>
      <c r="BC103" s="207">
        <f t="shared" si="46"/>
        <v>919.965193</v>
      </c>
      <c r="BD103" s="207">
        <f t="shared" si="47"/>
        <v>0</v>
      </c>
      <c r="BE103" s="207"/>
      <c r="BF103" s="207"/>
      <c r="BG103" s="207"/>
    </row>
    <row r="104" spans="1:59" s="171" customFormat="1" ht="20.25" customHeight="1">
      <c r="A104" s="282"/>
      <c r="B104" s="215" t="s">
        <v>17</v>
      </c>
      <c r="C104" s="107">
        <f>C83+C84+C85+C86+C87+C88+C89+C90+C91+C92+C93+C94+C95+C96+C97+C98+C99+C100+C101+C102+C103</f>
        <v>1321101.6238406703</v>
      </c>
      <c r="D104" s="107">
        <f t="shared" ref="D104:AI104" si="48">D83+D84+D85+D86+D87+D88+D89+D90+D91+D92+D93+D94+D95+D96+D97+D98+D99+D100+D101+D102+D103</f>
        <v>294377.96348895063</v>
      </c>
      <c r="E104" s="107">
        <v>10.220000000000001</v>
      </c>
      <c r="F104" s="186">
        <f>D104/$D$401*100</f>
        <v>5.5748437771722195</v>
      </c>
      <c r="G104" s="107">
        <f t="shared" si="48"/>
        <v>68891.918555250013</v>
      </c>
      <c r="H104" s="107">
        <f t="shared" si="48"/>
        <v>2254</v>
      </c>
      <c r="I104" s="107">
        <f t="shared" si="48"/>
        <v>3457.8575811379997</v>
      </c>
      <c r="J104" s="107">
        <v>-8.0399999999999991</v>
      </c>
      <c r="K104" s="186">
        <f>I104/$I$401*100</f>
        <v>2.7765013581630948</v>
      </c>
      <c r="L104" s="107">
        <f t="shared" si="48"/>
        <v>558779.3043554899</v>
      </c>
      <c r="M104" s="107">
        <f t="shared" si="48"/>
        <v>1248259</v>
      </c>
      <c r="N104" s="107">
        <f t="shared" si="48"/>
        <v>219724.2314990006</v>
      </c>
      <c r="O104" s="107">
        <v>8.8000000000000007</v>
      </c>
      <c r="P104" s="186">
        <f>N104/$N$401*100</f>
        <v>5.6000663519811358</v>
      </c>
      <c r="Q104" s="107">
        <f t="shared" si="48"/>
        <v>60807.923241779994</v>
      </c>
      <c r="R104" s="107">
        <f t="shared" si="48"/>
        <v>134512</v>
      </c>
      <c r="S104" s="107">
        <v>-34.76</v>
      </c>
      <c r="T104" s="107">
        <f t="shared" si="48"/>
        <v>21350.313798000003</v>
      </c>
      <c r="U104" s="107">
        <v>-38.82</v>
      </c>
      <c r="V104" s="186">
        <f>T104/$T$401*100</f>
        <v>5.8130507329083825</v>
      </c>
      <c r="W104" s="107">
        <f t="shared" si="48"/>
        <v>545294.27333309012</v>
      </c>
      <c r="X104" s="107">
        <f t="shared" si="48"/>
        <v>1125673</v>
      </c>
      <c r="Y104" s="107">
        <v>16.09</v>
      </c>
      <c r="Z104" s="107">
        <f t="shared" si="48"/>
        <v>217897.66130900063</v>
      </c>
      <c r="AA104" s="107">
        <v>8.75</v>
      </c>
      <c r="AB104" s="186">
        <f>Z104/$Z$401*100</f>
        <v>5.605768013736502</v>
      </c>
      <c r="AC104" s="107">
        <f t="shared" si="48"/>
        <v>115508</v>
      </c>
      <c r="AD104" s="107">
        <f t="shared" si="48"/>
        <v>1319.1516649999539</v>
      </c>
      <c r="AE104" s="186">
        <f>AD104/$AD$401*100</f>
        <v>4.237137833739733</v>
      </c>
      <c r="AF104" s="107">
        <f t="shared" si="48"/>
        <v>7078</v>
      </c>
      <c r="AG104" s="107">
        <f t="shared" si="48"/>
        <v>507.41852500000005</v>
      </c>
      <c r="AH104" s="186">
        <f>AG104/$AG$401*100</f>
        <v>9.2521472523509427</v>
      </c>
      <c r="AI104" s="107">
        <f t="shared" si="48"/>
        <v>11979.82899358</v>
      </c>
      <c r="AJ104" s="107">
        <f t="shared" ref="AJ104:AZ104" si="49">AJ83+AJ84+AJ85+AJ86+AJ87+AJ88+AJ89+AJ90+AJ91+AJ92+AJ93+AJ94+AJ95+AJ96+AJ97+AJ98+AJ99+AJ100+AJ101+AJ102+AJ103</f>
        <v>22557.427700000004</v>
      </c>
      <c r="AK104" s="107">
        <v>10.93</v>
      </c>
      <c r="AL104" s="186">
        <f>AJ104/$AJ$401*100</f>
        <v>6.4759947299231495</v>
      </c>
      <c r="AM104" s="107">
        <f t="shared" si="49"/>
        <v>22505.66116</v>
      </c>
      <c r="AN104" s="107">
        <f t="shared" si="49"/>
        <v>16424.069074320003</v>
      </c>
      <c r="AO104" s="107">
        <f t="shared" si="49"/>
        <v>52442</v>
      </c>
      <c r="AP104" s="107">
        <f t="shared" si="49"/>
        <v>1781.2403280000001</v>
      </c>
      <c r="AQ104" s="107">
        <v>-12.96</v>
      </c>
      <c r="AR104" s="186">
        <f>AP104/$AP$401*100</f>
        <v>9.724315071506707</v>
      </c>
      <c r="AS104" s="107">
        <f t="shared" si="49"/>
        <v>458.35104699999999</v>
      </c>
      <c r="AT104" s="107">
        <f t="shared" si="49"/>
        <v>1063.4960690000003</v>
      </c>
      <c r="AU104" s="107">
        <f t="shared" si="49"/>
        <v>6127.9781089999988</v>
      </c>
      <c r="AV104" s="107">
        <f t="shared" si="49"/>
        <v>12243.528674319998</v>
      </c>
      <c r="AW104" s="107">
        <f t="shared" si="49"/>
        <v>13033.936496027996</v>
      </c>
      <c r="AX104" s="107">
        <f t="shared" si="49"/>
        <v>13087.660168999999</v>
      </c>
      <c r="AY104" s="107">
        <f t="shared" si="49"/>
        <v>842.25581646394767</v>
      </c>
      <c r="AZ104" s="107">
        <f t="shared" si="49"/>
        <v>1245.778233</v>
      </c>
      <c r="BA104" s="207"/>
      <c r="BB104" s="207">
        <f t="shared" si="44"/>
        <v>294377.96348895063</v>
      </c>
      <c r="BC104" s="207">
        <f t="shared" ref="BC104:BC136" si="50">I104+N104+AJ104+AP104+AS104+AT104+AU104+AV104+AW104+AX104+AY104</f>
        <v>294377.96348895051</v>
      </c>
      <c r="BD104" s="207">
        <f t="shared" si="47"/>
        <v>0</v>
      </c>
      <c r="BE104" s="207"/>
      <c r="BF104" s="207"/>
      <c r="BG104" s="207"/>
    </row>
    <row r="105" spans="1:59" ht="20.25" customHeight="1">
      <c r="A105" s="282" t="s">
        <v>79</v>
      </c>
      <c r="B105" s="91" t="s">
        <v>77</v>
      </c>
      <c r="C105" s="95">
        <v>356320.71150953998</v>
      </c>
      <c r="D105" s="95">
        <v>81332.839879000006</v>
      </c>
      <c r="E105" s="95">
        <v>11.1075830097204</v>
      </c>
      <c r="F105" s="95">
        <f>D105/$D$122*100</f>
        <v>45.64076663931521</v>
      </c>
      <c r="G105" s="95">
        <v>27917.536711889999</v>
      </c>
      <c r="H105" s="95">
        <v>479</v>
      </c>
      <c r="I105" s="95">
        <v>872.03326900000002</v>
      </c>
      <c r="J105" s="95">
        <v>-2.11883117268466</v>
      </c>
      <c r="K105" s="95">
        <f>I105/$I$122*100</f>
        <v>28.688038135275413</v>
      </c>
      <c r="L105" s="95">
        <v>121004.87631671999</v>
      </c>
      <c r="M105" s="95">
        <v>278248</v>
      </c>
      <c r="N105" s="95">
        <v>45052.037475999998</v>
      </c>
      <c r="O105" s="95">
        <v>10.236485542693099</v>
      </c>
      <c r="P105" s="95">
        <f>N105/$N$122*100</f>
        <v>36.114008961347309</v>
      </c>
      <c r="Q105" s="95">
        <v>1371.52992576</v>
      </c>
      <c r="R105" s="95">
        <v>2600</v>
      </c>
      <c r="S105" s="95">
        <v>-84.486873508353199</v>
      </c>
      <c r="T105" s="95">
        <v>407.86375600000002</v>
      </c>
      <c r="U105" s="95">
        <v>-88.013318585714998</v>
      </c>
      <c r="V105" s="95">
        <f>T105/$T$122*100</f>
        <v>3.4387756353401051</v>
      </c>
      <c r="W105" s="95">
        <v>111557.17631672</v>
      </c>
      <c r="X105" s="95">
        <v>197584</v>
      </c>
      <c r="Y105" s="95">
        <v>15.609073940798201</v>
      </c>
      <c r="Z105" s="95">
        <v>44148.767767999998</v>
      </c>
      <c r="AA105" s="95">
        <v>10.580571312424</v>
      </c>
      <c r="AB105" s="95">
        <f>Z105/$Z$122*100</f>
        <v>36.291579695382673</v>
      </c>
      <c r="AC105" s="95">
        <v>80467</v>
      </c>
      <c r="AD105" s="95">
        <v>888.00183800000002</v>
      </c>
      <c r="AE105" s="95">
        <f>AD105/$AD$122*100</f>
        <v>36.420508562805175</v>
      </c>
      <c r="AF105" s="95">
        <v>197</v>
      </c>
      <c r="AG105" s="95">
        <v>15.26787</v>
      </c>
      <c r="AH105" s="95">
        <f>AG105/$AG$122*100</f>
        <v>2.3094035746740671</v>
      </c>
      <c r="AI105" s="95">
        <v>4750.5269518499999</v>
      </c>
      <c r="AJ105" s="95">
        <v>10799.990737</v>
      </c>
      <c r="AK105" s="95">
        <v>4.24149867966723</v>
      </c>
      <c r="AL105" s="95">
        <f>AJ105/$AJ$122*100</f>
        <v>69.486983616452079</v>
      </c>
      <c r="AM105" s="136">
        <v>10780.516670000001</v>
      </c>
      <c r="AN105" s="95">
        <v>7993.7064539200001</v>
      </c>
      <c r="AO105" s="95">
        <v>9141</v>
      </c>
      <c r="AP105" s="95">
        <v>727.289894</v>
      </c>
      <c r="AQ105" s="95">
        <v>2.8891374157352798</v>
      </c>
      <c r="AR105" s="95">
        <f>AP105/$AP$122*100</f>
        <v>59.866769801266464</v>
      </c>
      <c r="AS105" s="95">
        <v>115.912781</v>
      </c>
      <c r="AT105" s="95">
        <v>204.227014</v>
      </c>
      <c r="AU105" s="95">
        <v>403.07013899999998</v>
      </c>
      <c r="AV105" s="95">
        <v>5081.5263930000001</v>
      </c>
      <c r="AW105" s="95">
        <v>4553.8398960000004</v>
      </c>
      <c r="AX105" s="95">
        <v>13492.796018999999</v>
      </c>
      <c r="AY105" s="96">
        <v>30.1162609999956</v>
      </c>
      <c r="AZ105" s="190">
        <v>1492.3939849999999</v>
      </c>
      <c r="BA105" s="207"/>
      <c r="BB105" s="207">
        <f t="shared" si="44"/>
        <v>81332.839879000006</v>
      </c>
      <c r="BC105" s="207">
        <f t="shared" si="50"/>
        <v>81332.839879000006</v>
      </c>
      <c r="BD105" s="207">
        <f t="shared" si="47"/>
        <v>0</v>
      </c>
      <c r="BE105" s="207"/>
      <c r="BF105" s="207"/>
      <c r="BG105" s="207"/>
    </row>
    <row r="106" spans="1:59" s="172" customFormat="1" ht="20.25" customHeight="1">
      <c r="A106" s="282"/>
      <c r="B106" s="74" t="s">
        <v>32</v>
      </c>
      <c r="C106" s="90">
        <v>53530.777590580001</v>
      </c>
      <c r="D106" s="90">
        <v>14262.246343999999</v>
      </c>
      <c r="E106" s="90">
        <v>-5.6880868006282803</v>
      </c>
      <c r="F106" s="95">
        <f t="shared" ref="F106:F121" si="51">D106/$D$122*100</f>
        <v>8.0034074564141964</v>
      </c>
      <c r="G106" s="90">
        <v>7786.9874309799998</v>
      </c>
      <c r="H106" s="90">
        <v>108</v>
      </c>
      <c r="I106" s="90">
        <v>612.27096300000005</v>
      </c>
      <c r="J106" s="90">
        <v>-37.950854405570901</v>
      </c>
      <c r="K106" s="95">
        <f t="shared" ref="K106:K121" si="52">I106/$I$122*100</f>
        <v>20.142411258928476</v>
      </c>
      <c r="L106" s="90">
        <v>35998.163496599998</v>
      </c>
      <c r="M106" s="90">
        <v>67452</v>
      </c>
      <c r="N106" s="90">
        <v>13178.403165</v>
      </c>
      <c r="O106" s="90">
        <v>9.8774017812477002</v>
      </c>
      <c r="P106" s="95">
        <f t="shared" ref="P106:P121" si="53">N106/$N$122*100</f>
        <v>10.563894479813287</v>
      </c>
      <c r="Q106" s="90">
        <v>5051.0777698000002</v>
      </c>
      <c r="R106" s="90">
        <v>9195</v>
      </c>
      <c r="S106" s="90">
        <v>109.45330296127599</v>
      </c>
      <c r="T106" s="90">
        <v>1493.1216690000001</v>
      </c>
      <c r="U106" s="90">
        <v>105.79721656543499</v>
      </c>
      <c r="V106" s="95">
        <f t="shared" ref="V106:V121" si="54">T106/$T$122*100</f>
        <v>12.588788144135938</v>
      </c>
      <c r="W106" s="90">
        <v>35823.478575599998</v>
      </c>
      <c r="X106" s="90">
        <v>66766</v>
      </c>
      <c r="Y106" s="90">
        <v>21.8935991528828</v>
      </c>
      <c r="Z106" s="90">
        <v>13168.502033999999</v>
      </c>
      <c r="AA106" s="90">
        <v>9.8773517573885297</v>
      </c>
      <c r="AB106" s="95">
        <f t="shared" ref="AB106:AB121" si="55">Z106/$Z$122*100</f>
        <v>10.824894220085492</v>
      </c>
      <c r="AC106" s="90">
        <v>680</v>
      </c>
      <c r="AD106" s="90">
        <v>9.4577360000000006</v>
      </c>
      <c r="AE106" s="95">
        <f t="shared" ref="AE106:AE121" si="56">AD106/$AD$122*100</f>
        <v>0.38789959686181502</v>
      </c>
      <c r="AF106" s="90">
        <v>6</v>
      </c>
      <c r="AG106" s="90">
        <v>0.44339499999999998</v>
      </c>
      <c r="AH106" s="95">
        <f t="shared" ref="AH106:AH121" si="57">AG106/$AG$122*100</f>
        <v>6.7067508302900661E-2</v>
      </c>
      <c r="AI106" s="90">
        <v>97.878</v>
      </c>
      <c r="AJ106" s="90">
        <v>25.580200000000001</v>
      </c>
      <c r="AK106" s="90">
        <v>-5.2463338989369204</v>
      </c>
      <c r="AL106" s="95">
        <f t="shared" ref="AL106:AL121" si="58">AJ106/$AJ$122*100</f>
        <v>0.16458263544764071</v>
      </c>
      <c r="AM106" s="90">
        <v>0</v>
      </c>
      <c r="AN106" s="90">
        <v>99.994299999999996</v>
      </c>
      <c r="AO106" s="90">
        <v>99</v>
      </c>
      <c r="AP106" s="90">
        <v>6.1906100000000004</v>
      </c>
      <c r="AQ106" s="90">
        <v>-33.919001645457499</v>
      </c>
      <c r="AR106" s="95">
        <f t="shared" ref="AR106:AR121" si="59">AP106/$AP$122*100</f>
        <v>0.5095792294886724</v>
      </c>
      <c r="AS106" s="90">
        <v>-370.16626000000002</v>
      </c>
      <c r="AT106" s="90">
        <v>15.454020999999999</v>
      </c>
      <c r="AU106" s="90">
        <v>2.046872</v>
      </c>
      <c r="AV106" s="90">
        <v>491.79209100000003</v>
      </c>
      <c r="AW106" s="90">
        <v>184.075198</v>
      </c>
      <c r="AX106" s="90">
        <v>116.599484</v>
      </c>
      <c r="AY106" s="90">
        <v>0</v>
      </c>
      <c r="AZ106" s="90">
        <v>0</v>
      </c>
      <c r="BA106" s="207"/>
      <c r="BB106" s="207">
        <f t="shared" si="44"/>
        <v>14262.246343999999</v>
      </c>
      <c r="BC106" s="207">
        <f t="shared" si="50"/>
        <v>14262.246344000001</v>
      </c>
      <c r="BD106" s="207">
        <f t="shared" si="47"/>
        <v>0</v>
      </c>
      <c r="BE106" s="207"/>
      <c r="BF106" s="207"/>
      <c r="BG106" s="207"/>
    </row>
    <row r="107" spans="1:59" ht="20.25" customHeight="1">
      <c r="A107" s="282"/>
      <c r="B107" s="91" t="s">
        <v>33</v>
      </c>
      <c r="C107" s="92">
        <v>127104.90921598001</v>
      </c>
      <c r="D107" s="92">
        <v>32585.327479</v>
      </c>
      <c r="E107" s="92">
        <v>11.3549029989201</v>
      </c>
      <c r="F107" s="95">
        <f t="shared" si="51"/>
        <v>18.285594472629523</v>
      </c>
      <c r="G107" s="92">
        <v>4120.1118709599996</v>
      </c>
      <c r="H107" s="92">
        <v>261</v>
      </c>
      <c r="I107" s="92">
        <v>303.46723100000003</v>
      </c>
      <c r="J107" s="92">
        <v>-22.079078914800998</v>
      </c>
      <c r="K107" s="95">
        <f t="shared" si="52"/>
        <v>9.983425868278923</v>
      </c>
      <c r="L107" s="92">
        <v>85433.371516429994</v>
      </c>
      <c r="M107" s="92">
        <v>145324</v>
      </c>
      <c r="N107" s="92">
        <v>29995.123172</v>
      </c>
      <c r="O107" s="92">
        <v>13.6180933789263</v>
      </c>
      <c r="P107" s="95">
        <f t="shared" si="53"/>
        <v>24.044287622005715</v>
      </c>
      <c r="Q107" s="92">
        <v>19626.338218550001</v>
      </c>
      <c r="R107" s="92">
        <v>36088</v>
      </c>
      <c r="S107" s="92">
        <v>-27.037463860415301</v>
      </c>
      <c r="T107" s="92">
        <v>6005.5931220000002</v>
      </c>
      <c r="U107" s="92">
        <v>-30.330435243674099</v>
      </c>
      <c r="V107" s="95">
        <f t="shared" si="54"/>
        <v>50.634279216758138</v>
      </c>
      <c r="W107" s="92">
        <v>85103.523516429996</v>
      </c>
      <c r="X107" s="92">
        <v>142609</v>
      </c>
      <c r="Y107" s="92">
        <v>20.905291180235899</v>
      </c>
      <c r="Z107" s="92">
        <v>29963.814698999999</v>
      </c>
      <c r="AA107" s="92">
        <v>13.642469430960601</v>
      </c>
      <c r="AB107" s="95">
        <f t="shared" si="55"/>
        <v>24.631132964817052</v>
      </c>
      <c r="AC107" s="92">
        <v>2715</v>
      </c>
      <c r="AD107" s="92">
        <v>31.308472999999999</v>
      </c>
      <c r="AE107" s="95">
        <f t="shared" si="56"/>
        <v>1.284085753192838</v>
      </c>
      <c r="AF107" s="92">
        <v>0</v>
      </c>
      <c r="AG107" s="92">
        <v>0</v>
      </c>
      <c r="AH107" s="95">
        <f t="shared" si="57"/>
        <v>0</v>
      </c>
      <c r="AI107" s="92">
        <v>43.390263580000003</v>
      </c>
      <c r="AJ107" s="92">
        <v>322.52749999999997</v>
      </c>
      <c r="AK107" s="92">
        <v>-1.1412991837572899</v>
      </c>
      <c r="AL107" s="95">
        <f t="shared" si="58"/>
        <v>2.0751372528103351</v>
      </c>
      <c r="AM107" s="92">
        <v>313.72000000000003</v>
      </c>
      <c r="AN107" s="92">
        <v>1381.3975892000001</v>
      </c>
      <c r="AO107" s="92">
        <v>5052</v>
      </c>
      <c r="AP107" s="92">
        <v>344.58299299999999</v>
      </c>
      <c r="AQ107" s="92">
        <v>-22.8256641116654</v>
      </c>
      <c r="AR107" s="95">
        <f t="shared" si="59"/>
        <v>28.364302721030811</v>
      </c>
      <c r="AS107" s="92">
        <v>73.580301000000006</v>
      </c>
      <c r="AT107" s="92">
        <v>32.169806999999999</v>
      </c>
      <c r="AU107" s="92">
        <v>16.263590000000001</v>
      </c>
      <c r="AV107" s="92">
        <v>830.80900899999995</v>
      </c>
      <c r="AW107" s="92">
        <v>600.36550299999999</v>
      </c>
      <c r="AX107" s="92">
        <v>36.998750999999999</v>
      </c>
      <c r="AY107" s="92">
        <v>29.4396220000014</v>
      </c>
      <c r="AZ107" s="92">
        <v>0</v>
      </c>
      <c r="BA107" s="207"/>
      <c r="BB107" s="207">
        <f t="shared" si="44"/>
        <v>32585.327479</v>
      </c>
      <c r="BC107" s="207">
        <f t="shared" si="50"/>
        <v>32585.327479</v>
      </c>
      <c r="BD107" s="207">
        <f t="shared" si="47"/>
        <v>0</v>
      </c>
      <c r="BE107" s="207"/>
      <c r="BF107" s="207"/>
      <c r="BG107" s="207"/>
    </row>
    <row r="108" spans="1:59" ht="20.25" customHeight="1">
      <c r="A108" s="282"/>
      <c r="B108" s="91" t="s">
        <v>35</v>
      </c>
      <c r="C108" s="95">
        <v>20108.457996609999</v>
      </c>
      <c r="D108" s="95">
        <v>3157.9148270000001</v>
      </c>
      <c r="E108" s="95">
        <v>-19.4138675471401</v>
      </c>
      <c r="F108" s="95">
        <f t="shared" si="51"/>
        <v>1.7720966573940387</v>
      </c>
      <c r="G108" s="95">
        <v>927.27711498999997</v>
      </c>
      <c r="H108" s="95">
        <v>78</v>
      </c>
      <c r="I108" s="95">
        <v>54.534098999999998</v>
      </c>
      <c r="J108" s="95">
        <v>-5.8141805618016704</v>
      </c>
      <c r="K108" s="95">
        <f t="shared" si="52"/>
        <v>1.7940557630088363</v>
      </c>
      <c r="L108" s="95">
        <v>9068.0608179400006</v>
      </c>
      <c r="M108" s="95">
        <v>17817</v>
      </c>
      <c r="N108" s="95">
        <v>2691.1403449999998</v>
      </c>
      <c r="O108" s="95">
        <v>-24.2231979066562</v>
      </c>
      <c r="P108" s="95">
        <f t="shared" si="53"/>
        <v>2.1572357651381902</v>
      </c>
      <c r="Q108" s="95">
        <v>4837.6335343500004</v>
      </c>
      <c r="R108" s="95">
        <v>9100</v>
      </c>
      <c r="S108" s="95">
        <v>-7.6048329779673001</v>
      </c>
      <c r="T108" s="95">
        <v>1342.9323730000001</v>
      </c>
      <c r="U108" s="95">
        <v>-6.3159532713258404</v>
      </c>
      <c r="V108" s="95">
        <f t="shared" si="54"/>
        <v>11.322514090175421</v>
      </c>
      <c r="W108" s="95">
        <v>9054.3968179399999</v>
      </c>
      <c r="X108" s="95">
        <v>17705</v>
      </c>
      <c r="Y108" s="95">
        <v>-7.0798782407893404</v>
      </c>
      <c r="Z108" s="95">
        <v>2687.8912740000001</v>
      </c>
      <c r="AA108" s="95">
        <v>-22.294262998988899</v>
      </c>
      <c r="AB108" s="95">
        <f t="shared" si="55"/>
        <v>2.2095253234587329</v>
      </c>
      <c r="AC108" s="95">
        <v>91</v>
      </c>
      <c r="AD108" s="95">
        <v>1.030211</v>
      </c>
      <c r="AE108" s="95">
        <f t="shared" si="56"/>
        <v>4.225307532189599E-2</v>
      </c>
      <c r="AF108" s="95">
        <v>21</v>
      </c>
      <c r="AG108" s="95">
        <v>2.2188599999999998</v>
      </c>
      <c r="AH108" s="95">
        <f t="shared" si="57"/>
        <v>0.33562266483152536</v>
      </c>
      <c r="AI108" s="95"/>
      <c r="AJ108" s="95">
        <v>0</v>
      </c>
      <c r="AK108" s="95"/>
      <c r="AL108" s="95">
        <f t="shared" si="58"/>
        <v>0</v>
      </c>
      <c r="AM108" s="136"/>
      <c r="AN108" s="95">
        <v>134.82892000000001</v>
      </c>
      <c r="AO108" s="95">
        <v>172</v>
      </c>
      <c r="AP108" s="95">
        <v>7.3918270000000001</v>
      </c>
      <c r="AQ108" s="95">
        <v>-48.870270769794402</v>
      </c>
      <c r="AR108" s="95">
        <f t="shared" si="59"/>
        <v>0.60845724527527401</v>
      </c>
      <c r="AS108" s="95">
        <v>0</v>
      </c>
      <c r="AT108" s="95">
        <v>3.834638</v>
      </c>
      <c r="AU108" s="95">
        <v>0</v>
      </c>
      <c r="AV108" s="95">
        <v>58.675922999999997</v>
      </c>
      <c r="AW108" s="95">
        <v>282.50727799999999</v>
      </c>
      <c r="AX108" s="95">
        <v>4.7705840000000004</v>
      </c>
      <c r="AY108" s="96">
        <v>55.060133</v>
      </c>
      <c r="AZ108" s="190"/>
      <c r="BA108" s="207"/>
      <c r="BB108" s="207">
        <f t="shared" si="44"/>
        <v>3157.9148270000001</v>
      </c>
      <c r="BC108" s="207">
        <f t="shared" si="50"/>
        <v>3157.9148269999991</v>
      </c>
      <c r="BD108" s="207">
        <f t="shared" si="47"/>
        <v>0</v>
      </c>
      <c r="BE108" s="207"/>
      <c r="BF108" s="207"/>
      <c r="BG108" s="207"/>
    </row>
    <row r="109" spans="1:59" ht="20.25" customHeight="1">
      <c r="A109" s="282"/>
      <c r="B109" s="91" t="s">
        <v>34</v>
      </c>
      <c r="C109" s="92">
        <v>64881.557115930002</v>
      </c>
      <c r="D109" s="92">
        <v>15237.293087</v>
      </c>
      <c r="E109" s="92">
        <v>8.6854880183890906</v>
      </c>
      <c r="F109" s="95">
        <f t="shared" si="51"/>
        <v>8.5505650489179548</v>
      </c>
      <c r="G109" s="92">
        <v>4835.4360910400001</v>
      </c>
      <c r="H109" s="92">
        <v>62</v>
      </c>
      <c r="I109" s="92">
        <v>419.05301500000002</v>
      </c>
      <c r="J109" s="92">
        <v>-17.377232145321699</v>
      </c>
      <c r="K109" s="95">
        <f t="shared" si="52"/>
        <v>13.785952098832297</v>
      </c>
      <c r="L109" s="92">
        <v>25231.53690105</v>
      </c>
      <c r="M109" s="92">
        <v>85277</v>
      </c>
      <c r="N109" s="92">
        <v>9004.9389699999992</v>
      </c>
      <c r="O109" s="92">
        <v>4.4077797658629301</v>
      </c>
      <c r="P109" s="95">
        <f t="shared" si="53"/>
        <v>7.2184181865738619</v>
      </c>
      <c r="Q109" s="92">
        <v>2394.8104944800002</v>
      </c>
      <c r="R109" s="97">
        <v>4200</v>
      </c>
      <c r="S109" s="92">
        <v>451.18110236220502</v>
      </c>
      <c r="T109" s="92">
        <v>1245.5752339999999</v>
      </c>
      <c r="U109" s="92">
        <v>138.942156183149</v>
      </c>
      <c r="V109" s="95">
        <f t="shared" si="54"/>
        <v>10.501677836415181</v>
      </c>
      <c r="W109" s="92">
        <v>18995.738901050001</v>
      </c>
      <c r="X109" s="92">
        <v>34439</v>
      </c>
      <c r="Y109" s="92">
        <v>10.2118535586277</v>
      </c>
      <c r="Z109" s="92">
        <v>8162.7848299999996</v>
      </c>
      <c r="AA109" s="92">
        <v>1.4963161381796899</v>
      </c>
      <c r="AB109" s="95">
        <f t="shared" si="55"/>
        <v>6.7100481207298222</v>
      </c>
      <c r="AC109" s="92">
        <v>47177</v>
      </c>
      <c r="AD109" s="92">
        <v>569.28209600000002</v>
      </c>
      <c r="AE109" s="95">
        <f t="shared" si="56"/>
        <v>23.348536641226726</v>
      </c>
      <c r="AF109" s="92">
        <v>3661</v>
      </c>
      <c r="AG109" s="92">
        <v>272.87204400000002</v>
      </c>
      <c r="AH109" s="95">
        <f t="shared" si="57"/>
        <v>41.274367272070002</v>
      </c>
      <c r="AI109" s="92">
        <v>923.04700764999995</v>
      </c>
      <c r="AJ109" s="92">
        <v>3023.5361870000002</v>
      </c>
      <c r="AK109" s="92">
        <v>41.042732333371603</v>
      </c>
      <c r="AL109" s="95">
        <f t="shared" si="58"/>
        <v>19.453387933939947</v>
      </c>
      <c r="AM109" s="92">
        <v>2994.285519</v>
      </c>
      <c r="AN109" s="92">
        <v>265.608</v>
      </c>
      <c r="AO109" s="92">
        <v>210</v>
      </c>
      <c r="AP109" s="92">
        <v>20.192332</v>
      </c>
      <c r="AQ109" s="92">
        <v>-90.500318703609906</v>
      </c>
      <c r="AR109" s="95">
        <f t="shared" si="59"/>
        <v>1.6621290926321415</v>
      </c>
      <c r="AS109" s="92">
        <v>51.86795</v>
      </c>
      <c r="AT109" s="92">
        <v>70.773685999999998</v>
      </c>
      <c r="AU109" s="92">
        <v>17.928906999999999</v>
      </c>
      <c r="AV109" s="92">
        <v>746.68549399999995</v>
      </c>
      <c r="AW109" s="92">
        <v>1024.9469590000001</v>
      </c>
      <c r="AX109" s="92">
        <v>856.55921000000001</v>
      </c>
      <c r="AY109" s="92">
        <v>0.81037699999944801</v>
      </c>
      <c r="AZ109" s="92"/>
      <c r="BA109" s="207"/>
      <c r="BB109" s="207">
        <f t="shared" si="44"/>
        <v>15237.293087</v>
      </c>
      <c r="BC109" s="207">
        <f t="shared" si="50"/>
        <v>15237.293086999998</v>
      </c>
      <c r="BD109" s="207">
        <f t="shared" si="47"/>
        <v>0</v>
      </c>
      <c r="BE109" s="207"/>
      <c r="BF109" s="207"/>
      <c r="BG109" s="207"/>
    </row>
    <row r="110" spans="1:59" ht="20.25" customHeight="1">
      <c r="A110" s="282"/>
      <c r="B110" s="91" t="s">
        <v>48</v>
      </c>
      <c r="C110" s="90">
        <v>9671.7150654199995</v>
      </c>
      <c r="D110" s="90">
        <v>4198.3722310000003</v>
      </c>
      <c r="E110" s="90">
        <v>10.111978146941601</v>
      </c>
      <c r="F110" s="95">
        <f t="shared" si="51"/>
        <v>2.3559601207227407</v>
      </c>
      <c r="G110" s="90">
        <v>207.91253667999999</v>
      </c>
      <c r="H110" s="90">
        <v>7</v>
      </c>
      <c r="I110" s="90">
        <v>36.122177999999998</v>
      </c>
      <c r="J110" s="90">
        <v>-8.9062685629798999</v>
      </c>
      <c r="K110" s="95">
        <f t="shared" si="52"/>
        <v>1.1883427580481525</v>
      </c>
      <c r="L110" s="90">
        <v>7643.0139717100001</v>
      </c>
      <c r="M110" s="90">
        <v>25828</v>
      </c>
      <c r="N110" s="90">
        <v>3716.2208820000001</v>
      </c>
      <c r="O110" s="90">
        <v>18.0532392853784</v>
      </c>
      <c r="P110" s="95">
        <f t="shared" si="53"/>
        <v>2.9789470522035488</v>
      </c>
      <c r="Q110" s="90">
        <v>398.25404992</v>
      </c>
      <c r="R110" s="90">
        <v>830</v>
      </c>
      <c r="S110" s="90">
        <v>0</v>
      </c>
      <c r="T110" s="90">
        <v>132.22361699999999</v>
      </c>
      <c r="U110" s="90">
        <v>-52.715144810020298</v>
      </c>
      <c r="V110" s="95">
        <f t="shared" si="54"/>
        <v>1.1148020530565153</v>
      </c>
      <c r="W110" s="90">
        <v>5891.9479717100003</v>
      </c>
      <c r="X110" s="90">
        <v>11452</v>
      </c>
      <c r="Y110" s="90">
        <v>-1.2077294685990401</v>
      </c>
      <c r="Z110" s="90">
        <v>3315.436017</v>
      </c>
      <c r="AA110" s="90">
        <v>14.4823437958099</v>
      </c>
      <c r="AB110" s="95">
        <f t="shared" si="55"/>
        <v>2.725385475494742</v>
      </c>
      <c r="AC110" s="90">
        <v>11944</v>
      </c>
      <c r="AD110" s="90">
        <v>135.05052800000001</v>
      </c>
      <c r="AE110" s="95">
        <f t="shared" si="56"/>
        <v>5.5389625347097091</v>
      </c>
      <c r="AF110" s="90">
        <v>2432</v>
      </c>
      <c r="AG110" s="90">
        <v>265.73433699999998</v>
      </c>
      <c r="AH110" s="95">
        <f t="shared" si="57"/>
        <v>40.194724462642348</v>
      </c>
      <c r="AI110" s="90">
        <v>0</v>
      </c>
      <c r="AJ110" s="90">
        <v>0</v>
      </c>
      <c r="AK110" s="90">
        <v>0</v>
      </c>
      <c r="AL110" s="95">
        <f t="shared" si="58"/>
        <v>0</v>
      </c>
      <c r="AM110" s="136">
        <v>0</v>
      </c>
      <c r="AN110" s="90">
        <v>53.268999999999998</v>
      </c>
      <c r="AO110" s="90">
        <v>95</v>
      </c>
      <c r="AP110" s="90">
        <v>12.969512999999999</v>
      </c>
      <c r="AQ110" s="90">
        <v>-53.9455988680064</v>
      </c>
      <c r="AR110" s="95">
        <f t="shared" si="59"/>
        <v>1.0675837181446284</v>
      </c>
      <c r="AS110" s="90">
        <v>0</v>
      </c>
      <c r="AT110" s="90">
        <v>0</v>
      </c>
      <c r="AU110" s="90">
        <v>0</v>
      </c>
      <c r="AV110" s="90">
        <v>154.53510199999999</v>
      </c>
      <c r="AW110" s="90">
        <v>132.119711</v>
      </c>
      <c r="AX110" s="90">
        <v>146.40484499999999</v>
      </c>
      <c r="AY110" s="90">
        <v>0</v>
      </c>
      <c r="AZ110" s="90">
        <v>0</v>
      </c>
      <c r="BA110" s="207"/>
      <c r="BB110" s="207">
        <f t="shared" si="44"/>
        <v>4198.3722310000003</v>
      </c>
      <c r="BC110" s="207">
        <f t="shared" si="50"/>
        <v>4198.3722309999994</v>
      </c>
      <c r="BD110" s="207">
        <f t="shared" si="47"/>
        <v>0</v>
      </c>
      <c r="BE110" s="207"/>
      <c r="BF110" s="207"/>
      <c r="BG110" s="207"/>
    </row>
    <row r="111" spans="1:59" ht="20.25" customHeight="1">
      <c r="A111" s="282"/>
      <c r="B111" s="91" t="s">
        <v>49</v>
      </c>
      <c r="C111" s="187">
        <v>23213.441540880001</v>
      </c>
      <c r="D111" s="188">
        <v>5587.9244950000002</v>
      </c>
      <c r="E111" s="188">
        <v>16.1590276034269</v>
      </c>
      <c r="F111" s="95">
        <f t="shared" si="51"/>
        <v>3.1357217853677635</v>
      </c>
      <c r="G111" s="187">
        <v>3740.5097125900002</v>
      </c>
      <c r="H111" s="187">
        <v>93</v>
      </c>
      <c r="I111" s="94">
        <v>177.93673899999999</v>
      </c>
      <c r="J111" s="94">
        <v>5.6451067061256399</v>
      </c>
      <c r="K111" s="95">
        <f t="shared" si="52"/>
        <v>5.8537399151666403</v>
      </c>
      <c r="L111" s="187">
        <v>12489.58427241</v>
      </c>
      <c r="M111" s="187">
        <v>20742</v>
      </c>
      <c r="N111" s="187">
        <v>4834.0292079999999</v>
      </c>
      <c r="O111" s="187">
        <v>22.5156165371294</v>
      </c>
      <c r="P111" s="95">
        <f t="shared" si="53"/>
        <v>3.8749895435944799</v>
      </c>
      <c r="Q111" s="99">
        <v>49.917153599999999</v>
      </c>
      <c r="R111" s="111">
        <v>116</v>
      </c>
      <c r="S111" s="99">
        <v>-82.424242424242394</v>
      </c>
      <c r="T111" s="99">
        <v>16.107558999999998</v>
      </c>
      <c r="U111" s="99">
        <v>-87.927871629920205</v>
      </c>
      <c r="V111" s="95">
        <f t="shared" si="54"/>
        <v>0.13580584354252651</v>
      </c>
      <c r="W111" s="99">
        <v>12485.68027241</v>
      </c>
      <c r="X111" s="99">
        <v>20710</v>
      </c>
      <c r="Y111" s="99">
        <v>32.2815533980583</v>
      </c>
      <c r="Z111" s="99">
        <v>4833.6669359999996</v>
      </c>
      <c r="AA111" s="99">
        <v>22.5082346596954</v>
      </c>
      <c r="AB111" s="95">
        <f t="shared" si="55"/>
        <v>3.9734157417623215</v>
      </c>
      <c r="AC111" s="99">
        <v>32</v>
      </c>
      <c r="AD111" s="99">
        <v>0.36227199999999998</v>
      </c>
      <c r="AE111" s="95">
        <f t="shared" si="56"/>
        <v>1.4858224289018371E-2</v>
      </c>
      <c r="AF111" s="99">
        <v>0</v>
      </c>
      <c r="AG111" s="99">
        <v>0</v>
      </c>
      <c r="AH111" s="95">
        <f t="shared" si="57"/>
        <v>0</v>
      </c>
      <c r="AI111" s="99">
        <v>0</v>
      </c>
      <c r="AJ111" s="99">
        <v>0</v>
      </c>
      <c r="AK111" s="99" t="e">
        <v>#DIV/0!</v>
      </c>
      <c r="AL111" s="95">
        <f t="shared" si="58"/>
        <v>0</v>
      </c>
      <c r="AM111" s="99">
        <v>0</v>
      </c>
      <c r="AN111" s="99">
        <v>1105.585</v>
      </c>
      <c r="AO111" s="99">
        <v>2836</v>
      </c>
      <c r="AP111" s="99">
        <v>64.670398000000006</v>
      </c>
      <c r="AQ111" s="99">
        <v>-29.004016018404599</v>
      </c>
      <c r="AR111" s="95">
        <f t="shared" si="59"/>
        <v>5.3233351129477997</v>
      </c>
      <c r="AS111" s="99">
        <v>14.542728</v>
      </c>
      <c r="AT111" s="99">
        <v>100.951109</v>
      </c>
      <c r="AU111" s="99">
        <v>0</v>
      </c>
      <c r="AV111" s="99">
        <v>227.026702</v>
      </c>
      <c r="AW111" s="99">
        <v>143.342939</v>
      </c>
      <c r="AX111" s="99">
        <v>8.3209009999999992</v>
      </c>
      <c r="AY111" s="99">
        <v>17.103770999999998</v>
      </c>
      <c r="AZ111" s="99">
        <v>0</v>
      </c>
      <c r="BA111" s="207"/>
      <c r="BB111" s="207">
        <f t="shared" si="44"/>
        <v>5587.9244950000002</v>
      </c>
      <c r="BC111" s="207">
        <f t="shared" si="50"/>
        <v>5587.9244950000002</v>
      </c>
      <c r="BD111" s="207">
        <f t="shared" si="47"/>
        <v>0</v>
      </c>
      <c r="BE111" s="207"/>
      <c r="BF111" s="207"/>
      <c r="BG111" s="207"/>
    </row>
    <row r="112" spans="1:59" ht="20.25" customHeight="1">
      <c r="A112" s="282"/>
      <c r="B112" s="91" t="s">
        <v>37</v>
      </c>
      <c r="C112" s="90">
        <v>7746.4663976699803</v>
      </c>
      <c r="D112" s="90">
        <v>1434.842034</v>
      </c>
      <c r="E112" s="90">
        <v>4.4364034198644502</v>
      </c>
      <c r="F112" s="95">
        <f t="shared" si="51"/>
        <v>0.80517648880207227</v>
      </c>
      <c r="G112" s="90">
        <v>384.86880000000002</v>
      </c>
      <c r="H112" s="90">
        <v>22</v>
      </c>
      <c r="I112" s="90">
        <v>23.024274999999999</v>
      </c>
      <c r="J112" s="90">
        <v>-2.4088211131483801</v>
      </c>
      <c r="K112" s="95">
        <f t="shared" si="52"/>
        <v>0.75744963262068876</v>
      </c>
      <c r="L112" s="90">
        <v>2055.8232128</v>
      </c>
      <c r="M112" s="90">
        <v>5155</v>
      </c>
      <c r="N112" s="90">
        <v>951.30094299999996</v>
      </c>
      <c r="O112" s="90">
        <v>7.5632731281383698</v>
      </c>
      <c r="P112" s="95">
        <f t="shared" si="53"/>
        <v>0.76256908022732162</v>
      </c>
      <c r="Q112" s="90">
        <v>339.56474100000003</v>
      </c>
      <c r="R112" s="90">
        <v>745</v>
      </c>
      <c r="S112" s="90">
        <v>122.38805970149301</v>
      </c>
      <c r="T112" s="90">
        <v>112.708304</v>
      </c>
      <c r="U112" s="90">
        <v>76.301598870426403</v>
      </c>
      <c r="V112" s="95">
        <f t="shared" si="54"/>
        <v>0.95026479797264851</v>
      </c>
      <c r="W112" s="90">
        <v>1833.1745128</v>
      </c>
      <c r="X112" s="90">
        <v>3329</v>
      </c>
      <c r="Y112" s="90">
        <v>48.0213428190307</v>
      </c>
      <c r="Z112" s="90">
        <v>930.64011800000003</v>
      </c>
      <c r="AA112" s="90">
        <v>8.2085029315519602</v>
      </c>
      <c r="AB112" s="95">
        <f t="shared" si="55"/>
        <v>0.76501342432931441</v>
      </c>
      <c r="AC112" s="90">
        <v>1826</v>
      </c>
      <c r="AD112" s="90">
        <v>20.6608249999999</v>
      </c>
      <c r="AE112" s="95">
        <f t="shared" si="56"/>
        <v>0.8473831039830747</v>
      </c>
      <c r="AF112" s="90">
        <v>0</v>
      </c>
      <c r="AG112" s="90">
        <v>0</v>
      </c>
      <c r="AH112" s="95">
        <f t="shared" si="57"/>
        <v>0</v>
      </c>
      <c r="AI112" s="90"/>
      <c r="AJ112" s="90"/>
      <c r="AK112" s="90"/>
      <c r="AL112" s="95">
        <f t="shared" si="58"/>
        <v>0</v>
      </c>
      <c r="AM112" s="90"/>
      <c r="AN112" s="90">
        <v>0</v>
      </c>
      <c r="AO112" s="90">
        <v>0</v>
      </c>
      <c r="AP112" s="90">
        <v>0</v>
      </c>
      <c r="AQ112" s="90">
        <v>-100</v>
      </c>
      <c r="AR112" s="95">
        <f t="shared" si="59"/>
        <v>0</v>
      </c>
      <c r="AS112" s="90">
        <v>2.6461920000000001</v>
      </c>
      <c r="AT112" s="90">
        <v>0</v>
      </c>
      <c r="AU112" s="90">
        <v>0</v>
      </c>
      <c r="AV112" s="90">
        <v>313.61205999999999</v>
      </c>
      <c r="AW112" s="90">
        <v>140.03233800000001</v>
      </c>
      <c r="AX112" s="90">
        <v>3.2829999999999998E-2</v>
      </c>
      <c r="AY112" s="92">
        <v>4.1933959999999999</v>
      </c>
      <c r="AZ112" s="90">
        <v>0</v>
      </c>
      <c r="BA112" s="207"/>
      <c r="BB112" s="207">
        <f t="shared" si="44"/>
        <v>1434.842034</v>
      </c>
      <c r="BC112" s="207">
        <f t="shared" si="50"/>
        <v>1434.842034</v>
      </c>
      <c r="BD112" s="207">
        <f t="shared" si="47"/>
        <v>0</v>
      </c>
      <c r="BE112" s="207"/>
      <c r="BF112" s="207"/>
      <c r="BG112" s="207"/>
    </row>
    <row r="113" spans="1:59" ht="20.25" customHeight="1">
      <c r="A113" s="282"/>
      <c r="B113" s="91" t="s">
        <v>46</v>
      </c>
      <c r="C113" s="95">
        <v>29138.91964249</v>
      </c>
      <c r="D113" s="95">
        <v>4567.3645900000001</v>
      </c>
      <c r="E113" s="95">
        <v>-12.1243427894511</v>
      </c>
      <c r="F113" s="95">
        <f t="shared" si="51"/>
        <v>2.5630240099692512</v>
      </c>
      <c r="G113" s="95">
        <v>10277.92536829</v>
      </c>
      <c r="H113" s="95">
        <v>37</v>
      </c>
      <c r="I113" s="95">
        <v>211.92709600000001</v>
      </c>
      <c r="J113" s="95">
        <v>-54.175820942886901</v>
      </c>
      <c r="K113" s="95">
        <f t="shared" si="52"/>
        <v>6.9719503006096586</v>
      </c>
      <c r="L113" s="95">
        <v>8647.3083062299993</v>
      </c>
      <c r="M113" s="95">
        <v>30907</v>
      </c>
      <c r="N113" s="95">
        <v>3622.109935</v>
      </c>
      <c r="O113" s="95">
        <v>-6.4116262224713996</v>
      </c>
      <c r="P113" s="95">
        <f t="shared" si="53"/>
        <v>2.9035070993461574</v>
      </c>
      <c r="Q113" s="95"/>
      <c r="R113" s="95"/>
      <c r="S113" s="95">
        <v>-100</v>
      </c>
      <c r="T113" s="95"/>
      <c r="U113" s="95">
        <v>-100</v>
      </c>
      <c r="V113" s="95">
        <f t="shared" si="54"/>
        <v>0</v>
      </c>
      <c r="W113" s="95">
        <v>6301.7363062300001</v>
      </c>
      <c r="X113" s="95">
        <v>11681</v>
      </c>
      <c r="Y113" s="95">
        <v>-21.944537253591701</v>
      </c>
      <c r="Z113" s="95">
        <v>3311.4535329999999</v>
      </c>
      <c r="AA113" s="95">
        <v>-6.0510275387560499</v>
      </c>
      <c r="AB113" s="95">
        <f t="shared" si="55"/>
        <v>2.7221117570473528</v>
      </c>
      <c r="AC113" s="95">
        <v>18240</v>
      </c>
      <c r="AD113" s="95">
        <v>206.505459</v>
      </c>
      <c r="AE113" s="95">
        <f t="shared" si="56"/>
        <v>8.4696151696203046</v>
      </c>
      <c r="AF113" s="95">
        <v>986</v>
      </c>
      <c r="AG113" s="95">
        <v>104.150943</v>
      </c>
      <c r="AH113" s="95">
        <f t="shared" si="57"/>
        <v>15.753773124206258</v>
      </c>
      <c r="AI113" s="95">
        <v>0</v>
      </c>
      <c r="AJ113" s="95"/>
      <c r="AK113" s="95">
        <v>0</v>
      </c>
      <c r="AL113" s="95">
        <f t="shared" si="58"/>
        <v>0</v>
      </c>
      <c r="AM113" s="136"/>
      <c r="AN113" s="95">
        <v>4.5149999999999997</v>
      </c>
      <c r="AO113" s="95">
        <v>63</v>
      </c>
      <c r="AP113" s="95">
        <v>0.39324399999999998</v>
      </c>
      <c r="AQ113" s="95">
        <v>741.30760344016096</v>
      </c>
      <c r="AR113" s="95">
        <f t="shared" si="59"/>
        <v>3.2369826967139498E-2</v>
      </c>
      <c r="AS113" s="95">
        <v>23.717611999999999</v>
      </c>
      <c r="AT113" s="95">
        <v>0</v>
      </c>
      <c r="AU113" s="95">
        <v>0</v>
      </c>
      <c r="AV113" s="95">
        <v>244.661991</v>
      </c>
      <c r="AW113" s="95">
        <v>459.70333299999999</v>
      </c>
      <c r="AX113" s="95">
        <v>4.8513789999999997</v>
      </c>
      <c r="AY113" s="96"/>
      <c r="AZ113" s="190"/>
      <c r="BA113" s="207"/>
      <c r="BB113" s="207">
        <f t="shared" si="44"/>
        <v>4567.3645900000001</v>
      </c>
      <c r="BC113" s="207">
        <f t="shared" si="50"/>
        <v>4567.3645900000001</v>
      </c>
      <c r="BD113" s="207">
        <f t="shared" si="47"/>
        <v>0</v>
      </c>
      <c r="BE113" s="207"/>
      <c r="BF113" s="207"/>
      <c r="BG113" s="207"/>
    </row>
    <row r="114" spans="1:59" ht="20.25" customHeight="1">
      <c r="A114" s="282"/>
      <c r="B114" s="91" t="s">
        <v>39</v>
      </c>
      <c r="C114" s="97">
        <v>4415.7299999999996</v>
      </c>
      <c r="D114" s="97">
        <v>1074.3399999999999</v>
      </c>
      <c r="E114" s="97">
        <v>7.7519999999999998</v>
      </c>
      <c r="F114" s="95">
        <f t="shared" si="51"/>
        <v>0.60287703348647381</v>
      </c>
      <c r="G114" s="97">
        <v>690.88</v>
      </c>
      <c r="H114" s="97">
        <v>9</v>
      </c>
      <c r="I114" s="97">
        <v>71.61</v>
      </c>
      <c r="J114" s="97">
        <v>6020.5128000000004</v>
      </c>
      <c r="K114" s="95">
        <f t="shared" si="52"/>
        <v>2.3558165541354734</v>
      </c>
      <c r="L114" s="97">
        <v>2584.1999999999998</v>
      </c>
      <c r="M114" s="97">
        <v>5116</v>
      </c>
      <c r="N114" s="97">
        <v>910.69</v>
      </c>
      <c r="O114" s="97">
        <v>-3.1705999999999999</v>
      </c>
      <c r="P114" s="95">
        <f t="shared" si="53"/>
        <v>0.73001508174918273</v>
      </c>
      <c r="Q114" s="97">
        <v>13.03</v>
      </c>
      <c r="R114" s="97">
        <v>33</v>
      </c>
      <c r="S114" s="97">
        <v>-87.956199999999995</v>
      </c>
      <c r="T114" s="97">
        <v>3.69</v>
      </c>
      <c r="U114" s="97">
        <v>-91.868700000000004</v>
      </c>
      <c r="V114" s="95">
        <f t="shared" si="54"/>
        <v>3.1111080373626001E-2</v>
      </c>
      <c r="W114" s="97">
        <v>2564.62</v>
      </c>
      <c r="X114" s="97">
        <v>4954</v>
      </c>
      <c r="Y114" s="97">
        <v>1.5164</v>
      </c>
      <c r="Z114" s="97">
        <v>908.54</v>
      </c>
      <c r="AA114" s="97">
        <v>-3.2985000000000002</v>
      </c>
      <c r="AB114" s="95">
        <f t="shared" si="55"/>
        <v>0.74684648028482603</v>
      </c>
      <c r="AC114" s="97">
        <v>146</v>
      </c>
      <c r="AD114" s="97">
        <v>1.72</v>
      </c>
      <c r="AE114" s="95">
        <f t="shared" si="56"/>
        <v>7.0544082283785656E-2</v>
      </c>
      <c r="AF114" s="97">
        <v>16</v>
      </c>
      <c r="AG114" s="97">
        <v>0.43</v>
      </c>
      <c r="AH114" s="95">
        <f t="shared" si="57"/>
        <v>6.5041393272922091E-2</v>
      </c>
      <c r="AI114" s="97">
        <v>0</v>
      </c>
      <c r="AJ114" s="97">
        <v>0</v>
      </c>
      <c r="AK114" s="97">
        <v>0</v>
      </c>
      <c r="AL114" s="95">
        <f t="shared" si="58"/>
        <v>0</v>
      </c>
      <c r="AM114" s="97">
        <v>0</v>
      </c>
      <c r="AN114" s="97">
        <v>0.41</v>
      </c>
      <c r="AO114" s="97">
        <v>3</v>
      </c>
      <c r="AP114" s="97">
        <v>0.02</v>
      </c>
      <c r="AQ114" s="97">
        <v>0</v>
      </c>
      <c r="AR114" s="95">
        <f t="shared" si="59"/>
        <v>1.6462973099215497E-3</v>
      </c>
      <c r="AS114" s="97">
        <v>0</v>
      </c>
      <c r="AT114" s="97">
        <v>0</v>
      </c>
      <c r="AU114" s="97">
        <v>0</v>
      </c>
      <c r="AV114" s="97">
        <v>53.52</v>
      </c>
      <c r="AW114" s="97">
        <v>36.06</v>
      </c>
      <c r="AX114" s="97">
        <v>2.44</v>
      </c>
      <c r="AY114" s="97">
        <v>0</v>
      </c>
      <c r="AZ114" s="97">
        <v>0</v>
      </c>
      <c r="BA114" s="207"/>
      <c r="BB114" s="207">
        <f t="shared" si="44"/>
        <v>1074.3399999999999</v>
      </c>
      <c r="BC114" s="207">
        <f t="shared" si="50"/>
        <v>1074.3400000000001</v>
      </c>
      <c r="BD114" s="207">
        <f t="shared" si="47"/>
        <v>0</v>
      </c>
      <c r="BE114" s="207"/>
      <c r="BF114" s="207"/>
      <c r="BG114" s="207"/>
    </row>
    <row r="115" spans="1:59" ht="20.25" customHeight="1">
      <c r="A115" s="282"/>
      <c r="B115" s="91" t="s">
        <v>40</v>
      </c>
      <c r="C115" s="99">
        <v>26653.4</v>
      </c>
      <c r="D115" s="99">
        <v>4237.28</v>
      </c>
      <c r="E115" s="99">
        <v>-5.0776391599866599</v>
      </c>
      <c r="F115" s="95">
        <f t="shared" si="51"/>
        <v>2.3777936188279001</v>
      </c>
      <c r="G115" s="189">
        <v>610.11</v>
      </c>
      <c r="H115" s="99">
        <v>14</v>
      </c>
      <c r="I115" s="99">
        <v>34.659999999999997</v>
      </c>
      <c r="J115" s="99">
        <v>172.27022780832701</v>
      </c>
      <c r="K115" s="95">
        <f t="shared" si="52"/>
        <v>1.1402402145836545</v>
      </c>
      <c r="L115" s="111">
        <v>11112.42</v>
      </c>
      <c r="M115" s="111">
        <v>21126</v>
      </c>
      <c r="N115" s="99">
        <v>3649.57</v>
      </c>
      <c r="O115" s="99">
        <v>-6.42074750532284</v>
      </c>
      <c r="P115" s="95">
        <f t="shared" si="53"/>
        <v>2.9255192676974215</v>
      </c>
      <c r="Q115" s="99">
        <v>3125.09</v>
      </c>
      <c r="R115" s="99">
        <v>6439</v>
      </c>
      <c r="S115" s="99">
        <v>-30.8897713856392</v>
      </c>
      <c r="T115" s="99">
        <v>938.16</v>
      </c>
      <c r="U115" s="99">
        <v>-38.748182216300997</v>
      </c>
      <c r="V115" s="95">
        <f t="shared" si="54"/>
        <v>7.9098024832848166</v>
      </c>
      <c r="W115" s="111">
        <v>11112.3</v>
      </c>
      <c r="X115" s="99">
        <v>21125</v>
      </c>
      <c r="Y115" s="99">
        <v>0.46128970895948301</v>
      </c>
      <c r="Z115" s="99">
        <v>3649.56</v>
      </c>
      <c r="AA115" s="99">
        <v>-6.4205239233713396</v>
      </c>
      <c r="AB115" s="95">
        <f t="shared" si="55"/>
        <v>3.0000451720213639</v>
      </c>
      <c r="AC115" s="99">
        <v>1</v>
      </c>
      <c r="AD115" s="99">
        <v>0.01</v>
      </c>
      <c r="AE115" s="95">
        <f t="shared" si="56"/>
        <v>4.1014001327782353E-4</v>
      </c>
      <c r="AF115" s="99">
        <v>0</v>
      </c>
      <c r="AG115" s="99">
        <v>0</v>
      </c>
      <c r="AH115" s="95">
        <f t="shared" si="57"/>
        <v>0</v>
      </c>
      <c r="AI115" s="99">
        <v>9.3000000000000007</v>
      </c>
      <c r="AJ115" s="99">
        <v>2.33</v>
      </c>
      <c r="AK115" s="99">
        <v>-0.37196765498652301</v>
      </c>
      <c r="AL115" s="95">
        <f t="shared" si="58"/>
        <v>1.4991186174971379E-2</v>
      </c>
      <c r="AM115" s="99">
        <v>0</v>
      </c>
      <c r="AN115" s="111">
        <v>6.22</v>
      </c>
      <c r="AO115" s="99">
        <v>1</v>
      </c>
      <c r="AP115" s="99">
        <v>0.15</v>
      </c>
      <c r="AQ115" s="99">
        <v>-52.631578947368403</v>
      </c>
      <c r="AR115" s="95">
        <f t="shared" si="59"/>
        <v>1.2347229824411624E-2</v>
      </c>
      <c r="AS115" s="99">
        <v>0.78</v>
      </c>
      <c r="AT115" s="99">
        <v>33.57</v>
      </c>
      <c r="AU115" s="99">
        <v>1.41</v>
      </c>
      <c r="AV115" s="99">
        <v>168.93</v>
      </c>
      <c r="AW115" s="99">
        <v>282.06</v>
      </c>
      <c r="AX115" s="99">
        <v>0</v>
      </c>
      <c r="AY115" s="99">
        <v>63.82</v>
      </c>
      <c r="AZ115" s="99">
        <v>0</v>
      </c>
      <c r="BA115" s="207"/>
      <c r="BB115" s="207">
        <f t="shared" si="44"/>
        <v>4237.28</v>
      </c>
      <c r="BC115" s="207">
        <f t="shared" si="50"/>
        <v>4237.28</v>
      </c>
      <c r="BD115" s="207">
        <f t="shared" si="47"/>
        <v>0</v>
      </c>
      <c r="BE115" s="207"/>
      <c r="BF115" s="207"/>
      <c r="BG115" s="207"/>
    </row>
    <row r="116" spans="1:59" ht="20.25" customHeight="1">
      <c r="A116" s="282"/>
      <c r="B116" s="91" t="s">
        <v>53</v>
      </c>
      <c r="C116" s="84">
        <v>1305.81</v>
      </c>
      <c r="D116" s="84">
        <v>329.31</v>
      </c>
      <c r="E116" s="84">
        <v>-1.48</v>
      </c>
      <c r="F116" s="95">
        <f t="shared" si="51"/>
        <v>0.18479572192921301</v>
      </c>
      <c r="G116" s="84">
        <v>11.31</v>
      </c>
      <c r="H116" s="109">
        <v>1</v>
      </c>
      <c r="I116" s="84">
        <v>1.1299999999999999</v>
      </c>
      <c r="J116" s="196">
        <v>-86.19</v>
      </c>
      <c r="K116" s="95">
        <f t="shared" si="52"/>
        <v>3.7174594416605006E-2</v>
      </c>
      <c r="L116" s="109">
        <v>891.07</v>
      </c>
      <c r="M116" s="109">
        <v>1429</v>
      </c>
      <c r="N116" s="84">
        <v>306.87</v>
      </c>
      <c r="O116" s="109">
        <v>6.58</v>
      </c>
      <c r="P116" s="95">
        <f t="shared" si="53"/>
        <v>0.2459890062879484</v>
      </c>
      <c r="Q116" s="84"/>
      <c r="R116" s="109"/>
      <c r="S116" s="218"/>
      <c r="T116" s="84"/>
      <c r="U116" s="84"/>
      <c r="V116" s="95">
        <f t="shared" si="54"/>
        <v>0</v>
      </c>
      <c r="W116" s="109">
        <v>891.07</v>
      </c>
      <c r="X116" s="109">
        <v>1429</v>
      </c>
      <c r="Y116" s="109">
        <v>12.25</v>
      </c>
      <c r="Z116" s="84">
        <v>306.87</v>
      </c>
      <c r="AA116" s="84">
        <v>6.58</v>
      </c>
      <c r="AB116" s="95">
        <f t="shared" si="55"/>
        <v>0.25225612455698654</v>
      </c>
      <c r="AC116" s="109"/>
      <c r="AD116" s="84">
        <v>0</v>
      </c>
      <c r="AE116" s="95">
        <f t="shared" si="56"/>
        <v>0</v>
      </c>
      <c r="AF116" s="109"/>
      <c r="AG116" s="84">
        <v>0</v>
      </c>
      <c r="AH116" s="95">
        <f t="shared" si="57"/>
        <v>0</v>
      </c>
      <c r="AI116" s="84"/>
      <c r="AJ116" s="84"/>
      <c r="AK116" s="84"/>
      <c r="AL116" s="95">
        <f t="shared" si="58"/>
        <v>0</v>
      </c>
      <c r="AM116" s="84"/>
      <c r="AN116" s="109"/>
      <c r="AO116" s="109"/>
      <c r="AP116" s="84"/>
      <c r="AQ116" s="83">
        <v>0</v>
      </c>
      <c r="AR116" s="95">
        <f t="shared" si="59"/>
        <v>0</v>
      </c>
      <c r="AS116" s="84">
        <v>0.68</v>
      </c>
      <c r="AT116" s="84"/>
      <c r="AU116" s="84"/>
      <c r="AV116" s="84">
        <v>10.45</v>
      </c>
      <c r="AW116" s="84">
        <v>7.56</v>
      </c>
      <c r="AX116" s="84">
        <v>2.6</v>
      </c>
      <c r="AY116" s="209">
        <v>0.02</v>
      </c>
      <c r="AZ116" s="84"/>
      <c r="BA116" s="207"/>
      <c r="BB116" s="207">
        <f t="shared" si="44"/>
        <v>329.31</v>
      </c>
      <c r="BC116" s="207">
        <f t="shared" si="50"/>
        <v>329.31</v>
      </c>
      <c r="BD116" s="207">
        <f t="shared" si="47"/>
        <v>0</v>
      </c>
      <c r="BE116" s="207"/>
      <c r="BF116" s="207"/>
      <c r="BG116" s="207"/>
    </row>
    <row r="117" spans="1:59" ht="20.25" customHeight="1">
      <c r="A117" s="282"/>
      <c r="B117" s="91" t="s">
        <v>38</v>
      </c>
      <c r="C117" s="90">
        <v>786.72304085999997</v>
      </c>
      <c r="D117" s="90">
        <v>867.38182600000005</v>
      </c>
      <c r="E117" s="92">
        <v>2.85567255838335</v>
      </c>
      <c r="F117" s="95">
        <f t="shared" si="51"/>
        <v>0.48674030768561249</v>
      </c>
      <c r="G117" s="90">
        <v>3.95</v>
      </c>
      <c r="H117" s="90">
        <v>4</v>
      </c>
      <c r="I117" s="90">
        <v>0.45719900000000002</v>
      </c>
      <c r="J117" s="92">
        <v>90.793723657304994</v>
      </c>
      <c r="K117" s="95">
        <f t="shared" si="52"/>
        <v>1.5040873798829554E-2</v>
      </c>
      <c r="L117" s="90">
        <v>208.27965585999999</v>
      </c>
      <c r="M117" s="90">
        <v>383</v>
      </c>
      <c r="N117" s="90">
        <v>61.848511999999999</v>
      </c>
      <c r="O117" s="92">
        <v>-59.074306430605503</v>
      </c>
      <c r="P117" s="95">
        <f t="shared" si="53"/>
        <v>4.9578173191476026E-2</v>
      </c>
      <c r="Q117" s="90"/>
      <c r="R117" s="90"/>
      <c r="S117" s="90"/>
      <c r="T117" s="90"/>
      <c r="U117" s="90"/>
      <c r="V117" s="95">
        <f t="shared" si="54"/>
        <v>0</v>
      </c>
      <c r="W117" s="90">
        <v>208.03565585999999</v>
      </c>
      <c r="X117" s="90">
        <v>381</v>
      </c>
      <c r="Y117" s="92">
        <v>-51.954602774274903</v>
      </c>
      <c r="Z117" s="90">
        <v>61.825870000000002</v>
      </c>
      <c r="AA117" s="92">
        <v>-59.076658497094797</v>
      </c>
      <c r="AB117" s="95">
        <f t="shared" si="55"/>
        <v>5.0822675281272392E-2</v>
      </c>
      <c r="AC117" s="90">
        <v>2</v>
      </c>
      <c r="AD117" s="90">
        <v>2.2641999999999999E-2</v>
      </c>
      <c r="AE117" s="95">
        <f t="shared" si="56"/>
        <v>9.2863901806364822E-4</v>
      </c>
      <c r="AF117" s="90">
        <v>0</v>
      </c>
      <c r="AG117" s="90">
        <v>0</v>
      </c>
      <c r="AH117" s="95">
        <f t="shared" si="57"/>
        <v>0</v>
      </c>
      <c r="AI117" s="90">
        <v>252.57738499999999</v>
      </c>
      <c r="AJ117" s="90">
        <v>761.15746300000001</v>
      </c>
      <c r="AK117" s="92">
        <v>26.380185318075199</v>
      </c>
      <c r="AL117" s="95">
        <f t="shared" si="58"/>
        <v>4.8972760670823554</v>
      </c>
      <c r="AM117" s="90">
        <v>761.15746300000001</v>
      </c>
      <c r="AN117" s="90">
        <v>186.97399999999999</v>
      </c>
      <c r="AO117" s="90">
        <v>6</v>
      </c>
      <c r="AP117" s="90">
        <v>29.66864</v>
      </c>
      <c r="AQ117" s="92">
        <v>-65.534145215867795</v>
      </c>
      <c r="AR117" s="95">
        <f t="shared" si="59"/>
        <v>2.4421701110515444</v>
      </c>
      <c r="AS117" s="90">
        <v>0</v>
      </c>
      <c r="AT117" s="90">
        <v>0</v>
      </c>
      <c r="AU117" s="90">
        <v>0</v>
      </c>
      <c r="AV117" s="90">
        <v>0.84150999999999998</v>
      </c>
      <c r="AW117" s="90">
        <v>12.429501999999999</v>
      </c>
      <c r="AX117" s="90">
        <v>0.97899999999999998</v>
      </c>
      <c r="AY117" s="90">
        <v>0</v>
      </c>
      <c r="AZ117" s="90"/>
      <c r="BA117" s="207"/>
      <c r="BB117" s="207">
        <f t="shared" si="44"/>
        <v>867.38182600000005</v>
      </c>
      <c r="BC117" s="207">
        <f t="shared" si="50"/>
        <v>867.38182599999993</v>
      </c>
      <c r="BD117" s="207">
        <f t="shared" si="47"/>
        <v>0</v>
      </c>
      <c r="BE117" s="207"/>
      <c r="BF117" s="207"/>
      <c r="BG117" s="207"/>
    </row>
    <row r="118" spans="1:59" ht="20.25" customHeight="1">
      <c r="A118" s="282"/>
      <c r="B118" s="216" t="s">
        <v>54</v>
      </c>
      <c r="C118" s="96">
        <v>36745.573336139998</v>
      </c>
      <c r="D118" s="96">
        <v>2152.4411960000002</v>
      </c>
      <c r="E118" s="96">
        <v>50.327399532385698</v>
      </c>
      <c r="F118" s="95">
        <f t="shared" si="51"/>
        <v>1.2078647011174841</v>
      </c>
      <c r="G118" s="96">
        <v>406.58537164000001</v>
      </c>
      <c r="H118" s="96">
        <v>11</v>
      </c>
      <c r="I118" s="96">
        <v>20.952808000000001</v>
      </c>
      <c r="J118" s="96">
        <v>-27.141843574090299</v>
      </c>
      <c r="K118" s="95">
        <f t="shared" si="52"/>
        <v>0.68930277813185559</v>
      </c>
      <c r="L118" s="96">
        <v>30851.873964499999</v>
      </c>
      <c r="M118" s="96">
        <v>5453</v>
      </c>
      <c r="N118" s="96">
        <v>1584.585787</v>
      </c>
      <c r="O118" s="96">
        <v>47.444994647054799</v>
      </c>
      <c r="P118" s="95">
        <f t="shared" si="53"/>
        <v>1.2702143680455458</v>
      </c>
      <c r="Q118" s="96"/>
      <c r="R118" s="96"/>
      <c r="S118" s="96"/>
      <c r="T118" s="96"/>
      <c r="U118" s="96"/>
      <c r="V118" s="95">
        <f t="shared" si="54"/>
        <v>0</v>
      </c>
      <c r="W118" s="96">
        <v>30848.213964499999</v>
      </c>
      <c r="X118" s="96">
        <v>5450</v>
      </c>
      <c r="Y118" s="96">
        <v>34.137336943145499</v>
      </c>
      <c r="Z118" s="96">
        <v>1584.5497869999999</v>
      </c>
      <c r="AA118" s="96">
        <v>47.452621183304601</v>
      </c>
      <c r="AB118" s="95">
        <f t="shared" si="55"/>
        <v>1.3025463174510983</v>
      </c>
      <c r="AC118" s="96">
        <v>3</v>
      </c>
      <c r="AD118" s="96">
        <v>3.5999999999999997E-2</v>
      </c>
      <c r="AE118" s="95">
        <f t="shared" si="56"/>
        <v>1.4765040478001647E-3</v>
      </c>
      <c r="AF118" s="96">
        <v>0</v>
      </c>
      <c r="AG118" s="96">
        <v>0</v>
      </c>
      <c r="AH118" s="95">
        <f t="shared" si="57"/>
        <v>0</v>
      </c>
      <c r="AI118" s="92">
        <v>0</v>
      </c>
      <c r="AJ118" s="92">
        <v>0</v>
      </c>
      <c r="AK118" s="92">
        <v>0</v>
      </c>
      <c r="AL118" s="95">
        <f t="shared" si="58"/>
        <v>0</v>
      </c>
      <c r="AM118" s="92">
        <v>0</v>
      </c>
      <c r="AN118" s="96">
        <v>3.81</v>
      </c>
      <c r="AO118" s="96">
        <v>6</v>
      </c>
      <c r="AP118" s="96">
        <v>0.84339600000000003</v>
      </c>
      <c r="AQ118" s="96">
        <v>0</v>
      </c>
      <c r="AR118" s="95">
        <f t="shared" si="59"/>
        <v>6.9424028299929774E-2</v>
      </c>
      <c r="AS118" s="96">
        <v>0</v>
      </c>
      <c r="AT118" s="96">
        <v>0</v>
      </c>
      <c r="AU118" s="96">
        <v>0</v>
      </c>
      <c r="AV118" s="96">
        <v>298.130607</v>
      </c>
      <c r="AW118" s="96">
        <v>237.11526000000001</v>
      </c>
      <c r="AX118" s="96">
        <v>10.813338</v>
      </c>
      <c r="AY118" s="96">
        <v>0</v>
      </c>
      <c r="AZ118" s="211">
        <v>0</v>
      </c>
      <c r="BA118" s="207"/>
      <c r="BB118" s="207">
        <f t="shared" si="44"/>
        <v>2152.4411960000002</v>
      </c>
      <c r="BC118" s="207">
        <f t="shared" si="50"/>
        <v>2152.4411959999998</v>
      </c>
      <c r="BD118" s="207">
        <f t="shared" si="47"/>
        <v>0</v>
      </c>
      <c r="BE118" s="207"/>
      <c r="BF118" s="207"/>
      <c r="BG118" s="207"/>
    </row>
    <row r="119" spans="1:59" ht="20.25" customHeight="1">
      <c r="A119" s="282"/>
      <c r="B119" s="216" t="s">
        <v>62</v>
      </c>
      <c r="C119" s="95">
        <v>25010.536059499998</v>
      </c>
      <c r="D119" s="95">
        <v>4440.8111140000001</v>
      </c>
      <c r="E119" s="95">
        <v>23.071662784009</v>
      </c>
      <c r="F119" s="95">
        <f t="shared" si="51"/>
        <v>2.4920072143661072</v>
      </c>
      <c r="G119" s="95">
        <v>2595.2886546899999</v>
      </c>
      <c r="H119" s="95">
        <v>2572</v>
      </c>
      <c r="I119" s="95">
        <v>182.422844</v>
      </c>
      <c r="J119" s="95">
        <v>-17.150650273917499</v>
      </c>
      <c r="K119" s="95">
        <f t="shared" si="52"/>
        <v>6.0013232194899171</v>
      </c>
      <c r="L119" s="95">
        <v>11489.901001980001</v>
      </c>
      <c r="M119" s="95">
        <v>59017</v>
      </c>
      <c r="N119" s="95">
        <v>2736.0800340000001</v>
      </c>
      <c r="O119" s="95">
        <v>5.9191561343109003</v>
      </c>
      <c r="P119" s="95">
        <f t="shared" si="53"/>
        <v>2.1932597148237232</v>
      </c>
      <c r="Q119" s="90">
        <v>361.27775716999997</v>
      </c>
      <c r="R119" s="90">
        <v>617</v>
      </c>
      <c r="S119" s="90">
        <v>-75.622283682339003</v>
      </c>
      <c r="T119" s="90">
        <v>142.2236</v>
      </c>
      <c r="U119" s="90">
        <v>-77.779067898709499</v>
      </c>
      <c r="V119" s="95">
        <f t="shared" si="54"/>
        <v>1.1991137806575707</v>
      </c>
      <c r="W119" s="90">
        <v>5296.9370019799999</v>
      </c>
      <c r="X119" s="90">
        <v>8252</v>
      </c>
      <c r="Y119" s="90">
        <v>-0.145208131655373</v>
      </c>
      <c r="Z119" s="90">
        <v>2161.3363559999998</v>
      </c>
      <c r="AA119" s="90">
        <v>-0.269856194873969</v>
      </c>
      <c r="AB119" s="95">
        <f t="shared" si="55"/>
        <v>1.776681764358456</v>
      </c>
      <c r="AC119" s="95">
        <v>50765</v>
      </c>
      <c r="AD119" s="95">
        <v>574.74367800000005</v>
      </c>
      <c r="AE119" s="95">
        <f t="shared" si="56"/>
        <v>23.572537972626517</v>
      </c>
      <c r="AF119" s="95"/>
      <c r="AG119" s="95"/>
      <c r="AH119" s="95">
        <f t="shared" si="57"/>
        <v>0</v>
      </c>
      <c r="AI119" s="95">
        <v>113.865785</v>
      </c>
      <c r="AJ119" s="95">
        <v>607.34381800000006</v>
      </c>
      <c r="AK119" s="95">
        <v>20735.165286789601</v>
      </c>
      <c r="AL119" s="95">
        <f t="shared" si="58"/>
        <v>3.9076413080926757</v>
      </c>
      <c r="AM119" s="136">
        <v>607.34381800000006</v>
      </c>
      <c r="AN119" s="95">
        <v>0.35199999999999998</v>
      </c>
      <c r="AO119" s="95">
        <v>2</v>
      </c>
      <c r="AP119" s="95">
        <v>1.9716999999999998E-2</v>
      </c>
      <c r="AQ119" s="95">
        <v>0</v>
      </c>
      <c r="AR119" s="95">
        <f t="shared" si="59"/>
        <v>1.6230022029861597E-3</v>
      </c>
      <c r="AS119" s="95"/>
      <c r="AT119" s="95">
        <v>13.855074999999999</v>
      </c>
      <c r="AU119" s="95"/>
      <c r="AV119" s="95">
        <v>374.997164</v>
      </c>
      <c r="AW119" s="95">
        <v>191.976293</v>
      </c>
      <c r="AX119" s="95">
        <v>297.38031899999999</v>
      </c>
      <c r="AY119" s="96">
        <v>36.735849999999999</v>
      </c>
      <c r="AZ119" s="190"/>
      <c r="BA119" s="207"/>
      <c r="BB119" s="207">
        <f t="shared" si="44"/>
        <v>4440.8111140000001</v>
      </c>
      <c r="BC119" s="207">
        <f t="shared" si="50"/>
        <v>4440.8111140000001</v>
      </c>
      <c r="BD119" s="207">
        <f t="shared" si="47"/>
        <v>0</v>
      </c>
      <c r="BE119" s="207"/>
      <c r="BF119" s="207"/>
      <c r="BG119" s="207"/>
    </row>
    <row r="120" spans="1:59" customFormat="1" ht="20.25" customHeight="1">
      <c r="A120" s="282"/>
      <c r="B120" s="91" t="s">
        <v>41</v>
      </c>
      <c r="C120" s="95">
        <v>9837.9126575900009</v>
      </c>
      <c r="D120" s="95">
        <v>2453.6847710000002</v>
      </c>
      <c r="E120" s="95" t="s">
        <v>42</v>
      </c>
      <c r="F120" s="95">
        <f t="shared" si="51"/>
        <v>1.376910657567826</v>
      </c>
      <c r="G120" s="95">
        <v>78.160459750000001</v>
      </c>
      <c r="H120" s="95">
        <v>29</v>
      </c>
      <c r="I120" s="95">
        <v>13.758651</v>
      </c>
      <c r="J120" s="95" t="s">
        <v>42</v>
      </c>
      <c r="K120" s="95">
        <f t="shared" si="52"/>
        <v>0.45263032800408581</v>
      </c>
      <c r="L120" s="95">
        <v>7388.9983180400004</v>
      </c>
      <c r="M120" s="95">
        <v>14020</v>
      </c>
      <c r="N120" s="95">
        <v>2257.7048089999998</v>
      </c>
      <c r="O120" s="95" t="s">
        <v>42</v>
      </c>
      <c r="P120" s="95">
        <f t="shared" si="53"/>
        <v>1.8097909944192403</v>
      </c>
      <c r="Q120" s="90">
        <v>59.014336759999999</v>
      </c>
      <c r="R120" s="90">
        <v>100</v>
      </c>
      <c r="S120" s="90" t="s">
        <v>42</v>
      </c>
      <c r="T120" s="90">
        <v>20.526769999999999</v>
      </c>
      <c r="U120" s="90" t="s">
        <v>42</v>
      </c>
      <c r="V120" s="95">
        <f t="shared" si="54"/>
        <v>0.17306503828751629</v>
      </c>
      <c r="W120" s="90">
        <v>7388.9983180400004</v>
      </c>
      <c r="X120" s="90">
        <v>14020</v>
      </c>
      <c r="Y120" s="90" t="s">
        <v>42</v>
      </c>
      <c r="Z120" s="90">
        <v>2257.7048089999998</v>
      </c>
      <c r="AA120" s="90" t="s">
        <v>42</v>
      </c>
      <c r="AB120" s="95">
        <f t="shared" si="55"/>
        <v>1.8558994542054015</v>
      </c>
      <c r="AC120" s="95">
        <v>0</v>
      </c>
      <c r="AD120" s="95">
        <v>0</v>
      </c>
      <c r="AE120" s="95">
        <f t="shared" si="56"/>
        <v>0</v>
      </c>
      <c r="AF120" s="95">
        <v>0</v>
      </c>
      <c r="AG120" s="95">
        <v>0</v>
      </c>
      <c r="AH120" s="95">
        <f t="shared" si="57"/>
        <v>0</v>
      </c>
      <c r="AI120" s="95">
        <v>0</v>
      </c>
      <c r="AJ120" s="95">
        <v>0</v>
      </c>
      <c r="AK120" s="95" t="s">
        <v>42</v>
      </c>
      <c r="AL120" s="95">
        <f t="shared" si="58"/>
        <v>0</v>
      </c>
      <c r="AM120" s="136"/>
      <c r="AN120" s="95">
        <v>13.33</v>
      </c>
      <c r="AO120" s="95">
        <v>122</v>
      </c>
      <c r="AP120" s="95">
        <v>0.46483200000000002</v>
      </c>
      <c r="AQ120" s="95" t="s">
        <v>42</v>
      </c>
      <c r="AR120" s="95">
        <f t="shared" si="59"/>
        <v>3.8262583558272695E-2</v>
      </c>
      <c r="AS120" s="95">
        <v>3.1973530000000001</v>
      </c>
      <c r="AT120" s="95">
        <v>8.4905639999999991</v>
      </c>
      <c r="AU120" s="95">
        <v>0</v>
      </c>
      <c r="AV120" s="95">
        <v>136.934595</v>
      </c>
      <c r="AW120" s="95">
        <v>31.522867000000002</v>
      </c>
      <c r="AX120" s="95">
        <v>1.6111</v>
      </c>
      <c r="AY120" s="96">
        <v>2.4202861936828402E-13</v>
      </c>
      <c r="AZ120" s="190"/>
      <c r="BA120" s="207"/>
      <c r="BB120" s="207">
        <f t="shared" si="44"/>
        <v>2453.6847710000002</v>
      </c>
      <c r="BC120" s="207">
        <f t="shared" si="50"/>
        <v>2453.6847710000011</v>
      </c>
      <c r="BD120" s="207">
        <f t="shared" si="47"/>
        <v>0</v>
      </c>
      <c r="BE120" s="207"/>
      <c r="BF120" s="207"/>
      <c r="BG120" s="207"/>
    </row>
    <row r="121" spans="1:59" customFormat="1" ht="20.25" customHeight="1">
      <c r="A121" s="282"/>
      <c r="B121" s="93" t="s">
        <v>56</v>
      </c>
      <c r="C121" s="95">
        <v>1949.02083455</v>
      </c>
      <c r="D121" s="95">
        <v>282.80340799999999</v>
      </c>
      <c r="E121" s="95"/>
      <c r="F121" s="95">
        <f t="shared" si="51"/>
        <v>0.15869806548662893</v>
      </c>
      <c r="G121" s="95">
        <v>24.72</v>
      </c>
      <c r="H121" s="95">
        <v>7</v>
      </c>
      <c r="I121" s="95">
        <v>4.3499990000000004</v>
      </c>
      <c r="J121" s="95"/>
      <c r="K121" s="95">
        <f t="shared" si="52"/>
        <v>0.14310570667047556</v>
      </c>
      <c r="L121" s="95">
        <v>638.86325054999998</v>
      </c>
      <c r="M121" s="95">
        <v>1022</v>
      </c>
      <c r="N121" s="95">
        <v>196.824241</v>
      </c>
      <c r="O121" s="95"/>
      <c r="P121" s="95">
        <f t="shared" si="53"/>
        <v>0.1577756035356003</v>
      </c>
      <c r="Q121" s="90"/>
      <c r="R121" s="90"/>
      <c r="S121" s="90"/>
      <c r="T121" s="90"/>
      <c r="U121" s="90"/>
      <c r="V121" s="95">
        <f t="shared" si="54"/>
        <v>0</v>
      </c>
      <c r="W121" s="90">
        <v>638.86325054999998</v>
      </c>
      <c r="X121" s="90">
        <v>1022</v>
      </c>
      <c r="Y121" s="90"/>
      <c r="Z121" s="90">
        <v>196.824241</v>
      </c>
      <c r="AA121" s="90"/>
      <c r="AB121" s="95">
        <f t="shared" si="55"/>
        <v>0.16179528873311286</v>
      </c>
      <c r="AC121" s="95"/>
      <c r="AD121" s="95"/>
      <c r="AE121" s="95">
        <f t="shared" si="56"/>
        <v>0</v>
      </c>
      <c r="AF121" s="95"/>
      <c r="AG121" s="95"/>
      <c r="AH121" s="95">
        <f t="shared" si="57"/>
        <v>0</v>
      </c>
      <c r="AI121" s="95"/>
      <c r="AJ121" s="95"/>
      <c r="AK121" s="95"/>
      <c r="AL121" s="95">
        <f t="shared" si="58"/>
        <v>0</v>
      </c>
      <c r="AM121" s="136"/>
      <c r="AN121" s="95"/>
      <c r="AO121" s="95"/>
      <c r="AP121" s="95"/>
      <c r="AQ121" s="95"/>
      <c r="AR121" s="95">
        <f t="shared" si="59"/>
        <v>0</v>
      </c>
      <c r="AS121" s="95">
        <v>4.5909430000000002</v>
      </c>
      <c r="AT121" s="95"/>
      <c r="AU121" s="95"/>
      <c r="AV121" s="95">
        <v>55.389152000000003</v>
      </c>
      <c r="AW121" s="95">
        <v>21.649073000000001</v>
      </c>
      <c r="AX121" s="95"/>
      <c r="AY121" s="96"/>
      <c r="AZ121" s="190"/>
      <c r="BA121" s="207"/>
      <c r="BB121" s="207">
        <f t="shared" si="44"/>
        <v>282.80340799999999</v>
      </c>
      <c r="BC121" s="207">
        <f t="shared" si="50"/>
        <v>282.80340799999999</v>
      </c>
      <c r="BD121" s="207">
        <f t="shared" si="47"/>
        <v>0</v>
      </c>
      <c r="BE121" s="207"/>
      <c r="BF121" s="207"/>
      <c r="BG121" s="207"/>
    </row>
    <row r="122" spans="1:59" s="172" customFormat="1" ht="20.25" customHeight="1">
      <c r="A122" s="282"/>
      <c r="B122" s="106" t="s">
        <v>17</v>
      </c>
      <c r="C122" s="107">
        <f>C105+C106+C107+C108+C109+C110+C111+C112+C113+C114+C118+C115+C116+C117+C119+C120+C121</f>
        <v>798421.66200374009</v>
      </c>
      <c r="D122" s="107">
        <f t="shared" ref="D122:AI122" si="60">D105+D106+D107+D108+D109+D110+D111+D112+D113+D114+D118+D115+D116+D117+D119+D120+D121</f>
        <v>178202.17728100001</v>
      </c>
      <c r="E122" s="107">
        <v>9.7200000000000006</v>
      </c>
      <c r="F122" s="186">
        <f>D122/$D$401*100</f>
        <v>3.3747407153688402</v>
      </c>
      <c r="G122" s="107">
        <f t="shared" si="60"/>
        <v>64619.57012349998</v>
      </c>
      <c r="H122" s="107">
        <f t="shared" si="60"/>
        <v>3794</v>
      </c>
      <c r="I122" s="107">
        <f t="shared" si="60"/>
        <v>3039.7103660000007</v>
      </c>
      <c r="J122" s="107">
        <v>-20.010000000000002</v>
      </c>
      <c r="K122" s="186">
        <f>I122/$I$401*100</f>
        <v>2.4407482846195969</v>
      </c>
      <c r="L122" s="107">
        <f t="shared" si="60"/>
        <v>372737.34500281996</v>
      </c>
      <c r="M122" s="107">
        <f t="shared" si="60"/>
        <v>784316</v>
      </c>
      <c r="N122" s="107">
        <f t="shared" si="60"/>
        <v>124749.47747899998</v>
      </c>
      <c r="O122" s="107">
        <v>11.16</v>
      </c>
      <c r="P122" s="186">
        <f>N122/$N$401*100</f>
        <v>3.1794643061958046</v>
      </c>
      <c r="Q122" s="107">
        <f t="shared" si="60"/>
        <v>37627.53798139</v>
      </c>
      <c r="R122" s="107">
        <f t="shared" si="60"/>
        <v>70063</v>
      </c>
      <c r="S122" s="107">
        <v>-26.15</v>
      </c>
      <c r="T122" s="107">
        <f t="shared" si="60"/>
        <v>11860.726004</v>
      </c>
      <c r="U122" s="107">
        <v>-32.08</v>
      </c>
      <c r="V122" s="186">
        <f>T122/$T$401*100</f>
        <v>3.2293203108254245</v>
      </c>
      <c r="W122" s="107">
        <f t="shared" si="60"/>
        <v>345995.89138181997</v>
      </c>
      <c r="X122" s="107">
        <f t="shared" si="60"/>
        <v>562908</v>
      </c>
      <c r="Y122" s="107">
        <v>17.59</v>
      </c>
      <c r="Z122" s="107">
        <f t="shared" si="60"/>
        <v>121650.16827199997</v>
      </c>
      <c r="AA122" s="107">
        <v>11.07</v>
      </c>
      <c r="AB122" s="186">
        <f>Z122/$Z$401*100</f>
        <v>3.1296463581487357</v>
      </c>
      <c r="AC122" s="107">
        <f t="shared" si="60"/>
        <v>214089</v>
      </c>
      <c r="AD122" s="107">
        <f t="shared" si="60"/>
        <v>2438.1917579999999</v>
      </c>
      <c r="AE122" s="186">
        <f>AD122/$AD$401*100</f>
        <v>7.8315138568502292</v>
      </c>
      <c r="AF122" s="107">
        <f t="shared" si="60"/>
        <v>7319</v>
      </c>
      <c r="AG122" s="107">
        <f t="shared" si="60"/>
        <v>661.11744899999985</v>
      </c>
      <c r="AH122" s="186">
        <f>AG122/$AG$401*100</f>
        <v>12.054656438187022</v>
      </c>
      <c r="AI122" s="107">
        <f t="shared" si="60"/>
        <v>6190.5853930799985</v>
      </c>
      <c r="AJ122" s="107">
        <f t="shared" ref="AJ122:AZ122" si="61">AJ105+AJ106+AJ107+AJ108+AJ109+AJ110+AJ111+AJ112+AJ113+AJ114+AJ118+AJ115+AJ116+AJ117+AJ119+AJ120+AJ121</f>
        <v>15542.465904999999</v>
      </c>
      <c r="AK122" s="107">
        <v>15.42</v>
      </c>
      <c r="AL122" s="186">
        <f>AJ122/$AJ$401*100</f>
        <v>4.462074693507283</v>
      </c>
      <c r="AM122" s="107">
        <f t="shared" si="61"/>
        <v>15457.023469999998</v>
      </c>
      <c r="AN122" s="107">
        <f t="shared" si="61"/>
        <v>11250.000263119999</v>
      </c>
      <c r="AO122" s="107">
        <f t="shared" si="61"/>
        <v>17808</v>
      </c>
      <c r="AP122" s="107">
        <f t="shared" si="61"/>
        <v>1214.8473960000001</v>
      </c>
      <c r="AQ122" s="107">
        <v>-23.9</v>
      </c>
      <c r="AR122" s="186">
        <f>AP122/$AP$401*100</f>
        <v>6.6322093974640115</v>
      </c>
      <c r="AS122" s="107">
        <f t="shared" si="61"/>
        <v>-78.650399999999991</v>
      </c>
      <c r="AT122" s="107">
        <f t="shared" si="61"/>
        <v>483.32591399999995</v>
      </c>
      <c r="AU122" s="107">
        <f t="shared" si="61"/>
        <v>440.71950800000002</v>
      </c>
      <c r="AV122" s="107">
        <f t="shared" si="61"/>
        <v>9248.5177930000009</v>
      </c>
      <c r="AW122" s="107">
        <f t="shared" si="61"/>
        <v>8341.3061500000022</v>
      </c>
      <c r="AX122" s="107">
        <f t="shared" si="61"/>
        <v>14983.157759999996</v>
      </c>
      <c r="AY122" s="107">
        <f t="shared" si="61"/>
        <v>237.2994099999967</v>
      </c>
      <c r="AZ122" s="107">
        <f t="shared" si="61"/>
        <v>1492.3939849999999</v>
      </c>
      <c r="BA122" s="207"/>
      <c r="BB122" s="207">
        <f t="shared" ref="BB122:BB140" si="62">D122</f>
        <v>178202.17728100001</v>
      </c>
      <c r="BC122" s="207">
        <f t="shared" si="50"/>
        <v>178202.17728099995</v>
      </c>
      <c r="BD122" s="207">
        <f t="shared" ref="BD122:BD155" si="63">BC122-BB122</f>
        <v>0</v>
      </c>
      <c r="BE122" s="207"/>
      <c r="BF122" s="207"/>
      <c r="BG122" s="207"/>
    </row>
    <row r="123" spans="1:59" s="172" customFormat="1" ht="20.25" customHeight="1">
      <c r="A123" s="282" t="s">
        <v>80</v>
      </c>
      <c r="B123" s="91" t="s">
        <v>77</v>
      </c>
      <c r="C123" s="95">
        <v>125677.06588316</v>
      </c>
      <c r="D123" s="95">
        <v>37739.127695000003</v>
      </c>
      <c r="E123" s="217">
        <v>6.15498274665143</v>
      </c>
      <c r="F123" s="95">
        <f>D123/$D$137*100</f>
        <v>38.206014729689855</v>
      </c>
      <c r="G123" s="95">
        <v>5035.0919573800002</v>
      </c>
      <c r="H123" s="95">
        <v>478</v>
      </c>
      <c r="I123" s="95">
        <v>376.54562199999998</v>
      </c>
      <c r="J123" s="95">
        <v>-4.4431190081896998</v>
      </c>
      <c r="K123" s="95">
        <f>I123/$I$137*100</f>
        <v>40.1794236411437</v>
      </c>
      <c r="L123" s="95">
        <v>68764.104341450002</v>
      </c>
      <c r="M123" s="95">
        <v>151246</v>
      </c>
      <c r="N123" s="95">
        <v>28069.532027000001</v>
      </c>
      <c r="O123" s="95">
        <v>3.6578812785554198</v>
      </c>
      <c r="P123" s="95">
        <f>N123/$N$137*100</f>
        <v>35.262149120151669</v>
      </c>
      <c r="Q123" s="95">
        <v>500.93912562000003</v>
      </c>
      <c r="R123" s="95">
        <v>1040</v>
      </c>
      <c r="S123" s="95">
        <v>-87.063067545714603</v>
      </c>
      <c r="T123" s="95">
        <v>156.15080900000001</v>
      </c>
      <c r="U123" s="95">
        <v>-91.833829793205297</v>
      </c>
      <c r="V123" s="95">
        <f>T123/$T$137*100</f>
        <v>1.6891571590171159</v>
      </c>
      <c r="W123" s="95">
        <v>65849.018341450006</v>
      </c>
      <c r="X123" s="95">
        <v>127503</v>
      </c>
      <c r="Y123" s="95">
        <v>12.4127168853153</v>
      </c>
      <c r="Z123" s="95">
        <v>27794.919092</v>
      </c>
      <c r="AA123" s="95">
        <v>3.88039688353274</v>
      </c>
      <c r="AB123" s="95">
        <f>Z123/$Z$137*100</f>
        <v>35.613115340545193</v>
      </c>
      <c r="AC123" s="95">
        <v>23702</v>
      </c>
      <c r="AD123" s="95">
        <v>272.40633700000001</v>
      </c>
      <c r="AE123" s="95">
        <f>AD123/$AD$137*100</f>
        <v>20.068755873635126</v>
      </c>
      <c r="AF123" s="95">
        <v>41</v>
      </c>
      <c r="AG123" s="95">
        <v>2.2065980000000001</v>
      </c>
      <c r="AH123" s="95">
        <f>AG123/$AG$137*100</f>
        <v>1.1132346582884372</v>
      </c>
      <c r="AI123" s="95">
        <v>983.81397976000005</v>
      </c>
      <c r="AJ123" s="95">
        <v>3905.2180560000002</v>
      </c>
      <c r="AK123" s="95">
        <v>5.5545475531490398</v>
      </c>
      <c r="AL123" s="95">
        <f>AJ123/$AJ$137*100</f>
        <v>58.026900815486982</v>
      </c>
      <c r="AM123" s="136">
        <v>3905.2180560000002</v>
      </c>
      <c r="AN123" s="95">
        <v>2653.1347850000002</v>
      </c>
      <c r="AO123" s="95">
        <v>6062</v>
      </c>
      <c r="AP123" s="95">
        <v>245.64880600000001</v>
      </c>
      <c r="AQ123" s="95">
        <v>964.49103257822003</v>
      </c>
      <c r="AR123" s="95">
        <f>AP123/$AP$137*100</f>
        <v>61.410118468781519</v>
      </c>
      <c r="AS123" s="95">
        <v>250.99533600000001</v>
      </c>
      <c r="AT123" s="95">
        <v>48.189055000000003</v>
      </c>
      <c r="AU123" s="95">
        <v>106.598466</v>
      </c>
      <c r="AV123" s="95">
        <v>1433.17643</v>
      </c>
      <c r="AW123" s="95">
        <v>1730.1793170000001</v>
      </c>
      <c r="AX123" s="95">
        <v>0</v>
      </c>
      <c r="AY123" s="96">
        <v>1573.04458</v>
      </c>
      <c r="AZ123" s="190">
        <v>1259.798671</v>
      </c>
      <c r="BA123" s="207"/>
      <c r="BB123" s="207">
        <f t="shared" si="62"/>
        <v>37739.127695000003</v>
      </c>
      <c r="BC123" s="207">
        <f t="shared" si="50"/>
        <v>37739.127695000017</v>
      </c>
      <c r="BD123" s="207">
        <f t="shared" si="63"/>
        <v>0</v>
      </c>
      <c r="BE123" s="207"/>
      <c r="BF123" s="207"/>
      <c r="BG123" s="207"/>
    </row>
    <row r="124" spans="1:59" s="172" customFormat="1" ht="20.25" customHeight="1">
      <c r="A124" s="282"/>
      <c r="B124" s="74" t="s">
        <v>32</v>
      </c>
      <c r="C124" s="90">
        <v>40739.839509919999</v>
      </c>
      <c r="D124" s="90">
        <v>10992.271038999999</v>
      </c>
      <c r="E124" s="192">
        <v>3.3818302375974998</v>
      </c>
      <c r="F124" s="95">
        <f t="shared" ref="F124:F136" si="64">D124/$D$137*100</f>
        <v>11.128261167637387</v>
      </c>
      <c r="G124" s="90">
        <v>1517.2946578799999</v>
      </c>
      <c r="H124" s="90">
        <v>97</v>
      </c>
      <c r="I124" s="90">
        <v>73.563941999999997</v>
      </c>
      <c r="J124" s="90">
        <v>-24.843192897518801</v>
      </c>
      <c r="K124" s="95">
        <f t="shared" ref="K124:K136" si="65">I124/$I$137*100</f>
        <v>7.8496644699550489</v>
      </c>
      <c r="L124" s="90">
        <v>24127.890460800001</v>
      </c>
      <c r="M124" s="90">
        <v>57483</v>
      </c>
      <c r="N124" s="90">
        <v>9504.2240720000009</v>
      </c>
      <c r="O124" s="90">
        <v>1.6165995931913399</v>
      </c>
      <c r="P124" s="95">
        <f t="shared" ref="P124:P136" si="66">N124/$N$137*100</f>
        <v>11.939613605806807</v>
      </c>
      <c r="Q124" s="90">
        <v>4506.8008582000002</v>
      </c>
      <c r="R124" s="90">
        <v>8960</v>
      </c>
      <c r="S124" s="90">
        <v>-15.575237915763701</v>
      </c>
      <c r="T124" s="90">
        <v>1531.1017260000001</v>
      </c>
      <c r="U124" s="90">
        <v>-21.835146371306202</v>
      </c>
      <c r="V124" s="95">
        <f t="shared" ref="V124:V136" si="67">T124/$T$137*100</f>
        <v>16.562651568820002</v>
      </c>
      <c r="W124" s="90">
        <v>22783.138903800002</v>
      </c>
      <c r="X124" s="90">
        <v>47274</v>
      </c>
      <c r="Y124" s="90">
        <v>7.1365439093484397</v>
      </c>
      <c r="Z124" s="90">
        <v>9333.4272529999907</v>
      </c>
      <c r="AA124" s="90">
        <v>2.4810661413922501</v>
      </c>
      <c r="AB124" s="95">
        <f t="shared" ref="AB124:AB136" si="68">Z124/$Z$137*100</f>
        <v>11.958747574816526</v>
      </c>
      <c r="AC124" s="90">
        <v>9561</v>
      </c>
      <c r="AD124" s="90">
        <v>111.403541</v>
      </c>
      <c r="AE124" s="95">
        <f t="shared" ref="AE124:AE136" si="69">AD124/$AD$137*100</f>
        <v>8.2073364827320496</v>
      </c>
      <c r="AF124" s="90">
        <v>648</v>
      </c>
      <c r="AG124" s="90">
        <v>59.393278000000002</v>
      </c>
      <c r="AH124" s="95">
        <f t="shared" ref="AH124:AH136" si="70">AG124/$AG$137*100</f>
        <v>29.964069367850492</v>
      </c>
      <c r="AI124" s="90">
        <v>213.70160586</v>
      </c>
      <c r="AJ124" s="90">
        <v>786.87719600000003</v>
      </c>
      <c r="AK124" s="90">
        <v>77.843919923952896</v>
      </c>
      <c r="AL124" s="95">
        <f t="shared" ref="AL124:AL136" si="71">AJ124/$AJ$137*100</f>
        <v>11.692060302780828</v>
      </c>
      <c r="AM124" s="90">
        <v>783.46470599999998</v>
      </c>
      <c r="AN124" s="90">
        <v>491.04351100000002</v>
      </c>
      <c r="AO124" s="90">
        <v>8053</v>
      </c>
      <c r="AP124" s="90">
        <v>26.235661</v>
      </c>
      <c r="AQ124" s="90">
        <v>213.38398395552699</v>
      </c>
      <c r="AR124" s="95">
        <f t="shared" ref="AR124:AR136" si="72">AP124/$AP$137*100</f>
        <v>6.5586927791409284</v>
      </c>
      <c r="AS124" s="90">
        <v>0</v>
      </c>
      <c r="AT124" s="90">
        <v>15.080933</v>
      </c>
      <c r="AU124" s="90">
        <v>-3.9751000000000002E-2</v>
      </c>
      <c r="AV124" s="90">
        <v>222.70218299999999</v>
      </c>
      <c r="AW124" s="90">
        <v>198.28261599999999</v>
      </c>
      <c r="AX124" s="90">
        <v>165.34418700000001</v>
      </c>
      <c r="AY124" s="90">
        <v>0</v>
      </c>
      <c r="AZ124" s="90">
        <v>0</v>
      </c>
      <c r="BA124" s="207"/>
      <c r="BB124" s="207">
        <f t="shared" si="62"/>
        <v>10992.271038999999</v>
      </c>
      <c r="BC124" s="207">
        <f t="shared" si="50"/>
        <v>10992.271039000001</v>
      </c>
      <c r="BD124" s="207">
        <f t="shared" si="63"/>
        <v>0</v>
      </c>
      <c r="BE124" s="207"/>
      <c r="BF124" s="207"/>
      <c r="BG124" s="207"/>
    </row>
    <row r="125" spans="1:59" s="172" customFormat="1" ht="20.25" customHeight="1">
      <c r="A125" s="282"/>
      <c r="B125" s="91" t="s">
        <v>33</v>
      </c>
      <c r="C125" s="92">
        <v>89248.84660977</v>
      </c>
      <c r="D125" s="92">
        <v>22186.976169000001</v>
      </c>
      <c r="E125" s="193">
        <v>12.196619337200101</v>
      </c>
      <c r="F125" s="95">
        <f t="shared" si="64"/>
        <v>22.461460825773113</v>
      </c>
      <c r="G125" s="92">
        <v>5019.1262534400003</v>
      </c>
      <c r="H125" s="92">
        <v>492</v>
      </c>
      <c r="I125" s="92">
        <v>182.61028899999999</v>
      </c>
      <c r="J125" s="92">
        <v>-26.888668181088299</v>
      </c>
      <c r="K125" s="95">
        <f t="shared" si="65"/>
        <v>19.485490560192158</v>
      </c>
      <c r="L125" s="92">
        <v>56623.920831340001</v>
      </c>
      <c r="M125" s="92">
        <v>110549</v>
      </c>
      <c r="N125" s="92">
        <v>20115.616228999999</v>
      </c>
      <c r="O125" s="92">
        <v>11.5939448296752</v>
      </c>
      <c r="P125" s="95">
        <f t="shared" si="66"/>
        <v>25.270099210362616</v>
      </c>
      <c r="Q125" s="92">
        <v>12558.48735505</v>
      </c>
      <c r="R125" s="92">
        <v>25437</v>
      </c>
      <c r="S125" s="92">
        <v>-28.807724601175501</v>
      </c>
      <c r="T125" s="92">
        <v>4044.806529</v>
      </c>
      <c r="U125" s="92">
        <v>-32.624683756016601</v>
      </c>
      <c r="V125" s="95">
        <f t="shared" si="67"/>
        <v>43.754585384821929</v>
      </c>
      <c r="W125" s="92">
        <v>56501.26264524</v>
      </c>
      <c r="X125" s="92">
        <v>109848</v>
      </c>
      <c r="Y125" s="92">
        <v>19.557243766257798</v>
      </c>
      <c r="Z125" s="92">
        <v>20094.219278</v>
      </c>
      <c r="AA125" s="92">
        <v>11.5856851786888</v>
      </c>
      <c r="AB125" s="95">
        <f t="shared" si="68"/>
        <v>25.746351211059711</v>
      </c>
      <c r="AC125" s="92">
        <v>701</v>
      </c>
      <c r="AD125" s="92">
        <v>21.396951000000001</v>
      </c>
      <c r="AE125" s="95">
        <f t="shared" si="69"/>
        <v>1.5763590186197944</v>
      </c>
      <c r="AF125" s="92">
        <v>0</v>
      </c>
      <c r="AG125" s="92">
        <v>0</v>
      </c>
      <c r="AH125" s="95">
        <f t="shared" si="70"/>
        <v>0</v>
      </c>
      <c r="AI125" s="92">
        <v>174.21084708999999</v>
      </c>
      <c r="AJ125" s="92">
        <v>681.59035300000005</v>
      </c>
      <c r="AK125" s="92">
        <v>20.3470571860584</v>
      </c>
      <c r="AL125" s="95">
        <f t="shared" si="71"/>
        <v>10.127622899202267</v>
      </c>
      <c r="AM125" s="92">
        <v>681.49465299999997</v>
      </c>
      <c r="AN125" s="92">
        <v>1511.772815</v>
      </c>
      <c r="AO125" s="92">
        <v>6843</v>
      </c>
      <c r="AP125" s="92">
        <v>31.488600000000002</v>
      </c>
      <c r="AQ125" s="92">
        <v>47.111732848165403</v>
      </c>
      <c r="AR125" s="95">
        <f t="shared" si="72"/>
        <v>7.8718829857291217</v>
      </c>
      <c r="AS125" s="92">
        <v>13.867925</v>
      </c>
      <c r="AT125" s="92">
        <v>1.075661</v>
      </c>
      <c r="AU125" s="92">
        <v>1.8239920000000001</v>
      </c>
      <c r="AV125" s="92">
        <v>730.25121300000001</v>
      </c>
      <c r="AW125" s="92">
        <v>395.67579799999999</v>
      </c>
      <c r="AX125" s="92">
        <v>30.485543</v>
      </c>
      <c r="AY125" s="92">
        <v>2.4905660000017802</v>
      </c>
      <c r="AZ125" s="92">
        <v>0.88400000000000001</v>
      </c>
      <c r="BA125" s="207"/>
      <c r="BB125" s="207">
        <f t="shared" si="62"/>
        <v>22186.976169000001</v>
      </c>
      <c r="BC125" s="207">
        <f t="shared" si="50"/>
        <v>22186.976168999998</v>
      </c>
      <c r="BD125" s="207">
        <f t="shared" si="63"/>
        <v>0</v>
      </c>
      <c r="BE125" s="207"/>
      <c r="BF125" s="207"/>
      <c r="BG125" s="207"/>
    </row>
    <row r="126" spans="1:59" s="172" customFormat="1" ht="20.25" customHeight="1">
      <c r="A126" s="282"/>
      <c r="B126" s="91" t="s">
        <v>34</v>
      </c>
      <c r="C126" s="92">
        <v>29048.903250579999</v>
      </c>
      <c r="D126" s="92">
        <v>6781.1453160000001</v>
      </c>
      <c r="E126" s="193">
        <v>-8.6382183948061595</v>
      </c>
      <c r="F126" s="95">
        <f t="shared" si="64"/>
        <v>6.865037791045407</v>
      </c>
      <c r="G126" s="92">
        <v>1084.4015925799999</v>
      </c>
      <c r="H126" s="92">
        <v>585</v>
      </c>
      <c r="I126" s="92">
        <v>74.662491000000003</v>
      </c>
      <c r="J126" s="92">
        <v>-21.455504655057801</v>
      </c>
      <c r="K126" s="95">
        <f t="shared" si="65"/>
        <v>7.9668854999782184</v>
      </c>
      <c r="L126" s="92">
        <v>12682.82081015</v>
      </c>
      <c r="M126" s="92">
        <v>39351</v>
      </c>
      <c r="N126" s="92">
        <v>4612.8244830000003</v>
      </c>
      <c r="O126" s="92">
        <v>-6.9575488790374802</v>
      </c>
      <c r="P126" s="95">
        <f t="shared" si="66"/>
        <v>5.7948278093190932</v>
      </c>
      <c r="Q126" s="92">
        <v>782.31825256000002</v>
      </c>
      <c r="R126" s="97">
        <v>1393</v>
      </c>
      <c r="S126" s="92">
        <v>235.66265060241</v>
      </c>
      <c r="T126" s="92">
        <v>356.51429999999999</v>
      </c>
      <c r="U126" s="92">
        <v>33.255749826921203</v>
      </c>
      <c r="V126" s="95">
        <f t="shared" si="67"/>
        <v>3.8565838114676421</v>
      </c>
      <c r="W126" s="92">
        <v>10248.765258150001</v>
      </c>
      <c r="X126" s="92">
        <v>19764</v>
      </c>
      <c r="Y126" s="92">
        <v>1.8920451616229399</v>
      </c>
      <c r="Z126" s="92">
        <v>4357.7490509999998</v>
      </c>
      <c r="AA126" s="92">
        <v>-7.33132072831628</v>
      </c>
      <c r="AB126" s="95">
        <f t="shared" si="68"/>
        <v>5.5835031958442496</v>
      </c>
      <c r="AC126" s="92">
        <v>19540</v>
      </c>
      <c r="AD126" s="92">
        <v>251.48143200000001</v>
      </c>
      <c r="AE126" s="95">
        <f t="shared" si="69"/>
        <v>18.527173490681946</v>
      </c>
      <c r="AF126" s="92">
        <v>47</v>
      </c>
      <c r="AG126" s="92">
        <v>3.5939999999999999</v>
      </c>
      <c r="AH126" s="95">
        <f t="shared" si="70"/>
        <v>1.8131827192305272</v>
      </c>
      <c r="AI126" s="92">
        <v>287.55114400000002</v>
      </c>
      <c r="AJ126" s="92">
        <v>1256.9238760000001</v>
      </c>
      <c r="AK126" s="92">
        <v>-20.511340120981501</v>
      </c>
      <c r="AL126" s="95">
        <f t="shared" si="71"/>
        <v>18.676395540374777</v>
      </c>
      <c r="AM126" s="92">
        <v>1256.9238760000001</v>
      </c>
      <c r="AN126" s="92">
        <v>304.97289999999998</v>
      </c>
      <c r="AO126" s="92">
        <v>5073</v>
      </c>
      <c r="AP126" s="92">
        <v>15.193652</v>
      </c>
      <c r="AQ126" s="92">
        <v>523.90855592289404</v>
      </c>
      <c r="AR126" s="95">
        <f t="shared" si="72"/>
        <v>3.7982841622012167</v>
      </c>
      <c r="AS126" s="92">
        <v>0</v>
      </c>
      <c r="AT126" s="92">
        <v>149.83879999999999</v>
      </c>
      <c r="AU126" s="92">
        <v>41.038350999999999</v>
      </c>
      <c r="AV126" s="92">
        <v>192.88693000000001</v>
      </c>
      <c r="AW126" s="92">
        <v>345.58880499999998</v>
      </c>
      <c r="AX126" s="92">
        <v>92.187927999999999</v>
      </c>
      <c r="AY126" s="92">
        <v>5.1159076974727203E-13</v>
      </c>
      <c r="AZ126" s="92"/>
      <c r="BA126" s="207"/>
      <c r="BB126" s="207">
        <f t="shared" si="62"/>
        <v>6781.1453160000001</v>
      </c>
      <c r="BC126" s="207">
        <f t="shared" si="50"/>
        <v>6781.145316000001</v>
      </c>
      <c r="BD126" s="207">
        <f t="shared" si="63"/>
        <v>0</v>
      </c>
      <c r="BE126" s="207"/>
      <c r="BF126" s="207"/>
      <c r="BG126" s="207"/>
    </row>
    <row r="127" spans="1:59" s="172" customFormat="1" ht="20.25" customHeight="1">
      <c r="A127" s="282"/>
      <c r="B127" s="91" t="s">
        <v>35</v>
      </c>
      <c r="C127" s="95">
        <v>33380.953892459998</v>
      </c>
      <c r="D127" s="95">
        <v>5750.2860149999997</v>
      </c>
      <c r="E127" s="217">
        <v>1.9921020130865901</v>
      </c>
      <c r="F127" s="95">
        <f t="shared" si="64"/>
        <v>5.8214252847748424</v>
      </c>
      <c r="G127" s="95">
        <v>4340.2010031</v>
      </c>
      <c r="H127" s="95">
        <v>83</v>
      </c>
      <c r="I127" s="95">
        <v>110.615662</v>
      </c>
      <c r="J127" s="95">
        <v>-17.641152180095201</v>
      </c>
      <c r="K127" s="95">
        <f t="shared" si="65"/>
        <v>11.803280360124759</v>
      </c>
      <c r="L127" s="95">
        <v>16314.13422536</v>
      </c>
      <c r="M127" s="95">
        <v>32848</v>
      </c>
      <c r="N127" s="95">
        <v>5117.3957099999998</v>
      </c>
      <c r="O127" s="95">
        <v>6.4160651808964397</v>
      </c>
      <c r="P127" s="95">
        <f t="shared" si="66"/>
        <v>6.4286918092994831</v>
      </c>
      <c r="Q127" s="95">
        <v>8107.5786582800001</v>
      </c>
      <c r="R127" s="95">
        <v>15859</v>
      </c>
      <c r="S127" s="95">
        <v>5.4104353605849198</v>
      </c>
      <c r="T127" s="95">
        <v>2352.0276220000001</v>
      </c>
      <c r="U127" s="95">
        <v>6.2685513535573296</v>
      </c>
      <c r="V127" s="95">
        <f t="shared" si="67"/>
        <v>25.442995277131757</v>
      </c>
      <c r="W127" s="95">
        <v>16194.11022536</v>
      </c>
      <c r="X127" s="95">
        <v>31982</v>
      </c>
      <c r="Y127" s="95">
        <v>13.150539536529299</v>
      </c>
      <c r="Z127" s="95">
        <v>5104.2229239999997</v>
      </c>
      <c r="AA127" s="95">
        <v>7.6162918091118703</v>
      </c>
      <c r="AB127" s="95">
        <f t="shared" si="68"/>
        <v>6.5399463518707055</v>
      </c>
      <c r="AC127" s="95">
        <v>858</v>
      </c>
      <c r="AD127" s="95">
        <v>12.327506</v>
      </c>
      <c r="AE127" s="95">
        <f t="shared" si="69"/>
        <v>0.90819366087203857</v>
      </c>
      <c r="AF127" s="95">
        <v>8</v>
      </c>
      <c r="AG127" s="95">
        <v>0.84528000000000003</v>
      </c>
      <c r="AH127" s="95">
        <f t="shared" si="70"/>
        <v>0.42644604588513646</v>
      </c>
      <c r="AI127" s="95"/>
      <c r="AJ127" s="95">
        <v>0</v>
      </c>
      <c r="AK127" s="95"/>
      <c r="AL127" s="95">
        <f t="shared" si="71"/>
        <v>0</v>
      </c>
      <c r="AM127" s="136"/>
      <c r="AN127" s="95">
        <v>346.87892699999998</v>
      </c>
      <c r="AO127" s="95">
        <v>479</v>
      </c>
      <c r="AP127" s="95">
        <v>14.736841999999999</v>
      </c>
      <c r="AQ127" s="95">
        <v>-29.868487608689701</v>
      </c>
      <c r="AR127" s="95">
        <f t="shared" si="72"/>
        <v>3.6840855358186237</v>
      </c>
      <c r="AS127" s="95">
        <v>0.26415</v>
      </c>
      <c r="AT127" s="95">
        <v>2.8027340000000001</v>
      </c>
      <c r="AU127" s="95">
        <v>0</v>
      </c>
      <c r="AV127" s="95">
        <v>54.870375000000003</v>
      </c>
      <c r="AW127" s="95">
        <v>435.04115000000002</v>
      </c>
      <c r="AX127" s="95">
        <v>14.559392000000001</v>
      </c>
      <c r="AY127" s="96">
        <v>-1.08047970570624E-13</v>
      </c>
      <c r="AZ127" s="190"/>
      <c r="BA127" s="207"/>
      <c r="BB127" s="207">
        <f t="shared" si="62"/>
        <v>5750.2860149999997</v>
      </c>
      <c r="BC127" s="207">
        <f t="shared" si="50"/>
        <v>5750.2860150000006</v>
      </c>
      <c r="BD127" s="207">
        <f t="shared" si="63"/>
        <v>0</v>
      </c>
      <c r="BE127" s="207"/>
      <c r="BF127" s="207"/>
      <c r="BG127" s="207"/>
    </row>
    <row r="128" spans="1:59" s="172" customFormat="1" ht="20.25" customHeight="1">
      <c r="A128" s="282"/>
      <c r="B128" s="91" t="s">
        <v>37</v>
      </c>
      <c r="C128" s="90">
        <v>3283.0232166900601</v>
      </c>
      <c r="D128" s="90">
        <v>1068.63328</v>
      </c>
      <c r="E128" s="217">
        <v>42.742601983928402</v>
      </c>
      <c r="F128" s="95">
        <f t="shared" si="64"/>
        <v>1.0818538034657872</v>
      </c>
      <c r="G128" s="90">
        <v>90.997186999999997</v>
      </c>
      <c r="H128" s="90">
        <v>1</v>
      </c>
      <c r="I128" s="90">
        <v>6.867712</v>
      </c>
      <c r="J128" s="90">
        <v>44.821802457561198</v>
      </c>
      <c r="K128" s="95">
        <f t="shared" si="65"/>
        <v>0.73282145315545943</v>
      </c>
      <c r="L128" s="90">
        <v>2506.9648126000002</v>
      </c>
      <c r="M128" s="90">
        <v>10452</v>
      </c>
      <c r="N128" s="90">
        <v>857.11427700000002</v>
      </c>
      <c r="O128" s="90">
        <v>46.951785197163503</v>
      </c>
      <c r="P128" s="95">
        <f t="shared" si="66"/>
        <v>1.0767436884773463</v>
      </c>
      <c r="Q128" s="90">
        <v>613.69858999999997</v>
      </c>
      <c r="R128" s="90">
        <v>1437</v>
      </c>
      <c r="S128" s="90">
        <v>51.5822784810127</v>
      </c>
      <c r="T128" s="90">
        <v>228.04370399999999</v>
      </c>
      <c r="U128" s="90">
        <v>52.348898055150102</v>
      </c>
      <c r="V128" s="95">
        <f t="shared" si="67"/>
        <v>2.4668566089874053</v>
      </c>
      <c r="W128" s="90">
        <v>2222.4913181000002</v>
      </c>
      <c r="X128" s="90">
        <v>8115</v>
      </c>
      <c r="Y128" s="90">
        <v>161.77419354838699</v>
      </c>
      <c r="Z128" s="90">
        <v>830.71747900000003</v>
      </c>
      <c r="AA128" s="90">
        <v>52.312997934028701</v>
      </c>
      <c r="AB128" s="95">
        <f t="shared" si="68"/>
        <v>1.0643829290206135</v>
      </c>
      <c r="AC128" s="90">
        <v>2337</v>
      </c>
      <c r="AD128" s="90">
        <v>26.396797999999801</v>
      </c>
      <c r="AE128" s="95">
        <f t="shared" si="69"/>
        <v>1.9447084114921156</v>
      </c>
      <c r="AF128" s="90">
        <v>0</v>
      </c>
      <c r="AG128" s="90">
        <v>0</v>
      </c>
      <c r="AH128" s="95">
        <f t="shared" si="70"/>
        <v>0</v>
      </c>
      <c r="AI128" s="90"/>
      <c r="AJ128" s="90"/>
      <c r="AK128" s="90"/>
      <c r="AL128" s="95">
        <f t="shared" si="71"/>
        <v>0</v>
      </c>
      <c r="AM128" s="90"/>
      <c r="AN128" s="90">
        <v>0.625</v>
      </c>
      <c r="AO128" s="90">
        <v>3</v>
      </c>
      <c r="AP128" s="90">
        <v>2.6084E-2</v>
      </c>
      <c r="AQ128" s="90">
        <v>-75.116860320912807</v>
      </c>
      <c r="AR128" s="95">
        <f t="shared" si="72"/>
        <v>6.5207788151825869E-3</v>
      </c>
      <c r="AS128" s="90">
        <v>0</v>
      </c>
      <c r="AT128" s="90">
        <v>0</v>
      </c>
      <c r="AU128" s="90">
        <v>0</v>
      </c>
      <c r="AV128" s="90">
        <v>50.629286999999998</v>
      </c>
      <c r="AW128" s="90">
        <v>153.970426</v>
      </c>
      <c r="AX128" s="90">
        <v>2.5493999999999999E-2</v>
      </c>
      <c r="AY128" s="92">
        <v>0</v>
      </c>
      <c r="AZ128" s="90">
        <v>0</v>
      </c>
      <c r="BA128" s="207"/>
      <c r="BB128" s="207">
        <f t="shared" si="62"/>
        <v>1068.63328</v>
      </c>
      <c r="BC128" s="207">
        <f t="shared" si="50"/>
        <v>1068.63328</v>
      </c>
      <c r="BD128" s="207">
        <f t="shared" si="63"/>
        <v>0</v>
      </c>
      <c r="BE128" s="207"/>
      <c r="BF128" s="207"/>
      <c r="BG128" s="207"/>
    </row>
    <row r="129" spans="1:59" s="172" customFormat="1" ht="20.25" customHeight="1">
      <c r="A129" s="282"/>
      <c r="B129" s="91" t="s">
        <v>46</v>
      </c>
      <c r="C129" s="95">
        <v>9627.5805151200002</v>
      </c>
      <c r="D129" s="95">
        <v>2064.9639590000002</v>
      </c>
      <c r="E129" s="217">
        <v>11.2331587957471</v>
      </c>
      <c r="F129" s="95">
        <f t="shared" si="64"/>
        <v>2.090510519253078</v>
      </c>
      <c r="G129" s="95">
        <v>1533.95033741</v>
      </c>
      <c r="H129" s="95">
        <v>18</v>
      </c>
      <c r="I129" s="95">
        <v>27.603628</v>
      </c>
      <c r="J129" s="95">
        <v>123.67379681744301</v>
      </c>
      <c r="K129" s="95">
        <f t="shared" si="65"/>
        <v>2.9454541459110004</v>
      </c>
      <c r="L129" s="95">
        <v>5810.34572871</v>
      </c>
      <c r="M129" s="95">
        <v>33639</v>
      </c>
      <c r="N129" s="95">
        <v>1441.5328099999999</v>
      </c>
      <c r="O129" s="95">
        <v>2.6546011665802101</v>
      </c>
      <c r="P129" s="95">
        <f t="shared" si="66"/>
        <v>1.8109152963047814</v>
      </c>
      <c r="Q129" s="95"/>
      <c r="R129" s="95"/>
      <c r="S129" s="95">
        <v>-100</v>
      </c>
      <c r="T129" s="95"/>
      <c r="U129" s="95">
        <v>-100</v>
      </c>
      <c r="V129" s="95">
        <f t="shared" si="67"/>
        <v>0</v>
      </c>
      <c r="W129" s="95">
        <v>2218.2997287100002</v>
      </c>
      <c r="X129" s="95">
        <v>4196</v>
      </c>
      <c r="Y129" s="95">
        <v>-12.728785357737101</v>
      </c>
      <c r="Z129" s="95">
        <v>1108.439048</v>
      </c>
      <c r="AA129" s="95">
        <v>6.0459002494805496</v>
      </c>
      <c r="AB129" s="95">
        <f t="shared" si="68"/>
        <v>1.4202224346733172</v>
      </c>
      <c r="AC129" s="95">
        <v>29443</v>
      </c>
      <c r="AD129" s="95">
        <v>333.09376200000003</v>
      </c>
      <c r="AE129" s="95">
        <f t="shared" si="69"/>
        <v>24.539727916126711</v>
      </c>
      <c r="AF129" s="95">
        <v>0</v>
      </c>
      <c r="AG129" s="95">
        <v>0</v>
      </c>
      <c r="AH129" s="95">
        <f t="shared" si="70"/>
        <v>0</v>
      </c>
      <c r="AI129" s="95">
        <v>0</v>
      </c>
      <c r="AJ129" s="95"/>
      <c r="AK129" s="95">
        <v>0</v>
      </c>
      <c r="AL129" s="95">
        <f t="shared" si="71"/>
        <v>0</v>
      </c>
      <c r="AM129" s="136"/>
      <c r="AN129" s="95">
        <v>12.535</v>
      </c>
      <c r="AO129" s="95">
        <v>39</v>
      </c>
      <c r="AP129" s="95">
        <v>3.1702140000000001</v>
      </c>
      <c r="AQ129" s="95">
        <v>-23.916422191673501</v>
      </c>
      <c r="AR129" s="95">
        <f t="shared" si="72"/>
        <v>0.79252661749713438</v>
      </c>
      <c r="AS129" s="95">
        <v>3.0230990000000002</v>
      </c>
      <c r="AT129" s="95">
        <v>0</v>
      </c>
      <c r="AU129" s="95">
        <v>0</v>
      </c>
      <c r="AV129" s="95">
        <v>237.876295</v>
      </c>
      <c r="AW129" s="95">
        <v>332.67481900000001</v>
      </c>
      <c r="AX129" s="95">
        <v>19.083093999999999</v>
      </c>
      <c r="AY129" s="96"/>
      <c r="AZ129" s="190"/>
      <c r="BA129" s="207"/>
      <c r="BB129" s="207">
        <f t="shared" si="62"/>
        <v>2064.9639590000002</v>
      </c>
      <c r="BC129" s="207">
        <f t="shared" si="50"/>
        <v>2064.9639590000002</v>
      </c>
      <c r="BD129" s="207">
        <f t="shared" si="63"/>
        <v>0</v>
      </c>
      <c r="BE129" s="207"/>
      <c r="BF129" s="207"/>
      <c r="BG129" s="207"/>
    </row>
    <row r="130" spans="1:59" s="172" customFormat="1" ht="20.25" customHeight="1">
      <c r="A130" s="282"/>
      <c r="B130" s="91" t="s">
        <v>48</v>
      </c>
      <c r="C130" s="90">
        <v>6401.9499770599996</v>
      </c>
      <c r="D130" s="90">
        <v>2136.1214829999999</v>
      </c>
      <c r="E130" s="194">
        <v>25.693176421388198</v>
      </c>
      <c r="F130" s="95">
        <f t="shared" si="64"/>
        <v>2.1625483636898597</v>
      </c>
      <c r="G130" s="90">
        <v>631.57409170999995</v>
      </c>
      <c r="H130" s="90">
        <v>12</v>
      </c>
      <c r="I130" s="90">
        <v>21.584464000000001</v>
      </c>
      <c r="J130" s="90">
        <v>-26.854028701246701</v>
      </c>
      <c r="K130" s="95">
        <f t="shared" si="65"/>
        <v>2.3031772843796738</v>
      </c>
      <c r="L130" s="90">
        <v>4420.72148535</v>
      </c>
      <c r="M130" s="90">
        <v>18560</v>
      </c>
      <c r="N130" s="90">
        <v>1830.0872199999999</v>
      </c>
      <c r="O130" s="90">
        <v>45.767751491904399</v>
      </c>
      <c r="P130" s="95">
        <f t="shared" si="66"/>
        <v>2.2990339985878601</v>
      </c>
      <c r="Q130" s="90">
        <v>739.78013962</v>
      </c>
      <c r="R130" s="90">
        <v>1430</v>
      </c>
      <c r="S130" s="90">
        <v>0</v>
      </c>
      <c r="T130" s="90">
        <v>229.069051</v>
      </c>
      <c r="U130" s="90">
        <v>127.800566326468</v>
      </c>
      <c r="V130" s="95">
        <f t="shared" si="67"/>
        <v>2.4779482724672071</v>
      </c>
      <c r="W130" s="90">
        <v>2975.14348535</v>
      </c>
      <c r="X130" s="90">
        <v>6681</v>
      </c>
      <c r="Y130" s="90">
        <v>40.919637207340202</v>
      </c>
      <c r="Z130" s="90">
        <v>1574.212747</v>
      </c>
      <c r="AA130" s="90">
        <v>58.455032958193797</v>
      </c>
      <c r="AB130" s="95">
        <f t="shared" si="68"/>
        <v>2.0170096535954145</v>
      </c>
      <c r="AC130" s="90">
        <v>10620</v>
      </c>
      <c r="AD130" s="90">
        <v>124.249956</v>
      </c>
      <c r="AE130" s="95">
        <f t="shared" si="69"/>
        <v>9.1537592764367517</v>
      </c>
      <c r="AF130" s="90">
        <v>1259</v>
      </c>
      <c r="AG130" s="90">
        <v>131.624517</v>
      </c>
      <c r="AH130" s="95">
        <f t="shared" si="70"/>
        <v>66.404924777814358</v>
      </c>
      <c r="AI130" s="90">
        <v>0</v>
      </c>
      <c r="AJ130" s="90">
        <v>0</v>
      </c>
      <c r="AK130" s="90">
        <v>0</v>
      </c>
      <c r="AL130" s="95">
        <f t="shared" si="71"/>
        <v>0</v>
      </c>
      <c r="AM130" s="136">
        <v>0</v>
      </c>
      <c r="AN130" s="90">
        <v>7.1773999999999996</v>
      </c>
      <c r="AO130" s="90">
        <v>2</v>
      </c>
      <c r="AP130" s="90">
        <v>0.521227</v>
      </c>
      <c r="AQ130" s="90">
        <v>-98.048813010164295</v>
      </c>
      <c r="AR130" s="95">
        <f t="shared" si="72"/>
        <v>0.13030233014496143</v>
      </c>
      <c r="AS130" s="90">
        <v>0</v>
      </c>
      <c r="AT130" s="90">
        <v>0</v>
      </c>
      <c r="AU130" s="90">
        <v>0</v>
      </c>
      <c r="AV130" s="90">
        <v>110.45133300000001</v>
      </c>
      <c r="AW130" s="90">
        <v>146.31617800000001</v>
      </c>
      <c r="AX130" s="90">
        <v>27.161061</v>
      </c>
      <c r="AY130" s="90">
        <v>0</v>
      </c>
      <c r="AZ130" s="90">
        <v>0</v>
      </c>
      <c r="BA130" s="207"/>
      <c r="BB130" s="207">
        <f t="shared" si="62"/>
        <v>2136.1214829999999</v>
      </c>
      <c r="BC130" s="207">
        <f t="shared" si="50"/>
        <v>2136.1214829999994</v>
      </c>
      <c r="BD130" s="207">
        <f t="shared" si="63"/>
        <v>0</v>
      </c>
      <c r="BE130" s="207"/>
      <c r="BF130" s="207"/>
      <c r="BG130" s="207"/>
    </row>
    <row r="131" spans="1:59" s="172" customFormat="1" ht="20.25" customHeight="1">
      <c r="A131" s="282"/>
      <c r="B131" s="91" t="s">
        <v>39</v>
      </c>
      <c r="C131" s="97">
        <v>1130.21</v>
      </c>
      <c r="D131" s="97">
        <v>365.49</v>
      </c>
      <c r="E131" s="213">
        <v>19.342400000000001</v>
      </c>
      <c r="F131" s="95">
        <f t="shared" si="64"/>
        <v>0.37001163451386299</v>
      </c>
      <c r="G131" s="97">
        <v>23.02</v>
      </c>
      <c r="H131" s="97">
        <v>2</v>
      </c>
      <c r="I131" s="97">
        <v>2.81</v>
      </c>
      <c r="J131" s="97">
        <v>-25.857500000000002</v>
      </c>
      <c r="K131" s="95">
        <f t="shared" si="65"/>
        <v>0.29984196823728793</v>
      </c>
      <c r="L131" s="97">
        <v>599.63</v>
      </c>
      <c r="M131" s="97">
        <v>1389</v>
      </c>
      <c r="N131" s="97">
        <v>247.18</v>
      </c>
      <c r="O131" s="97">
        <v>20.0593</v>
      </c>
      <c r="P131" s="95">
        <f t="shared" si="66"/>
        <v>0.31051810949805292</v>
      </c>
      <c r="Q131" s="97">
        <v>8.9600000000000009</v>
      </c>
      <c r="R131" s="97">
        <v>25</v>
      </c>
      <c r="S131" s="97">
        <v>-91.554100000000005</v>
      </c>
      <c r="T131" s="97">
        <v>2.64</v>
      </c>
      <c r="U131" s="97">
        <v>-95.009500000000003</v>
      </c>
      <c r="V131" s="95">
        <f t="shared" si="67"/>
        <v>2.8558128698553113E-2</v>
      </c>
      <c r="W131" s="97">
        <v>582.29999999999995</v>
      </c>
      <c r="X131" s="97">
        <v>1245</v>
      </c>
      <c r="Y131" s="97">
        <v>3.5773999999999999</v>
      </c>
      <c r="Z131" s="97">
        <v>245.47</v>
      </c>
      <c r="AA131" s="97">
        <v>20.529299999999999</v>
      </c>
      <c r="AB131" s="95">
        <f t="shared" si="68"/>
        <v>0.31451616727892395</v>
      </c>
      <c r="AC131" s="97">
        <v>130</v>
      </c>
      <c r="AD131" s="97">
        <v>1.37</v>
      </c>
      <c r="AE131" s="95">
        <f t="shared" si="69"/>
        <v>0.10093082213017725</v>
      </c>
      <c r="AF131" s="97">
        <v>14</v>
      </c>
      <c r="AG131" s="97">
        <v>0.34</v>
      </c>
      <c r="AH131" s="95">
        <f t="shared" si="70"/>
        <v>0.17153091945976054</v>
      </c>
      <c r="AI131" s="97">
        <v>21.81</v>
      </c>
      <c r="AJ131" s="97">
        <v>98.16</v>
      </c>
      <c r="AK131" s="97">
        <v>100</v>
      </c>
      <c r="AL131" s="95">
        <f t="shared" si="71"/>
        <v>1.4585409834662</v>
      </c>
      <c r="AM131" s="97">
        <v>98.16</v>
      </c>
      <c r="AN131" s="97">
        <v>0</v>
      </c>
      <c r="AO131" s="97">
        <v>0</v>
      </c>
      <c r="AP131" s="97">
        <v>0</v>
      </c>
      <c r="AQ131" s="97">
        <v>0</v>
      </c>
      <c r="AR131" s="95">
        <f t="shared" si="72"/>
        <v>0</v>
      </c>
      <c r="AS131" s="97">
        <v>0</v>
      </c>
      <c r="AT131" s="97">
        <v>0</v>
      </c>
      <c r="AU131" s="97">
        <v>0</v>
      </c>
      <c r="AV131" s="97">
        <v>3.42</v>
      </c>
      <c r="AW131" s="97">
        <v>13.15</v>
      </c>
      <c r="AX131" s="97">
        <v>0.77</v>
      </c>
      <c r="AY131" s="97">
        <v>0</v>
      </c>
      <c r="AZ131" s="97">
        <v>0</v>
      </c>
      <c r="BA131" s="207"/>
      <c r="BB131" s="207">
        <f t="shared" si="62"/>
        <v>365.49</v>
      </c>
      <c r="BC131" s="207">
        <f t="shared" si="50"/>
        <v>365.48999999999995</v>
      </c>
      <c r="BD131" s="207">
        <f t="shared" si="63"/>
        <v>0</v>
      </c>
      <c r="BE131" s="207"/>
      <c r="BF131" s="207"/>
      <c r="BG131" s="207"/>
    </row>
    <row r="132" spans="1:59" s="172" customFormat="1" ht="20.25" customHeight="1">
      <c r="A132" s="282"/>
      <c r="B132" s="91" t="s">
        <v>47</v>
      </c>
      <c r="C132" s="95">
        <v>4429</v>
      </c>
      <c r="D132" s="95">
        <v>1578.4248749999999</v>
      </c>
      <c r="E132" s="217">
        <v>19.017717782251701</v>
      </c>
      <c r="F132" s="95">
        <f t="shared" si="64"/>
        <v>1.5979522502834271</v>
      </c>
      <c r="G132" s="95">
        <v>13.71</v>
      </c>
      <c r="H132" s="95">
        <v>12</v>
      </c>
      <c r="I132" s="95">
        <v>2.139246</v>
      </c>
      <c r="J132" s="95">
        <v>-14.771075697211201</v>
      </c>
      <c r="K132" s="95">
        <f t="shared" si="65"/>
        <v>0.22826894348175986</v>
      </c>
      <c r="L132" s="95">
        <v>2745</v>
      </c>
      <c r="M132" s="95">
        <v>23563</v>
      </c>
      <c r="N132" s="95">
        <v>1172.728042</v>
      </c>
      <c r="O132" s="95">
        <v>17.500755665991999</v>
      </c>
      <c r="P132" s="95">
        <f t="shared" si="66"/>
        <v>1.4732312264632785</v>
      </c>
      <c r="Q132" s="95">
        <v>0.56999999999999995</v>
      </c>
      <c r="R132" s="95">
        <v>8</v>
      </c>
      <c r="S132" s="95">
        <v>0</v>
      </c>
      <c r="T132" s="95">
        <v>1.039695</v>
      </c>
      <c r="U132" s="95">
        <v>0</v>
      </c>
      <c r="V132" s="95">
        <f t="shared" si="67"/>
        <v>1.1246872582288705E-2</v>
      </c>
      <c r="W132" s="95">
        <v>582.17999999999995</v>
      </c>
      <c r="X132" s="95">
        <v>5832</v>
      </c>
      <c r="Y132" s="95">
        <v>25.554359526372401</v>
      </c>
      <c r="Z132" s="95">
        <v>972.02733799999999</v>
      </c>
      <c r="AA132" s="95">
        <v>20.864347015157399</v>
      </c>
      <c r="AB132" s="95">
        <f t="shared" si="68"/>
        <v>1.2454406356707342</v>
      </c>
      <c r="AC132" s="95">
        <v>17731</v>
      </c>
      <c r="AD132" s="95">
        <v>200.700704</v>
      </c>
      <c r="AE132" s="95">
        <f t="shared" si="69"/>
        <v>14.786048946587849</v>
      </c>
      <c r="AF132" s="95"/>
      <c r="AG132" s="95"/>
      <c r="AH132" s="95">
        <f t="shared" si="70"/>
        <v>0</v>
      </c>
      <c r="AI132" s="95"/>
      <c r="AJ132" s="95"/>
      <c r="AK132" s="95"/>
      <c r="AL132" s="95">
        <f t="shared" si="71"/>
        <v>0</v>
      </c>
      <c r="AM132" s="136"/>
      <c r="AN132" s="95">
        <v>11.72</v>
      </c>
      <c r="AO132" s="95">
        <v>128</v>
      </c>
      <c r="AP132" s="95">
        <v>0.92829799999999996</v>
      </c>
      <c r="AQ132" s="95">
        <v>388.57789473684198</v>
      </c>
      <c r="AR132" s="95">
        <f t="shared" si="72"/>
        <v>0.23206662829996796</v>
      </c>
      <c r="AS132" s="95">
        <v>9.763693</v>
      </c>
      <c r="AT132" s="95"/>
      <c r="AU132" s="95"/>
      <c r="AV132" s="95">
        <v>10.493489</v>
      </c>
      <c r="AW132" s="95">
        <v>382.37210700000003</v>
      </c>
      <c r="AX132" s="95"/>
      <c r="AY132" s="96"/>
      <c r="AZ132" s="190"/>
      <c r="BA132" s="207"/>
      <c r="BB132" s="207">
        <f t="shared" si="62"/>
        <v>1578.4248749999999</v>
      </c>
      <c r="BC132" s="207">
        <f t="shared" si="50"/>
        <v>1578.4248750000002</v>
      </c>
      <c r="BD132" s="207">
        <f t="shared" si="63"/>
        <v>0</v>
      </c>
      <c r="BE132" s="207"/>
      <c r="BF132" s="207"/>
      <c r="BG132" s="207"/>
    </row>
    <row r="133" spans="1:59" s="172" customFormat="1" ht="20.25" customHeight="1">
      <c r="A133" s="282"/>
      <c r="B133" s="91" t="s">
        <v>41</v>
      </c>
      <c r="C133" s="105">
        <v>20824.097462670001</v>
      </c>
      <c r="D133" s="103">
        <v>4640.0576719999999</v>
      </c>
      <c r="E133" s="214">
        <v>9.7180389012299493</v>
      </c>
      <c r="F133" s="95">
        <f t="shared" si="64"/>
        <v>4.6974618278347142</v>
      </c>
      <c r="G133" s="112">
        <v>1085.0200828100001</v>
      </c>
      <c r="H133" s="112">
        <v>69</v>
      </c>
      <c r="I133" s="112">
        <v>46.449385999999997</v>
      </c>
      <c r="J133" s="104">
        <v>0.41951048246535699</v>
      </c>
      <c r="K133" s="95">
        <f t="shared" si="65"/>
        <v>4.9563969116204714</v>
      </c>
      <c r="L133" s="105">
        <v>10772.768041859999</v>
      </c>
      <c r="M133" s="105">
        <v>22104</v>
      </c>
      <c r="N133" s="105">
        <v>4071.735913</v>
      </c>
      <c r="O133" s="104">
        <v>10.3943917471431</v>
      </c>
      <c r="P133" s="95">
        <f t="shared" si="66"/>
        <v>5.1150891580228519</v>
      </c>
      <c r="Q133" s="105">
        <v>993.98710124000002</v>
      </c>
      <c r="R133" s="105">
        <v>1768</v>
      </c>
      <c r="S133" s="104">
        <v>618.69918699186996</v>
      </c>
      <c r="T133" s="105">
        <v>326.15644400000002</v>
      </c>
      <c r="U133" s="104">
        <v>540.46011049157005</v>
      </c>
      <c r="V133" s="95">
        <f t="shared" si="67"/>
        <v>3.5281885240963753</v>
      </c>
      <c r="W133" s="103">
        <v>10766.58083786</v>
      </c>
      <c r="X133" s="105">
        <v>22090</v>
      </c>
      <c r="Y133" s="104">
        <v>24.1359932565327</v>
      </c>
      <c r="Z133" s="103">
        <v>4071.5774190000002</v>
      </c>
      <c r="AA133" s="104">
        <v>10.3988034453849</v>
      </c>
      <c r="AB133" s="95">
        <f t="shared" si="68"/>
        <v>5.2168367808827689</v>
      </c>
      <c r="AC133" s="105">
        <v>14</v>
      </c>
      <c r="AD133" s="105">
        <v>0.158494</v>
      </c>
      <c r="AE133" s="95">
        <f t="shared" si="69"/>
        <v>1.1676591038467382E-2</v>
      </c>
      <c r="AF133" s="105">
        <v>0</v>
      </c>
      <c r="AG133" s="105">
        <v>0</v>
      </c>
      <c r="AH133" s="95">
        <f t="shared" si="70"/>
        <v>0</v>
      </c>
      <c r="AI133" s="122">
        <v>0</v>
      </c>
      <c r="AJ133" s="122">
        <v>0</v>
      </c>
      <c r="AK133" s="122" t="s">
        <v>42</v>
      </c>
      <c r="AL133" s="95">
        <f t="shared" si="71"/>
        <v>0</v>
      </c>
      <c r="AM133" s="122"/>
      <c r="AN133" s="123">
        <v>295.88499999999999</v>
      </c>
      <c r="AO133" s="105">
        <v>635</v>
      </c>
      <c r="AP133" s="122">
        <v>5.3633990000000002</v>
      </c>
      <c r="AQ133" s="104">
        <v>1488.49162275908</v>
      </c>
      <c r="AR133" s="95">
        <f t="shared" si="72"/>
        <v>1.3408042699191638</v>
      </c>
      <c r="AS133" s="105">
        <v>0</v>
      </c>
      <c r="AT133" s="122">
        <v>64.570200999999997</v>
      </c>
      <c r="AU133" s="122">
        <v>0</v>
      </c>
      <c r="AV133" s="104">
        <v>378.27950299999998</v>
      </c>
      <c r="AW133" s="122">
        <v>55.663975000000001</v>
      </c>
      <c r="AX133" s="122">
        <v>17.995294999999999</v>
      </c>
      <c r="AY133" s="122">
        <v>-6.9277916736609798E-13</v>
      </c>
      <c r="AZ133" s="122"/>
      <c r="BA133" s="207"/>
      <c r="BB133" s="207">
        <f t="shared" si="62"/>
        <v>4640.0576719999999</v>
      </c>
      <c r="BC133" s="207">
        <f t="shared" si="50"/>
        <v>4640.0576719999981</v>
      </c>
      <c r="BD133" s="207">
        <f t="shared" si="63"/>
        <v>0</v>
      </c>
      <c r="BE133" s="207"/>
      <c r="BF133" s="207"/>
      <c r="BG133" s="207"/>
    </row>
    <row r="134" spans="1:59" s="172" customFormat="1" ht="20.25" customHeight="1">
      <c r="A134" s="282"/>
      <c r="B134" s="91" t="s">
        <v>62</v>
      </c>
      <c r="C134" s="95">
        <v>61358.512626659998</v>
      </c>
      <c r="D134" s="95">
        <v>2104.9076679999998</v>
      </c>
      <c r="E134" s="217">
        <v>-7.9359997492600201</v>
      </c>
      <c r="F134" s="95">
        <f t="shared" si="64"/>
        <v>2.1309483891144585</v>
      </c>
      <c r="G134" s="95">
        <v>87.812922</v>
      </c>
      <c r="H134" s="95">
        <v>4</v>
      </c>
      <c r="I134" s="95">
        <v>8.6436539999999997</v>
      </c>
      <c r="J134" s="95">
        <v>1.2379659443119699</v>
      </c>
      <c r="K134" s="95">
        <f t="shared" si="65"/>
        <v>0.92232392459861445</v>
      </c>
      <c r="L134" s="95">
        <v>3661.2885417799998</v>
      </c>
      <c r="M134" s="95">
        <v>7422</v>
      </c>
      <c r="N134" s="95">
        <v>1413.982998</v>
      </c>
      <c r="O134" s="95">
        <v>-4.1419905986947096</v>
      </c>
      <c r="P134" s="95">
        <f t="shared" si="66"/>
        <v>1.7763060417564087</v>
      </c>
      <c r="Q134" s="90">
        <v>37.631201079999997</v>
      </c>
      <c r="R134" s="90">
        <v>80</v>
      </c>
      <c r="S134" s="90">
        <v>-56.284153005464503</v>
      </c>
      <c r="T134" s="90">
        <v>12.277519</v>
      </c>
      <c r="U134" s="90">
        <v>-68.638367512755494</v>
      </c>
      <c r="V134" s="95">
        <f t="shared" si="67"/>
        <v>0.13281173018974665</v>
      </c>
      <c r="W134" s="90">
        <v>3635.7905417799998</v>
      </c>
      <c r="X134" s="90">
        <v>7213</v>
      </c>
      <c r="Y134" s="90">
        <v>5.8866705813270697</v>
      </c>
      <c r="Z134" s="90">
        <v>1411.403137</v>
      </c>
      <c r="AA134" s="90">
        <v>5.6409466554755801</v>
      </c>
      <c r="AB134" s="95">
        <f t="shared" si="68"/>
        <v>1.8084047139556363</v>
      </c>
      <c r="AC134" s="95">
        <v>207</v>
      </c>
      <c r="AD134" s="95">
        <v>2.368541</v>
      </c>
      <c r="AE134" s="95">
        <f t="shared" si="69"/>
        <v>0.17449546742995045</v>
      </c>
      <c r="AF134" s="95">
        <v>2</v>
      </c>
      <c r="AG134" s="95">
        <v>0.21132000000000001</v>
      </c>
      <c r="AH134" s="95">
        <f t="shared" si="70"/>
        <v>0.10661151147128411</v>
      </c>
      <c r="AI134" s="95">
        <v>0</v>
      </c>
      <c r="AJ134" s="95">
        <v>0</v>
      </c>
      <c r="AK134" s="95">
        <v>-100</v>
      </c>
      <c r="AL134" s="95">
        <f t="shared" si="71"/>
        <v>0</v>
      </c>
      <c r="AM134" s="136">
        <v>0</v>
      </c>
      <c r="AN134" s="95">
        <v>1.732</v>
      </c>
      <c r="AO134" s="95">
        <v>1</v>
      </c>
      <c r="AP134" s="95">
        <v>2.0754999999999999E-2</v>
      </c>
      <c r="AQ134" s="95">
        <v>-38.887580236735197</v>
      </c>
      <c r="AR134" s="95">
        <f t="shared" si="72"/>
        <v>5.1885740035697969E-3</v>
      </c>
      <c r="AS134" s="95">
        <v>1.365283</v>
      </c>
      <c r="AT134" s="95">
        <v>2.2566030000000001</v>
      </c>
      <c r="AU134" s="95"/>
      <c r="AV134" s="95">
        <v>580.64806099999998</v>
      </c>
      <c r="AW134" s="95">
        <v>73.727204</v>
      </c>
      <c r="AX134" s="95">
        <v>24.263110000000001</v>
      </c>
      <c r="AY134" s="96"/>
      <c r="AZ134" s="190"/>
      <c r="BA134" s="207"/>
      <c r="BB134" s="207">
        <f t="shared" si="62"/>
        <v>2104.9076679999998</v>
      </c>
      <c r="BC134" s="207">
        <f t="shared" si="50"/>
        <v>2104.9076679999998</v>
      </c>
      <c r="BD134" s="207">
        <f t="shared" si="63"/>
        <v>0</v>
      </c>
      <c r="BE134" s="207"/>
      <c r="BF134" s="207"/>
      <c r="BG134" s="207"/>
    </row>
    <row r="135" spans="1:59" s="172" customFormat="1" ht="20.25" customHeight="1">
      <c r="A135" s="282"/>
      <c r="B135" s="91" t="s">
        <v>49</v>
      </c>
      <c r="C135" s="187">
        <v>6163.48969089</v>
      </c>
      <c r="D135" s="188">
        <v>1330.8089010000001</v>
      </c>
      <c r="E135" s="219">
        <v>-4.0665559551570203</v>
      </c>
      <c r="F135" s="95">
        <f t="shared" si="64"/>
        <v>1.347272912212667</v>
      </c>
      <c r="G135" s="187">
        <v>20.328434040000001</v>
      </c>
      <c r="H135" s="187">
        <v>6</v>
      </c>
      <c r="I135" s="94">
        <v>3.064241</v>
      </c>
      <c r="J135" s="94">
        <v>66.074971749422104</v>
      </c>
      <c r="K135" s="95">
        <f t="shared" si="65"/>
        <v>0.32697083722184889</v>
      </c>
      <c r="L135" s="187">
        <v>2993.8965568499998</v>
      </c>
      <c r="M135" s="187">
        <v>5923</v>
      </c>
      <c r="N135" s="187">
        <v>1121.7591159999999</v>
      </c>
      <c r="O135" s="187">
        <v>-1.14602789602847</v>
      </c>
      <c r="P135" s="95">
        <f t="shared" si="66"/>
        <v>1.4092018772252084</v>
      </c>
      <c r="Q135" s="99">
        <v>12.6762172</v>
      </c>
      <c r="R135" s="111">
        <v>34</v>
      </c>
      <c r="S135" s="99">
        <v>-20.930232558139501</v>
      </c>
      <c r="T135" s="99">
        <v>4.4757829999999998</v>
      </c>
      <c r="U135" s="99">
        <v>-50.8730122142901</v>
      </c>
      <c r="V135" s="95">
        <f t="shared" si="67"/>
        <v>4.841666171999854E-2</v>
      </c>
      <c r="W135" s="99">
        <v>2993.77455685</v>
      </c>
      <c r="X135" s="99">
        <v>5922</v>
      </c>
      <c r="Y135" s="99">
        <v>13.6442141623489</v>
      </c>
      <c r="Z135" s="99">
        <v>1121.747795</v>
      </c>
      <c r="AA135" s="99">
        <v>0.169160885759156</v>
      </c>
      <c r="AB135" s="95">
        <f t="shared" si="68"/>
        <v>1.4372746858556404</v>
      </c>
      <c r="AC135" s="99">
        <v>1</v>
      </c>
      <c r="AD135" s="99">
        <v>1.1320999999999999E-2</v>
      </c>
      <c r="AE135" s="95">
        <f t="shared" si="69"/>
        <v>8.3404221703338444E-4</v>
      </c>
      <c r="AF135" s="99">
        <v>0</v>
      </c>
      <c r="AG135" s="99">
        <v>0</v>
      </c>
      <c r="AH135" s="95">
        <f t="shared" si="70"/>
        <v>0</v>
      </c>
      <c r="AI135" s="99">
        <v>3.1974</v>
      </c>
      <c r="AJ135" s="99">
        <v>1.2436700000000001</v>
      </c>
      <c r="AK135" s="99">
        <v>-95.0858621779674</v>
      </c>
      <c r="AL135" s="95">
        <f t="shared" si="71"/>
        <v>1.8479458688950786E-2</v>
      </c>
      <c r="AM135" s="99">
        <v>0</v>
      </c>
      <c r="AN135" s="99">
        <v>970.10500000000002</v>
      </c>
      <c r="AO135" s="99">
        <v>2532</v>
      </c>
      <c r="AP135" s="99">
        <v>56.675786000000002</v>
      </c>
      <c r="AQ135" s="99">
        <v>-4.23343999898887</v>
      </c>
      <c r="AR135" s="95">
        <f t="shared" si="72"/>
        <v>14.168465905636477</v>
      </c>
      <c r="AS135" s="99">
        <v>0</v>
      </c>
      <c r="AT135" s="99">
        <v>0</v>
      </c>
      <c r="AU135" s="99">
        <v>0</v>
      </c>
      <c r="AV135" s="99">
        <v>26.100449999999999</v>
      </c>
      <c r="AW135" s="99">
        <v>117.635609</v>
      </c>
      <c r="AX135" s="99">
        <v>4.3300289999999997</v>
      </c>
      <c r="AY135" s="99">
        <v>0</v>
      </c>
      <c r="AZ135" s="99">
        <v>0</v>
      </c>
      <c r="BA135" s="207"/>
      <c r="BB135" s="207">
        <f t="shared" si="62"/>
        <v>1330.8089010000001</v>
      </c>
      <c r="BC135" s="207">
        <f t="shared" si="50"/>
        <v>1330.8089009999999</v>
      </c>
      <c r="BD135" s="207">
        <f t="shared" si="63"/>
        <v>0</v>
      </c>
      <c r="BE135" s="207"/>
      <c r="BF135" s="207"/>
      <c r="BG135" s="207"/>
    </row>
    <row r="136" spans="1:59" s="172" customFormat="1" ht="20.25" customHeight="1">
      <c r="A136" s="282"/>
      <c r="B136" s="91" t="s">
        <v>56</v>
      </c>
      <c r="C136" s="187">
        <v>205.35377313000001</v>
      </c>
      <c r="D136" s="188">
        <v>38.760972000000002</v>
      </c>
      <c r="E136" s="219"/>
      <c r="F136" s="95">
        <f t="shared" si="64"/>
        <v>3.9240500711554556E-2</v>
      </c>
      <c r="G136" s="187"/>
      <c r="H136" s="187"/>
      <c r="I136" s="94"/>
      <c r="J136" s="94"/>
      <c r="K136" s="95">
        <f t="shared" si="65"/>
        <v>0</v>
      </c>
      <c r="L136" s="187">
        <v>123.75377313</v>
      </c>
      <c r="M136" s="187">
        <v>253</v>
      </c>
      <c r="N136" s="187">
        <v>26.729742999999999</v>
      </c>
      <c r="O136" s="187"/>
      <c r="P136" s="95">
        <f t="shared" si="66"/>
        <v>3.3579048724527931E-2</v>
      </c>
      <c r="Q136" s="99"/>
      <c r="R136" s="111"/>
      <c r="S136" s="99"/>
      <c r="T136" s="99"/>
      <c r="U136" s="99"/>
      <c r="V136" s="95">
        <f t="shared" si="67"/>
        <v>0</v>
      </c>
      <c r="W136" s="99">
        <v>123.75377313</v>
      </c>
      <c r="X136" s="99">
        <v>253</v>
      </c>
      <c r="Y136" s="99"/>
      <c r="Z136" s="99">
        <v>26.729742999999999</v>
      </c>
      <c r="AA136" s="99"/>
      <c r="AB136" s="95">
        <f t="shared" si="68"/>
        <v>3.424832493058478E-2</v>
      </c>
      <c r="AC136" s="99"/>
      <c r="AD136" s="99"/>
      <c r="AE136" s="95">
        <f t="shared" si="69"/>
        <v>0</v>
      </c>
      <c r="AF136" s="99"/>
      <c r="AG136" s="99"/>
      <c r="AH136" s="95">
        <f t="shared" si="70"/>
        <v>0</v>
      </c>
      <c r="AI136" s="99"/>
      <c r="AJ136" s="99"/>
      <c r="AK136" s="99"/>
      <c r="AL136" s="95">
        <f t="shared" si="71"/>
        <v>0</v>
      </c>
      <c r="AM136" s="99"/>
      <c r="AN136" s="99">
        <v>2</v>
      </c>
      <c r="AO136" s="99">
        <v>2</v>
      </c>
      <c r="AP136" s="99">
        <v>4.2440000000000004E-3</v>
      </c>
      <c r="AQ136" s="99"/>
      <c r="AR136" s="95">
        <f t="shared" si="72"/>
        <v>1.0609640121007093E-3</v>
      </c>
      <c r="AS136" s="99"/>
      <c r="AT136" s="99"/>
      <c r="AU136" s="99"/>
      <c r="AV136" s="99">
        <v>1.177359</v>
      </c>
      <c r="AW136" s="99">
        <v>10.849626000000001</v>
      </c>
      <c r="AX136" s="99"/>
      <c r="AY136" s="99"/>
      <c r="AZ136" s="99"/>
      <c r="BA136" s="207"/>
      <c r="BB136" s="207">
        <f t="shared" si="62"/>
        <v>38.760972000000002</v>
      </c>
      <c r="BC136" s="207">
        <f t="shared" si="50"/>
        <v>38.760971999999995</v>
      </c>
      <c r="BD136" s="207">
        <f t="shared" si="63"/>
        <v>0</v>
      </c>
      <c r="BE136" s="207"/>
      <c r="BF136" s="207"/>
      <c r="BG136" s="207"/>
    </row>
    <row r="137" spans="1:59" s="172" customFormat="1" ht="20.25" customHeight="1">
      <c r="A137" s="282"/>
      <c r="B137" s="106" t="s">
        <v>17</v>
      </c>
      <c r="C137" s="107">
        <f>C123+C124+C125+C126+C127+C128+C129+C130+C131+C132+C133+C134+C135+C136</f>
        <v>431518.82640811009</v>
      </c>
      <c r="D137" s="107">
        <f t="shared" ref="D137:AZ137" si="73">D123+D124+D125+D126+D127+D128+D129+D130+D131+D132+D133+D134+D135+D136</f>
        <v>98777.975043999992</v>
      </c>
      <c r="E137" s="107">
        <v>6.37</v>
      </c>
      <c r="F137" s="186">
        <f>D137/$D$401*100</f>
        <v>1.8706284022390329</v>
      </c>
      <c r="G137" s="107">
        <f t="shared" si="73"/>
        <v>20482.528519349999</v>
      </c>
      <c r="H137" s="107">
        <f t="shared" si="73"/>
        <v>1859</v>
      </c>
      <c r="I137" s="107">
        <f t="shared" si="73"/>
        <v>937.16033699999991</v>
      </c>
      <c r="J137" s="107">
        <v>-13.14</v>
      </c>
      <c r="K137" s="186">
        <f>I137/$I$401*100</f>
        <v>0.75249685316442161</v>
      </c>
      <c r="L137" s="107">
        <f t="shared" si="73"/>
        <v>212147.23960938002</v>
      </c>
      <c r="M137" s="107">
        <f t="shared" si="73"/>
        <v>514782</v>
      </c>
      <c r="N137" s="107">
        <f t="shared" si="73"/>
        <v>79602.442640000008</v>
      </c>
      <c r="O137" s="107">
        <v>6.18</v>
      </c>
      <c r="P137" s="186">
        <f>N137/$N$401*100</f>
        <v>2.0288111034571994</v>
      </c>
      <c r="Q137" s="107">
        <f t="shared" si="73"/>
        <v>28863.427498849996</v>
      </c>
      <c r="R137" s="107">
        <f t="shared" si="73"/>
        <v>57471</v>
      </c>
      <c r="S137" s="107">
        <v>-19.98</v>
      </c>
      <c r="T137" s="107">
        <f t="shared" si="73"/>
        <v>9244.3031819999978</v>
      </c>
      <c r="U137" s="107">
        <v>-27.7</v>
      </c>
      <c r="V137" s="186">
        <f>T137/$T$401*100</f>
        <v>2.5169467716388447</v>
      </c>
      <c r="W137" s="107">
        <f t="shared" si="73"/>
        <v>197676.60961578001</v>
      </c>
      <c r="X137" s="107">
        <f t="shared" si="73"/>
        <v>397918</v>
      </c>
      <c r="Y137" s="107">
        <v>15.2</v>
      </c>
      <c r="Z137" s="107">
        <f t="shared" si="73"/>
        <v>78046.86230399998</v>
      </c>
      <c r="AA137" s="107">
        <v>6.83</v>
      </c>
      <c r="AB137" s="186">
        <f>Z137/$Z$401*100</f>
        <v>2.0078811385489068</v>
      </c>
      <c r="AC137" s="107">
        <f t="shared" si="73"/>
        <v>114845</v>
      </c>
      <c r="AD137" s="107">
        <f t="shared" si="73"/>
        <v>1357.3653429999997</v>
      </c>
      <c r="AE137" s="186">
        <f>AD137/$AD$401*100</f>
        <v>4.359880824645443</v>
      </c>
      <c r="AF137" s="107">
        <f t="shared" si="73"/>
        <v>2019</v>
      </c>
      <c r="AG137" s="107">
        <f t="shared" si="73"/>
        <v>198.21499300000002</v>
      </c>
      <c r="AH137" s="186">
        <f>AG137/$AG$401*100</f>
        <v>3.6142044732397411</v>
      </c>
      <c r="AI137" s="107">
        <f t="shared" si="73"/>
        <v>1684.2849767100001</v>
      </c>
      <c r="AJ137" s="107">
        <f t="shared" si="73"/>
        <v>6730.0131510000001</v>
      </c>
      <c r="AK137" s="107">
        <v>-4.38</v>
      </c>
      <c r="AL137" s="186">
        <f>AJ137/$AJ$401*100</f>
        <v>1.932114347337107</v>
      </c>
      <c r="AM137" s="107">
        <f t="shared" si="73"/>
        <v>6725.2612909999998</v>
      </c>
      <c r="AN137" s="107">
        <f t="shared" si="73"/>
        <v>6609.5823380000002</v>
      </c>
      <c r="AO137" s="107">
        <f t="shared" si="73"/>
        <v>29852</v>
      </c>
      <c r="AP137" s="107">
        <f t="shared" si="73"/>
        <v>400.01356800000013</v>
      </c>
      <c r="AQ137" s="107">
        <v>139.57</v>
      </c>
      <c r="AR137" s="186">
        <f>AP137/$AP$401*100</f>
        <v>2.1837917696806008</v>
      </c>
      <c r="AS137" s="107">
        <f t="shared" si="73"/>
        <v>279.27948599999996</v>
      </c>
      <c r="AT137" s="107">
        <f t="shared" si="73"/>
        <v>283.81398699999994</v>
      </c>
      <c r="AU137" s="107">
        <f t="shared" si="73"/>
        <v>149.42105800000002</v>
      </c>
      <c r="AV137" s="107">
        <f t="shared" si="73"/>
        <v>4032.962908</v>
      </c>
      <c r="AW137" s="107">
        <f t="shared" si="73"/>
        <v>4391.12763</v>
      </c>
      <c r="AX137" s="107">
        <f t="shared" si="73"/>
        <v>396.20513299999999</v>
      </c>
      <c r="AY137" s="107">
        <f t="shared" si="73"/>
        <v>1575.5351460000015</v>
      </c>
      <c r="AZ137" s="107">
        <f t="shared" si="73"/>
        <v>1260.682671</v>
      </c>
      <c r="BA137" s="207"/>
      <c r="BB137" s="207">
        <f t="shared" si="62"/>
        <v>98777.975043999992</v>
      </c>
      <c r="BC137" s="207">
        <f t="shared" ref="BC137:BC154" si="74">I137+N137+AJ137+AP137+AS137+AT137+AU137+AV137+AW137+AX137+AY137</f>
        <v>98777.975044000006</v>
      </c>
      <c r="BD137" s="207">
        <f t="shared" si="63"/>
        <v>0</v>
      </c>
      <c r="BE137" s="207"/>
      <c r="BF137" s="207"/>
      <c r="BG137" s="207"/>
    </row>
    <row r="138" spans="1:59" s="172" customFormat="1" ht="20.25" customHeight="1">
      <c r="A138" s="282" t="s">
        <v>81</v>
      </c>
      <c r="B138" s="91" t="s">
        <v>77</v>
      </c>
      <c r="C138" s="95">
        <v>262208.11935370998</v>
      </c>
      <c r="D138" s="95">
        <v>49322.164307999999</v>
      </c>
      <c r="E138" s="192">
        <v>5.2432652604353498</v>
      </c>
      <c r="F138" s="95">
        <f>D138/$D$154*100</f>
        <v>45.841527144089532</v>
      </c>
      <c r="G138" s="95">
        <v>2053.47898945</v>
      </c>
      <c r="H138" s="95">
        <v>751</v>
      </c>
      <c r="I138" s="95">
        <v>325.85800599999999</v>
      </c>
      <c r="J138" s="95">
        <v>-13.6556856814972</v>
      </c>
      <c r="K138" s="95">
        <f>I138/$I$154*100</f>
        <v>44.349232387983704</v>
      </c>
      <c r="L138" s="95">
        <v>84647.961525770006</v>
      </c>
      <c r="M138" s="95">
        <v>189711</v>
      </c>
      <c r="N138" s="95">
        <v>32754.310339</v>
      </c>
      <c r="O138" s="95">
        <v>5.2302672100996803</v>
      </c>
      <c r="P138" s="95">
        <f>N138/$N$154*100</f>
        <v>40.030483462567574</v>
      </c>
      <c r="Q138" s="95">
        <v>613.67015628000001</v>
      </c>
      <c r="R138" s="95">
        <v>1191</v>
      </c>
      <c r="S138" s="95">
        <v>-36.581469648562297</v>
      </c>
      <c r="T138" s="95">
        <v>182.08557200000001</v>
      </c>
      <c r="U138" s="95">
        <v>-42.418563515007399</v>
      </c>
      <c r="V138" s="95">
        <f>T138/$T$154*100</f>
        <v>2.0954129703937054</v>
      </c>
      <c r="W138" s="95">
        <v>80839.487525770004</v>
      </c>
      <c r="X138" s="95">
        <v>157836</v>
      </c>
      <c r="Y138" s="95">
        <v>12.0652073585482</v>
      </c>
      <c r="Z138" s="95">
        <v>32369.197757000002</v>
      </c>
      <c r="AA138" s="95">
        <v>5.1059157977088496</v>
      </c>
      <c r="AB138" s="95">
        <f>Z138/$Z$154*100</f>
        <v>40.244749930261342</v>
      </c>
      <c r="AC138" s="95">
        <v>31531</v>
      </c>
      <c r="AD138" s="95">
        <v>360.01040799999998</v>
      </c>
      <c r="AE138" s="95">
        <f>AD138/$AD$154*100</f>
        <v>27.232486488836059</v>
      </c>
      <c r="AF138" s="95">
        <v>344</v>
      </c>
      <c r="AG138" s="95">
        <v>25.102174000000002</v>
      </c>
      <c r="AH138" s="95">
        <f>AG138/$AG$154*100</f>
        <v>35.569418271737</v>
      </c>
      <c r="AI138" s="95">
        <v>1898.9865453499999</v>
      </c>
      <c r="AJ138" s="95">
        <v>6635.4019179999996</v>
      </c>
      <c r="AK138" s="95">
        <v>0.71858992505464403</v>
      </c>
      <c r="AL138" s="95">
        <f>AJ138/$AJ$154*100</f>
        <v>63.395387248263148</v>
      </c>
      <c r="AM138" s="136">
        <v>6635.4019179999996</v>
      </c>
      <c r="AN138" s="95">
        <v>1197.79979581</v>
      </c>
      <c r="AO138" s="95">
        <v>2279</v>
      </c>
      <c r="AP138" s="95">
        <v>55.751434000000003</v>
      </c>
      <c r="AQ138" s="95">
        <v>-68.963745777674902</v>
      </c>
      <c r="AR138" s="95">
        <f>AP138/$AP$154*100</f>
        <v>53.481364535730059</v>
      </c>
      <c r="AS138" s="95">
        <v>105.05959300000001</v>
      </c>
      <c r="AT138" s="95">
        <v>36.043348000000002</v>
      </c>
      <c r="AU138" s="95">
        <v>387.741603</v>
      </c>
      <c r="AV138" s="95">
        <v>3363.959445</v>
      </c>
      <c r="AW138" s="95">
        <v>2324.5809250000002</v>
      </c>
      <c r="AX138" s="95">
        <v>3269.6686399999999</v>
      </c>
      <c r="AY138" s="96">
        <v>63.789056999998103</v>
      </c>
      <c r="AZ138" s="190">
        <v>617.53938700000003</v>
      </c>
      <c r="BA138" s="207">
        <v>0</v>
      </c>
      <c r="BB138" s="207">
        <f t="shared" si="62"/>
        <v>49322.164307999999</v>
      </c>
      <c r="BC138" s="207">
        <f t="shared" si="74"/>
        <v>49322.164307999999</v>
      </c>
      <c r="BD138" s="207">
        <f t="shared" si="63"/>
        <v>0</v>
      </c>
      <c r="BE138" s="207"/>
      <c r="BF138" s="207"/>
      <c r="BG138" s="207"/>
    </row>
    <row r="139" spans="1:59" s="172" customFormat="1" ht="20.25" customHeight="1">
      <c r="A139" s="282"/>
      <c r="B139" s="74" t="s">
        <v>32</v>
      </c>
      <c r="C139" s="90">
        <v>49250.771584579998</v>
      </c>
      <c r="D139" s="90">
        <v>11600.656738</v>
      </c>
      <c r="E139" s="192">
        <v>3.9011510689498601</v>
      </c>
      <c r="F139" s="95">
        <f t="shared" ref="F139:F153" si="75">D139/$D$154*100</f>
        <v>10.782004970897761</v>
      </c>
      <c r="G139" s="90">
        <v>1291.5404748399999</v>
      </c>
      <c r="H139" s="90">
        <v>178</v>
      </c>
      <c r="I139" s="90">
        <v>165.26807600000001</v>
      </c>
      <c r="J139" s="90">
        <v>1.99775610964534</v>
      </c>
      <c r="K139" s="95">
        <f t="shared" ref="K139:K153" si="76">I139/$I$154*100</f>
        <v>22.492963726166522</v>
      </c>
      <c r="L139" s="90">
        <v>26657.986601799999</v>
      </c>
      <c r="M139" s="90">
        <v>50895</v>
      </c>
      <c r="N139" s="90">
        <v>10244.335217</v>
      </c>
      <c r="O139" s="90">
        <v>6.7320338426069197</v>
      </c>
      <c r="P139" s="95">
        <f t="shared" ref="P139:P153" si="77">N139/$N$154*100</f>
        <v>12.520052696723551</v>
      </c>
      <c r="Q139" s="90">
        <v>4212.0161117999996</v>
      </c>
      <c r="R139" s="90">
        <v>7750</v>
      </c>
      <c r="S139" s="90">
        <v>73.378076062639806</v>
      </c>
      <c r="T139" s="90">
        <v>1288.375581</v>
      </c>
      <c r="U139" s="90">
        <v>66.181831828958394</v>
      </c>
      <c r="V139" s="95">
        <f t="shared" ref="V139:V153" si="78">T139/$T$154*100</f>
        <v>14.826429538118081</v>
      </c>
      <c r="W139" s="90">
        <v>26269.3707598</v>
      </c>
      <c r="X139" s="90">
        <v>49321</v>
      </c>
      <c r="Y139" s="90">
        <v>12.7131038895745</v>
      </c>
      <c r="Z139" s="90">
        <v>10224.748831999999</v>
      </c>
      <c r="AA139" s="90">
        <v>6.7439169213157104</v>
      </c>
      <c r="AB139" s="95">
        <f t="shared" ref="AB139:AB153" si="79">Z139/$Z$154*100</f>
        <v>12.712470136971016</v>
      </c>
      <c r="AC139" s="90">
        <v>1573</v>
      </c>
      <c r="AD139" s="90">
        <v>19.533555</v>
      </c>
      <c r="AE139" s="95">
        <f t="shared" ref="AE139:AE153" si="80">AD139/$AD$154*100</f>
        <v>1.4775885940954132</v>
      </c>
      <c r="AF139" s="90">
        <v>1</v>
      </c>
      <c r="AG139" s="90">
        <v>5.2830000000000002E-2</v>
      </c>
      <c r="AH139" s="95">
        <f t="shared" ref="AH139:AH153" si="81">AG139/$AG$154*100</f>
        <v>7.4859347532841791E-2</v>
      </c>
      <c r="AI139" s="90">
        <v>87.895394400000001</v>
      </c>
      <c r="AJ139" s="90">
        <v>131.32648599999999</v>
      </c>
      <c r="AK139" s="90">
        <v>1359.18317777778</v>
      </c>
      <c r="AL139" s="95">
        <f t="shared" ref="AL139:AL153" si="82">AJ139/$AJ$154*100</f>
        <v>1.2547082360359907</v>
      </c>
      <c r="AM139" s="90">
        <v>120.52648600000001</v>
      </c>
      <c r="AN139" s="90">
        <v>553.80079999999998</v>
      </c>
      <c r="AO139" s="90">
        <v>330</v>
      </c>
      <c r="AP139" s="90">
        <v>16.311836</v>
      </c>
      <c r="AQ139" s="90">
        <v>-44.751772011925503</v>
      </c>
      <c r="AR139" s="95">
        <f t="shared" ref="AR139:AR153" si="83">AP139/$AP$154*100</f>
        <v>15.647655760084032</v>
      </c>
      <c r="AS139" s="90">
        <v>0</v>
      </c>
      <c r="AT139" s="90">
        <v>3.4754689999999999</v>
      </c>
      <c r="AU139" s="90">
        <v>-0.110776</v>
      </c>
      <c r="AV139" s="90">
        <v>615.283278</v>
      </c>
      <c r="AW139" s="90">
        <v>238.59824399999999</v>
      </c>
      <c r="AX139" s="90">
        <v>186.16890799999999</v>
      </c>
      <c r="AY139" s="90">
        <v>0</v>
      </c>
      <c r="AZ139" s="90">
        <v>0</v>
      </c>
      <c r="BA139" s="207"/>
      <c r="BB139" s="207">
        <f t="shared" si="62"/>
        <v>11600.656738</v>
      </c>
      <c r="BC139" s="207">
        <f t="shared" si="74"/>
        <v>11600.656738000003</v>
      </c>
      <c r="BD139" s="207">
        <f t="shared" si="63"/>
        <v>0</v>
      </c>
      <c r="BE139" s="207"/>
      <c r="BF139" s="207"/>
      <c r="BG139" s="207"/>
    </row>
    <row r="140" spans="1:59" s="172" customFormat="1" ht="20.25" customHeight="1">
      <c r="A140" s="282"/>
      <c r="B140" s="91" t="s">
        <v>33</v>
      </c>
      <c r="C140" s="92">
        <v>178836.34714870999</v>
      </c>
      <c r="D140" s="92">
        <v>22878.304635</v>
      </c>
      <c r="E140" s="193">
        <v>1.68947867410512</v>
      </c>
      <c r="F140" s="95">
        <f t="shared" si="75"/>
        <v>21.263795651521956</v>
      </c>
      <c r="G140" s="92">
        <v>2210.0256593200002</v>
      </c>
      <c r="H140" s="92">
        <v>112</v>
      </c>
      <c r="I140" s="92">
        <v>116.43632100000001</v>
      </c>
      <c r="J140" s="92">
        <v>6.2992250848389304</v>
      </c>
      <c r="K140" s="95">
        <f t="shared" si="76"/>
        <v>15.84696819887515</v>
      </c>
      <c r="L140" s="92">
        <v>66383.94200024</v>
      </c>
      <c r="M140" s="92">
        <v>121367</v>
      </c>
      <c r="N140" s="92">
        <v>21619.636033999999</v>
      </c>
      <c r="O140" s="92">
        <v>5.5137467165638601</v>
      </c>
      <c r="P140" s="95">
        <f t="shared" si="77"/>
        <v>26.422308202145139</v>
      </c>
      <c r="Q140" s="92">
        <v>15033.365074249999</v>
      </c>
      <c r="R140" s="92">
        <v>29024</v>
      </c>
      <c r="S140" s="92">
        <v>-25.0664807786642</v>
      </c>
      <c r="T140" s="92">
        <v>4490.8069230000001</v>
      </c>
      <c r="U140" s="92">
        <v>-26.8243662777998</v>
      </c>
      <c r="V140" s="95">
        <f t="shared" si="78"/>
        <v>51.67952062664277</v>
      </c>
      <c r="W140" s="92">
        <v>66175.444000239993</v>
      </c>
      <c r="X140" s="92">
        <v>119658</v>
      </c>
      <c r="Y140" s="92">
        <v>14.898888056691799</v>
      </c>
      <c r="Z140" s="92">
        <v>21600.223231</v>
      </c>
      <c r="AA140" s="92">
        <v>5.9913794794656203</v>
      </c>
      <c r="AB140" s="95">
        <f t="shared" si="79"/>
        <v>26.855641863457279</v>
      </c>
      <c r="AC140" s="92">
        <v>1706</v>
      </c>
      <c r="AD140" s="92">
        <v>19.298652000000001</v>
      </c>
      <c r="AE140" s="95">
        <f t="shared" si="80"/>
        <v>1.4598196834430104</v>
      </c>
      <c r="AF140" s="92">
        <v>3</v>
      </c>
      <c r="AG140" s="92">
        <v>0.114151</v>
      </c>
      <c r="AH140" s="95">
        <f t="shared" si="81"/>
        <v>0.16175031951961807</v>
      </c>
      <c r="AI140" s="92">
        <v>18.736232000000001</v>
      </c>
      <c r="AJ140" s="92">
        <v>82.398944</v>
      </c>
      <c r="AK140" s="92" t="s">
        <v>42</v>
      </c>
      <c r="AL140" s="95">
        <f t="shared" si="82"/>
        <v>0.78724891548128673</v>
      </c>
      <c r="AM140" s="92">
        <v>82.398944</v>
      </c>
      <c r="AN140" s="92">
        <v>1316.0802639999999</v>
      </c>
      <c r="AO140" s="92">
        <v>3226</v>
      </c>
      <c r="AP140" s="92">
        <v>28.616288000000001</v>
      </c>
      <c r="AQ140" s="92">
        <v>27.076537664585299</v>
      </c>
      <c r="AR140" s="95">
        <f t="shared" si="83"/>
        <v>27.451098929355567</v>
      </c>
      <c r="AS140" s="92">
        <v>-40.330305000000003</v>
      </c>
      <c r="AT140" s="92">
        <v>15.824038</v>
      </c>
      <c r="AU140" s="92">
        <v>0.13719300000000001</v>
      </c>
      <c r="AV140" s="92">
        <v>324.76459399999999</v>
      </c>
      <c r="AW140" s="92">
        <v>685.84603600000003</v>
      </c>
      <c r="AX140" s="92">
        <v>31.579266000000001</v>
      </c>
      <c r="AY140" s="92">
        <v>13.396226000000199</v>
      </c>
      <c r="AZ140" s="92">
        <v>0</v>
      </c>
      <c r="BA140" s="207"/>
      <c r="BB140" s="207">
        <f t="shared" si="62"/>
        <v>22878.304635</v>
      </c>
      <c r="BC140" s="207">
        <f t="shared" si="74"/>
        <v>22878.304635</v>
      </c>
      <c r="BD140" s="207">
        <f t="shared" si="63"/>
        <v>0</v>
      </c>
      <c r="BE140" s="207"/>
      <c r="BF140" s="207"/>
      <c r="BG140" s="207"/>
    </row>
    <row r="141" spans="1:59" s="172" customFormat="1" ht="20.25" customHeight="1">
      <c r="A141" s="282"/>
      <c r="B141" s="91" t="s">
        <v>34</v>
      </c>
      <c r="C141" s="92">
        <v>19134.983236370001</v>
      </c>
      <c r="D141" s="92">
        <v>3956.1902650000002</v>
      </c>
      <c r="E141" s="92">
        <v>-7.1071144715583099</v>
      </c>
      <c r="F141" s="95">
        <f t="shared" si="75"/>
        <v>3.6770041616110554</v>
      </c>
      <c r="G141" s="92">
        <v>37.702068570000002</v>
      </c>
      <c r="H141" s="92">
        <v>7</v>
      </c>
      <c r="I141" s="92">
        <v>6.5050429999999997</v>
      </c>
      <c r="J141" s="92">
        <v>84.700929858688397</v>
      </c>
      <c r="K141" s="95">
        <f t="shared" si="76"/>
        <v>0.8853355092979569</v>
      </c>
      <c r="L141" s="92">
        <v>7932.6514706400003</v>
      </c>
      <c r="M141" s="92">
        <v>22560</v>
      </c>
      <c r="N141" s="92">
        <v>3083.1755549999998</v>
      </c>
      <c r="O141" s="92">
        <v>-7.9218385450561302</v>
      </c>
      <c r="P141" s="95">
        <f t="shared" si="77"/>
        <v>3.7680844685551143</v>
      </c>
      <c r="Q141" s="92">
        <v>386.46590035999998</v>
      </c>
      <c r="R141" s="97">
        <v>662</v>
      </c>
      <c r="S141" s="92">
        <v>362.93706293706299</v>
      </c>
      <c r="T141" s="92">
        <v>217.75530900000001</v>
      </c>
      <c r="U141" s="92">
        <v>158.529114548151</v>
      </c>
      <c r="V141" s="95">
        <f t="shared" si="78"/>
        <v>2.5058948594273533</v>
      </c>
      <c r="W141" s="92">
        <v>6691.3074706400002</v>
      </c>
      <c r="X141" s="92">
        <v>12398</v>
      </c>
      <c r="Y141" s="92">
        <v>12.637412555646399</v>
      </c>
      <c r="Z141" s="92">
        <v>2955.561897</v>
      </c>
      <c r="AA141" s="92">
        <v>-1.4642359597083201</v>
      </c>
      <c r="AB141" s="95">
        <f t="shared" si="79"/>
        <v>3.6746616441073585</v>
      </c>
      <c r="AC141" s="92">
        <v>10121</v>
      </c>
      <c r="AD141" s="92">
        <v>123.07965799999999</v>
      </c>
      <c r="AE141" s="95">
        <f t="shared" si="80"/>
        <v>9.3101895085643278</v>
      </c>
      <c r="AF141" s="92">
        <v>41</v>
      </c>
      <c r="AG141" s="92">
        <v>4.5339999999999998</v>
      </c>
      <c r="AH141" s="95">
        <f t="shared" si="81"/>
        <v>6.4246125632009212</v>
      </c>
      <c r="AI141" s="92">
        <v>57.089970999999998</v>
      </c>
      <c r="AJ141" s="92">
        <v>241.931456</v>
      </c>
      <c r="AK141" s="92">
        <v>28.0513237922607</v>
      </c>
      <c r="AL141" s="95">
        <f t="shared" si="82"/>
        <v>2.3114407431824446</v>
      </c>
      <c r="AM141" s="92">
        <v>241.931456</v>
      </c>
      <c r="AN141" s="92">
        <v>67.367000000000004</v>
      </c>
      <c r="AO141" s="92">
        <v>100</v>
      </c>
      <c r="AP141" s="92">
        <v>0.77488500000000005</v>
      </c>
      <c r="AQ141" s="92">
        <v>238.969816272966</v>
      </c>
      <c r="AR141" s="95">
        <f t="shared" si="83"/>
        <v>0.74333347476352229</v>
      </c>
      <c r="AS141" s="92">
        <v>1.168868</v>
      </c>
      <c r="AT141" s="92">
        <v>2.2644000000000001E-2</v>
      </c>
      <c r="AU141" s="92">
        <v>1.2240740000000001</v>
      </c>
      <c r="AV141" s="92">
        <v>372.01345700000002</v>
      </c>
      <c r="AW141" s="92">
        <v>197.73590999999999</v>
      </c>
      <c r="AX141" s="92">
        <v>51.638373000000001</v>
      </c>
      <c r="AY141" s="92">
        <v>-6.5369931689929197E-13</v>
      </c>
      <c r="AZ141" s="92"/>
      <c r="BA141" s="207"/>
      <c r="BB141" s="207">
        <f t="shared" ref="BB141:BB154" si="84">D141</f>
        <v>3956.1902650000002</v>
      </c>
      <c r="BC141" s="207">
        <f t="shared" si="74"/>
        <v>3956.1902649999997</v>
      </c>
      <c r="BD141" s="207">
        <f t="shared" si="63"/>
        <v>0</v>
      </c>
      <c r="BE141" s="207"/>
      <c r="BF141" s="207"/>
      <c r="BG141" s="207"/>
    </row>
    <row r="142" spans="1:59" s="172" customFormat="1" ht="20.25" customHeight="1">
      <c r="A142" s="282"/>
      <c r="B142" s="91" t="s">
        <v>48</v>
      </c>
      <c r="C142" s="90">
        <v>9076.3411012800007</v>
      </c>
      <c r="D142" s="90">
        <v>2408.0648980000001</v>
      </c>
      <c r="E142" s="194">
        <v>-20.336989364923401</v>
      </c>
      <c r="F142" s="95">
        <f t="shared" si="75"/>
        <v>2.2381291237961989</v>
      </c>
      <c r="G142" s="90">
        <v>42.110288560000001</v>
      </c>
      <c r="H142" s="90">
        <v>14</v>
      </c>
      <c r="I142" s="90">
        <v>10.504763000000001</v>
      </c>
      <c r="J142" s="90">
        <v>-46.556151825874799</v>
      </c>
      <c r="K142" s="95">
        <f t="shared" si="76"/>
        <v>1.4296968829659287</v>
      </c>
      <c r="L142" s="90">
        <v>5858.02334634</v>
      </c>
      <c r="M142" s="90">
        <v>14132</v>
      </c>
      <c r="N142" s="90">
        <v>2175.726537</v>
      </c>
      <c r="O142" s="90">
        <v>-15.5124888890735</v>
      </c>
      <c r="P142" s="95">
        <f t="shared" si="77"/>
        <v>2.6590511067712796</v>
      </c>
      <c r="Q142" s="90">
        <v>1363.10919874</v>
      </c>
      <c r="R142" s="90">
        <v>2709</v>
      </c>
      <c r="S142" s="90">
        <v>0</v>
      </c>
      <c r="T142" s="90">
        <v>461.51188100000002</v>
      </c>
      <c r="U142" s="90">
        <v>162.79710127283599</v>
      </c>
      <c r="V142" s="95">
        <f t="shared" si="78"/>
        <v>5.3110082848200433</v>
      </c>
      <c r="W142" s="90">
        <v>5392.71534634</v>
      </c>
      <c r="X142" s="90">
        <v>10317</v>
      </c>
      <c r="Y142" s="90">
        <v>-12.2629475295518</v>
      </c>
      <c r="Z142" s="90">
        <v>2129.9368209999998</v>
      </c>
      <c r="AA142" s="90">
        <v>-17.230046116655501</v>
      </c>
      <c r="AB142" s="95">
        <f t="shared" si="79"/>
        <v>2.6481587641406312</v>
      </c>
      <c r="AC142" s="90">
        <v>3787</v>
      </c>
      <c r="AD142" s="90">
        <v>42.831235999999997</v>
      </c>
      <c r="AE142" s="95">
        <f t="shared" si="80"/>
        <v>3.2399092630403858</v>
      </c>
      <c r="AF142" s="90">
        <v>28</v>
      </c>
      <c r="AG142" s="90">
        <v>2.9584800000000002</v>
      </c>
      <c r="AH142" s="95">
        <f t="shared" si="81"/>
        <v>4.1921234618391408</v>
      </c>
      <c r="AI142" s="90">
        <v>0</v>
      </c>
      <c r="AJ142" s="90">
        <v>0</v>
      </c>
      <c r="AK142" s="90">
        <v>0</v>
      </c>
      <c r="AL142" s="95">
        <f t="shared" si="82"/>
        <v>0</v>
      </c>
      <c r="AM142" s="136">
        <v>0</v>
      </c>
      <c r="AN142" s="90">
        <v>-0.83299999999999996</v>
      </c>
      <c r="AO142" s="90">
        <v>0</v>
      </c>
      <c r="AP142" s="90">
        <v>0.49288500000000002</v>
      </c>
      <c r="AQ142" s="90">
        <v>-95.1249794889806</v>
      </c>
      <c r="AR142" s="95">
        <f t="shared" si="83"/>
        <v>0.47281586262325215</v>
      </c>
      <c r="AS142" s="90">
        <v>0.38490600000000003</v>
      </c>
      <c r="AT142" s="90">
        <v>0</v>
      </c>
      <c r="AU142" s="90">
        <v>0</v>
      </c>
      <c r="AV142" s="90">
        <v>39.176828999999998</v>
      </c>
      <c r="AW142" s="90">
        <v>96.032286999999997</v>
      </c>
      <c r="AX142" s="90">
        <v>85.746690999999998</v>
      </c>
      <c r="AY142" s="90">
        <v>0</v>
      </c>
      <c r="AZ142" s="90">
        <v>0</v>
      </c>
      <c r="BA142" s="207"/>
      <c r="BB142" s="207">
        <f t="shared" si="84"/>
        <v>2408.0648980000001</v>
      </c>
      <c r="BC142" s="207">
        <f t="shared" si="74"/>
        <v>2408.0648979999996</v>
      </c>
      <c r="BD142" s="207">
        <f t="shared" si="63"/>
        <v>0</v>
      </c>
      <c r="BE142" s="207"/>
      <c r="BF142" s="207"/>
      <c r="BG142" s="207"/>
    </row>
    <row r="143" spans="1:59" s="172" customFormat="1" ht="20.25" customHeight="1">
      <c r="A143" s="282"/>
      <c r="B143" s="91" t="s">
        <v>46</v>
      </c>
      <c r="C143" s="95">
        <v>10417.900600000001</v>
      </c>
      <c r="D143" s="95">
        <v>2049.8914359999999</v>
      </c>
      <c r="E143" s="217">
        <v>-6.0902697687496596</v>
      </c>
      <c r="F143" s="95">
        <f t="shared" si="75"/>
        <v>1.9052317598842436</v>
      </c>
      <c r="G143" s="95">
        <v>349.54309999999998</v>
      </c>
      <c r="H143" s="95">
        <v>41</v>
      </c>
      <c r="I143" s="95">
        <v>51.028500000000001</v>
      </c>
      <c r="J143" s="95">
        <v>-6.7915588115152499</v>
      </c>
      <c r="K143" s="95">
        <f t="shared" si="76"/>
        <v>6.9449722371106217</v>
      </c>
      <c r="L143" s="95">
        <v>6659.0839231399996</v>
      </c>
      <c r="M143" s="95">
        <v>37549</v>
      </c>
      <c r="N143" s="95">
        <v>1511.3629000000001</v>
      </c>
      <c r="O143" s="95">
        <v>-2.8589130209473401</v>
      </c>
      <c r="P143" s="95">
        <f t="shared" si="77"/>
        <v>1.8471030819522753</v>
      </c>
      <c r="Q143" s="95"/>
      <c r="R143" s="95"/>
      <c r="S143" s="95">
        <v>-100</v>
      </c>
      <c r="T143" s="95"/>
      <c r="U143" s="95">
        <v>-100</v>
      </c>
      <c r="V143" s="95">
        <f t="shared" si="78"/>
        <v>0</v>
      </c>
      <c r="W143" s="95">
        <v>2681.3179</v>
      </c>
      <c r="X143" s="95">
        <v>4964</v>
      </c>
      <c r="Y143" s="95">
        <v>-12.636395635339699</v>
      </c>
      <c r="Z143" s="95">
        <v>1131.6341</v>
      </c>
      <c r="AA143" s="95">
        <v>-12.120847557546499</v>
      </c>
      <c r="AB143" s="95">
        <f t="shared" si="79"/>
        <v>1.4069650940671707</v>
      </c>
      <c r="AC143" s="95">
        <v>32473</v>
      </c>
      <c r="AD143" s="95">
        <v>367.89400000000001</v>
      </c>
      <c r="AE143" s="95">
        <f t="shared" si="80"/>
        <v>27.828829838508039</v>
      </c>
      <c r="AF143" s="95">
        <v>112</v>
      </c>
      <c r="AG143" s="95">
        <v>11.8348</v>
      </c>
      <c r="AH143" s="95">
        <f t="shared" si="81"/>
        <v>16.769740794655991</v>
      </c>
      <c r="AI143" s="95">
        <v>0</v>
      </c>
      <c r="AJ143" s="95"/>
      <c r="AK143" s="95">
        <v>0</v>
      </c>
      <c r="AL143" s="95">
        <f t="shared" si="82"/>
        <v>0</v>
      </c>
      <c r="AM143" s="136">
        <v>0</v>
      </c>
      <c r="AN143" s="95">
        <v>10.304</v>
      </c>
      <c r="AO143" s="95">
        <v>91</v>
      </c>
      <c r="AP143" s="95">
        <v>0.19389999999999999</v>
      </c>
      <c r="AQ143" s="95">
        <v>-374.25742574257401</v>
      </c>
      <c r="AR143" s="95">
        <f t="shared" si="83"/>
        <v>0.18600484040424964</v>
      </c>
      <c r="AS143" s="95">
        <v>1.037736</v>
      </c>
      <c r="AT143" s="95">
        <v>0</v>
      </c>
      <c r="AU143" s="95">
        <v>0</v>
      </c>
      <c r="AV143" s="95">
        <v>187.36160000000001</v>
      </c>
      <c r="AW143" s="95">
        <v>291.32889999999998</v>
      </c>
      <c r="AX143" s="95">
        <v>7.5778999999999996</v>
      </c>
      <c r="AY143" s="96"/>
      <c r="AZ143" s="190"/>
      <c r="BA143" s="207"/>
      <c r="BB143" s="207">
        <f t="shared" si="84"/>
        <v>2049.8914359999999</v>
      </c>
      <c r="BC143" s="207">
        <f t="shared" si="74"/>
        <v>2049.8914359999999</v>
      </c>
      <c r="BD143" s="207">
        <f t="shared" si="63"/>
        <v>0</v>
      </c>
      <c r="BE143" s="207"/>
      <c r="BF143" s="207"/>
      <c r="BG143" s="207"/>
    </row>
    <row r="144" spans="1:59" s="172" customFormat="1" ht="20.25" customHeight="1">
      <c r="A144" s="282"/>
      <c r="B144" s="91" t="s">
        <v>39</v>
      </c>
      <c r="C144" s="97">
        <v>1464.72</v>
      </c>
      <c r="D144" s="97">
        <v>295.89999999999998</v>
      </c>
      <c r="E144" s="97">
        <v>-24.111999999999998</v>
      </c>
      <c r="F144" s="95">
        <f t="shared" si="75"/>
        <v>0.27501850480912376</v>
      </c>
      <c r="G144" s="97">
        <v>0</v>
      </c>
      <c r="H144" s="97">
        <v>0</v>
      </c>
      <c r="I144" s="97">
        <v>0</v>
      </c>
      <c r="J144" s="97">
        <v>0</v>
      </c>
      <c r="K144" s="95">
        <f t="shared" si="76"/>
        <v>0</v>
      </c>
      <c r="L144" s="97">
        <v>671.64</v>
      </c>
      <c r="M144" s="97">
        <v>1341</v>
      </c>
      <c r="N144" s="97">
        <v>209.14</v>
      </c>
      <c r="O144" s="97">
        <v>-22.1312</v>
      </c>
      <c r="P144" s="95">
        <f t="shared" si="77"/>
        <v>0.25559919365461387</v>
      </c>
      <c r="Q144" s="97">
        <v>6.72</v>
      </c>
      <c r="R144" s="97">
        <v>9</v>
      </c>
      <c r="S144" s="97">
        <v>-82.352900000000005</v>
      </c>
      <c r="T144" s="97">
        <v>1.19</v>
      </c>
      <c r="U144" s="97">
        <v>-83.765299999999996</v>
      </c>
      <c r="V144" s="95">
        <f t="shared" si="78"/>
        <v>1.3694338367284307E-2</v>
      </c>
      <c r="W144" s="97">
        <v>669.93</v>
      </c>
      <c r="X144" s="97">
        <v>1327</v>
      </c>
      <c r="Y144" s="97">
        <v>-11.533300000000001</v>
      </c>
      <c r="Z144" s="97">
        <v>208.98</v>
      </c>
      <c r="AA144" s="97">
        <v>-22.065999999999999</v>
      </c>
      <c r="AB144" s="95">
        <f t="shared" si="79"/>
        <v>0.25982564979100342</v>
      </c>
      <c r="AC144" s="97">
        <v>13</v>
      </c>
      <c r="AD144" s="97">
        <v>0.13</v>
      </c>
      <c r="AE144" s="95">
        <f t="shared" si="80"/>
        <v>9.8336691520004276E-3</v>
      </c>
      <c r="AF144" s="97">
        <v>1</v>
      </c>
      <c r="AG144" s="97">
        <v>0.03</v>
      </c>
      <c r="AH144" s="95">
        <f t="shared" si="81"/>
        <v>4.2509567026031682E-2</v>
      </c>
      <c r="AI144" s="97">
        <v>0</v>
      </c>
      <c r="AJ144" s="97">
        <v>0</v>
      </c>
      <c r="AK144" s="97">
        <v>0</v>
      </c>
      <c r="AL144" s="95">
        <f t="shared" si="82"/>
        <v>0</v>
      </c>
      <c r="AM144" s="97">
        <v>0</v>
      </c>
      <c r="AN144" s="97">
        <v>0.08</v>
      </c>
      <c r="AO144" s="97">
        <v>1</v>
      </c>
      <c r="AP144" s="97">
        <v>0</v>
      </c>
      <c r="AQ144" s="97">
        <v>0</v>
      </c>
      <c r="AR144" s="95">
        <f t="shared" si="83"/>
        <v>0</v>
      </c>
      <c r="AS144" s="97">
        <v>0</v>
      </c>
      <c r="AT144" s="97">
        <v>0</v>
      </c>
      <c r="AU144" s="97">
        <v>0</v>
      </c>
      <c r="AV144" s="97">
        <v>0.9</v>
      </c>
      <c r="AW144" s="97">
        <v>84.91</v>
      </c>
      <c r="AX144" s="97">
        <v>0.95</v>
      </c>
      <c r="AY144" s="97">
        <v>0</v>
      </c>
      <c r="AZ144" s="97">
        <v>0</v>
      </c>
      <c r="BA144" s="207"/>
      <c r="BB144" s="207">
        <f t="shared" si="84"/>
        <v>295.89999999999998</v>
      </c>
      <c r="BC144" s="207">
        <f t="shared" si="74"/>
        <v>295.89999999999998</v>
      </c>
      <c r="BD144" s="207">
        <f t="shared" si="63"/>
        <v>0</v>
      </c>
      <c r="BE144" s="207"/>
      <c r="BF144" s="207"/>
      <c r="BG144" s="207"/>
    </row>
    <row r="145" spans="1:59" s="172" customFormat="1" ht="20.25" customHeight="1">
      <c r="A145" s="282"/>
      <c r="B145" s="91" t="s">
        <v>35</v>
      </c>
      <c r="C145" s="95">
        <v>22905.554287710002</v>
      </c>
      <c r="D145" s="95">
        <v>2918.871071</v>
      </c>
      <c r="E145" s="217">
        <v>6.7166245691630699</v>
      </c>
      <c r="F145" s="95">
        <f t="shared" si="75"/>
        <v>2.7128879948530784</v>
      </c>
      <c r="G145" s="95">
        <v>33.493786</v>
      </c>
      <c r="H145" s="95">
        <v>19</v>
      </c>
      <c r="I145" s="95">
        <v>7.0833830000000004</v>
      </c>
      <c r="J145" s="95">
        <v>70.902683145269293</v>
      </c>
      <c r="K145" s="95">
        <f t="shared" si="76"/>
        <v>0.96404750834967434</v>
      </c>
      <c r="L145" s="95">
        <v>8623.9647107100009</v>
      </c>
      <c r="M145" s="95">
        <v>16756</v>
      </c>
      <c r="N145" s="95">
        <v>2692.4280220000001</v>
      </c>
      <c r="O145" s="95">
        <v>3.9209811425249699</v>
      </c>
      <c r="P145" s="95">
        <f t="shared" si="77"/>
        <v>3.2905347202653106</v>
      </c>
      <c r="Q145" s="95">
        <v>3939.6544327000001</v>
      </c>
      <c r="R145" s="95">
        <v>7605</v>
      </c>
      <c r="S145" s="95">
        <v>-3.1333588077951799</v>
      </c>
      <c r="T145" s="95">
        <v>1085.161789</v>
      </c>
      <c r="U145" s="95">
        <v>-2.2275320244060999</v>
      </c>
      <c r="V145" s="95">
        <f t="shared" si="78"/>
        <v>12.487876236818135</v>
      </c>
      <c r="W145" s="95">
        <v>8619.4507107099998</v>
      </c>
      <c r="X145" s="95">
        <v>16718</v>
      </c>
      <c r="Y145" s="95">
        <v>9.8639679306039305</v>
      </c>
      <c r="Z145" s="95">
        <v>2690.309017</v>
      </c>
      <c r="AA145" s="95">
        <v>4.4610273313609801</v>
      </c>
      <c r="AB145" s="95">
        <f t="shared" si="79"/>
        <v>3.3448717029410506</v>
      </c>
      <c r="AC145" s="95">
        <v>19</v>
      </c>
      <c r="AD145" s="95">
        <v>0.21509900000000001</v>
      </c>
      <c r="AE145" s="95">
        <f t="shared" si="80"/>
        <v>1.627086462250877E-2</v>
      </c>
      <c r="AF145" s="95">
        <v>19</v>
      </c>
      <c r="AG145" s="95">
        <v>1.9039060000000001</v>
      </c>
      <c r="AH145" s="95">
        <f t="shared" si="81"/>
        <v>2.6978073239421292</v>
      </c>
      <c r="AI145" s="95"/>
      <c r="AJ145" s="95">
        <v>0</v>
      </c>
      <c r="AK145" s="95"/>
      <c r="AL145" s="95">
        <f t="shared" si="82"/>
        <v>0</v>
      </c>
      <c r="AM145" s="136"/>
      <c r="AN145" s="95">
        <v>38.045999999999999</v>
      </c>
      <c r="AO145" s="95">
        <v>63</v>
      </c>
      <c r="AP145" s="95">
        <v>0.78347</v>
      </c>
      <c r="AQ145" s="95">
        <v>-62.551794977685603</v>
      </c>
      <c r="AR145" s="95">
        <f t="shared" si="83"/>
        <v>0.75156891341679966</v>
      </c>
      <c r="AS145" s="95">
        <v>0</v>
      </c>
      <c r="AT145" s="95">
        <v>3.2085840000000001</v>
      </c>
      <c r="AU145" s="95">
        <v>0</v>
      </c>
      <c r="AV145" s="95">
        <v>55.382663999999998</v>
      </c>
      <c r="AW145" s="95">
        <v>141.007361</v>
      </c>
      <c r="AX145" s="95">
        <v>18.977587</v>
      </c>
      <c r="AY145" s="96">
        <v>1.55341695062816E-13</v>
      </c>
      <c r="AZ145" s="190"/>
      <c r="BA145" s="207"/>
      <c r="BB145" s="207">
        <f t="shared" si="84"/>
        <v>2918.871071</v>
      </c>
      <c r="BC145" s="207">
        <f t="shared" si="74"/>
        <v>2918.871071</v>
      </c>
      <c r="BD145" s="207">
        <f t="shared" si="63"/>
        <v>0</v>
      </c>
      <c r="BE145" s="207"/>
      <c r="BF145" s="207"/>
      <c r="BG145" s="207"/>
    </row>
    <row r="146" spans="1:59" s="172" customFormat="1" ht="20.25" customHeight="1">
      <c r="A146" s="282"/>
      <c r="B146" s="91" t="s">
        <v>38</v>
      </c>
      <c r="C146" s="90">
        <v>4567.3743306799997</v>
      </c>
      <c r="D146" s="90">
        <v>4184.9479009999995</v>
      </c>
      <c r="E146" s="92">
        <v>25.876003019774299</v>
      </c>
      <c r="F146" s="95">
        <f t="shared" si="75"/>
        <v>3.8896185009702635</v>
      </c>
      <c r="G146" s="90">
        <v>293.22731299999998</v>
      </c>
      <c r="H146" s="90">
        <v>127</v>
      </c>
      <c r="I146" s="90">
        <v>28.945302999999999</v>
      </c>
      <c r="J146" s="92">
        <v>-21.276658124817899</v>
      </c>
      <c r="K146" s="95">
        <f t="shared" si="76"/>
        <v>3.9394519872180211</v>
      </c>
      <c r="L146" s="90">
        <v>1674.7259231800001</v>
      </c>
      <c r="M146" s="90">
        <v>2964</v>
      </c>
      <c r="N146" s="90">
        <v>604.43942900000002</v>
      </c>
      <c r="O146" s="92">
        <v>251.65585300431701</v>
      </c>
      <c r="P146" s="95">
        <f t="shared" si="77"/>
        <v>0.73871201427491273</v>
      </c>
      <c r="Q146" s="90"/>
      <c r="R146" s="90"/>
      <c r="S146" s="90"/>
      <c r="T146" s="90"/>
      <c r="U146" s="90"/>
      <c r="V146" s="95">
        <f t="shared" si="78"/>
        <v>0</v>
      </c>
      <c r="W146" s="90">
        <v>1669.2359231800001</v>
      </c>
      <c r="X146" s="90">
        <v>2919</v>
      </c>
      <c r="Y146" s="92">
        <v>189.583333333333</v>
      </c>
      <c r="Z146" s="90">
        <v>603.82809799999995</v>
      </c>
      <c r="AA146" s="92">
        <v>252.68962240620399</v>
      </c>
      <c r="AB146" s="95">
        <f t="shared" si="79"/>
        <v>0.75074183139494532</v>
      </c>
      <c r="AC146" s="90">
        <v>45</v>
      </c>
      <c r="AD146" s="90">
        <v>0.50567099999999998</v>
      </c>
      <c r="AE146" s="95">
        <f t="shared" si="80"/>
        <v>3.8250779336624678E-2</v>
      </c>
      <c r="AF146" s="90">
        <v>0</v>
      </c>
      <c r="AG146" s="90">
        <v>0.10566</v>
      </c>
      <c r="AH146" s="95">
        <f t="shared" si="81"/>
        <v>0.14971869506568358</v>
      </c>
      <c r="AI146" s="90">
        <v>806.12869450000005</v>
      </c>
      <c r="AJ146" s="90">
        <v>3375.6363390000001</v>
      </c>
      <c r="AK146" s="92">
        <v>16.909252798118899</v>
      </c>
      <c r="AL146" s="95">
        <f t="shared" si="82"/>
        <v>32.251214857037134</v>
      </c>
      <c r="AM146" s="90">
        <v>3375.6363390000001</v>
      </c>
      <c r="AN146" s="90">
        <v>2.7320000000000002</v>
      </c>
      <c r="AO146" s="90">
        <v>7</v>
      </c>
      <c r="AP146" s="90">
        <v>9.3396999999999994E-2</v>
      </c>
      <c r="AQ146" s="92">
        <v>434.27721526228498</v>
      </c>
      <c r="AR146" s="95">
        <f t="shared" si="83"/>
        <v>8.959409014561992E-2</v>
      </c>
      <c r="AS146" s="90">
        <v>0</v>
      </c>
      <c r="AT146" s="90">
        <v>0</v>
      </c>
      <c r="AU146" s="90">
        <v>0</v>
      </c>
      <c r="AV146" s="90">
        <v>52.536886000000003</v>
      </c>
      <c r="AW146" s="90">
        <v>123.296547</v>
      </c>
      <c r="AX146" s="90">
        <v>0</v>
      </c>
      <c r="AY146" s="90">
        <v>0</v>
      </c>
      <c r="AZ146" s="90"/>
      <c r="BA146" s="207"/>
      <c r="BB146" s="207">
        <f t="shared" si="84"/>
        <v>4184.9479009999995</v>
      </c>
      <c r="BC146" s="207">
        <f t="shared" si="74"/>
        <v>4184.9479010000005</v>
      </c>
      <c r="BD146" s="207">
        <f t="shared" si="63"/>
        <v>0</v>
      </c>
      <c r="BE146" s="207"/>
      <c r="BF146" s="207"/>
      <c r="BG146" s="207"/>
    </row>
    <row r="147" spans="1:59" s="172" customFormat="1" ht="20.25" customHeight="1">
      <c r="A147" s="282"/>
      <c r="B147" s="91" t="s">
        <v>40</v>
      </c>
      <c r="C147" s="99">
        <v>16094.47</v>
      </c>
      <c r="D147" s="99">
        <v>3099.98</v>
      </c>
      <c r="E147" s="99">
        <v>2.7113264061920099</v>
      </c>
      <c r="F147" s="95">
        <f t="shared" si="75"/>
        <v>2.8812161694430132</v>
      </c>
      <c r="G147" s="189">
        <v>17.54</v>
      </c>
      <c r="H147" s="99">
        <v>2</v>
      </c>
      <c r="I147" s="99">
        <v>1.28</v>
      </c>
      <c r="J147" s="99">
        <v>-97.183098591549296</v>
      </c>
      <c r="K147" s="95">
        <f t="shared" si="76"/>
        <v>0.1742078341221395</v>
      </c>
      <c r="L147" s="111">
        <v>8151.8</v>
      </c>
      <c r="M147" s="111">
        <v>15590</v>
      </c>
      <c r="N147" s="99">
        <v>2750.5</v>
      </c>
      <c r="O147" s="99">
        <v>4.0690458893328501</v>
      </c>
      <c r="P147" s="95">
        <f t="shared" si="77"/>
        <v>3.3615070390504709</v>
      </c>
      <c r="Q147" s="99">
        <v>1620.56</v>
      </c>
      <c r="R147" s="99">
        <v>3954</v>
      </c>
      <c r="S147" s="99">
        <v>-48.868485710591003</v>
      </c>
      <c r="T147" s="99">
        <v>492.14</v>
      </c>
      <c r="U147" s="99">
        <v>-56.348633630306701</v>
      </c>
      <c r="V147" s="95">
        <f t="shared" si="78"/>
        <v>5.663472003424622</v>
      </c>
      <c r="W147" s="111">
        <v>5107.78</v>
      </c>
      <c r="X147" s="99">
        <v>15288</v>
      </c>
      <c r="Y147" s="99">
        <v>4.2055756253834096</v>
      </c>
      <c r="Z147" s="99">
        <v>2727.05</v>
      </c>
      <c r="AA147" s="99">
        <v>4.09037296597843</v>
      </c>
      <c r="AB147" s="95">
        <f t="shared" si="79"/>
        <v>3.3905519105299833</v>
      </c>
      <c r="AC147" s="99">
        <v>51</v>
      </c>
      <c r="AD147" s="99">
        <v>0.56999999999999995</v>
      </c>
      <c r="AE147" s="95">
        <f t="shared" si="80"/>
        <v>4.3116857051078789E-2</v>
      </c>
      <c r="AF147" s="99">
        <v>251</v>
      </c>
      <c r="AG147" s="99">
        <v>22.88</v>
      </c>
      <c r="AH147" s="95">
        <f t="shared" si="81"/>
        <v>32.420629785186826</v>
      </c>
      <c r="AI147" s="99">
        <v>0</v>
      </c>
      <c r="AJ147" s="99">
        <v>0</v>
      </c>
      <c r="AK147" s="99">
        <v>0</v>
      </c>
      <c r="AL147" s="95">
        <f t="shared" si="82"/>
        <v>0</v>
      </c>
      <c r="AM147" s="99">
        <v>0</v>
      </c>
      <c r="AN147" s="111">
        <v>4.76</v>
      </c>
      <c r="AO147" s="99">
        <v>10</v>
      </c>
      <c r="AP147" s="99">
        <v>0.12</v>
      </c>
      <c r="AQ147" s="99">
        <v>-76.923076923076906</v>
      </c>
      <c r="AR147" s="95">
        <f t="shared" si="83"/>
        <v>0.11511387750649796</v>
      </c>
      <c r="AS147" s="99">
        <v>0</v>
      </c>
      <c r="AT147" s="99">
        <v>0</v>
      </c>
      <c r="AU147" s="99">
        <v>0</v>
      </c>
      <c r="AV147" s="99">
        <v>255.68</v>
      </c>
      <c r="AW147" s="99">
        <v>92.4</v>
      </c>
      <c r="AX147" s="99">
        <v>0</v>
      </c>
      <c r="AY147" s="99">
        <v>0</v>
      </c>
      <c r="AZ147" s="99">
        <v>0</v>
      </c>
      <c r="BA147" s="207"/>
      <c r="BB147" s="207">
        <f t="shared" si="84"/>
        <v>3099.98</v>
      </c>
      <c r="BC147" s="207">
        <f t="shared" si="74"/>
        <v>3099.98</v>
      </c>
      <c r="BD147" s="207">
        <f t="shared" si="63"/>
        <v>0</v>
      </c>
      <c r="BE147" s="207"/>
      <c r="BF147" s="207"/>
      <c r="BG147" s="207"/>
    </row>
    <row r="148" spans="1:59" s="172" customFormat="1" ht="20.25" customHeight="1">
      <c r="A148" s="282"/>
      <c r="B148" s="91" t="s">
        <v>58</v>
      </c>
      <c r="C148" s="136">
        <v>2823.9205229999998</v>
      </c>
      <c r="D148" s="136">
        <v>687.15783299999998</v>
      </c>
      <c r="E148" s="136">
        <v>-7.2779508699319804</v>
      </c>
      <c r="F148" s="95">
        <f t="shared" si="75"/>
        <v>0.63866549442222909</v>
      </c>
      <c r="G148" s="136">
        <v>170.67221409999999</v>
      </c>
      <c r="H148" s="136">
        <v>21</v>
      </c>
      <c r="I148" s="136">
        <v>10.850501</v>
      </c>
      <c r="J148" s="136">
        <v>-48.690060995479399</v>
      </c>
      <c r="K148" s="95">
        <f t="shared" si="76"/>
        <v>1.4767517799610226</v>
      </c>
      <c r="L148" s="136">
        <v>1238.7425089999999</v>
      </c>
      <c r="M148" s="136">
        <v>2265</v>
      </c>
      <c r="N148" s="136">
        <v>569.014318</v>
      </c>
      <c r="O148" s="136">
        <v>-2.2835731992292199</v>
      </c>
      <c r="P148" s="95">
        <f t="shared" si="77"/>
        <v>0.69541742784130278</v>
      </c>
      <c r="Q148" s="136"/>
      <c r="R148" s="136"/>
      <c r="S148" s="136">
        <v>-100</v>
      </c>
      <c r="T148" s="136"/>
      <c r="U148" s="136">
        <v>-100</v>
      </c>
      <c r="V148" s="95">
        <f t="shared" si="78"/>
        <v>0</v>
      </c>
      <c r="W148" s="136">
        <v>1238.01050923</v>
      </c>
      <c r="X148" s="90">
        <v>2259</v>
      </c>
      <c r="Y148" s="90">
        <v>-11.8954758190328</v>
      </c>
      <c r="Z148" s="90">
        <v>568.93129799999997</v>
      </c>
      <c r="AA148" s="90">
        <v>-2.1158052357304</v>
      </c>
      <c r="AB148" s="95">
        <f t="shared" si="79"/>
        <v>0.70735450372901232</v>
      </c>
      <c r="AC148" s="90">
        <v>6</v>
      </c>
      <c r="AD148" s="90">
        <v>8.3019999999999997E-2</v>
      </c>
      <c r="AE148" s="95">
        <f t="shared" si="80"/>
        <v>6.2799324076851966E-3</v>
      </c>
      <c r="AF148" s="90"/>
      <c r="AG148" s="90"/>
      <c r="AH148" s="95">
        <f t="shared" si="81"/>
        <v>0</v>
      </c>
      <c r="AI148" s="90"/>
      <c r="AJ148" s="90"/>
      <c r="AK148" s="90" t="s">
        <v>36</v>
      </c>
      <c r="AL148" s="95">
        <f t="shared" si="82"/>
        <v>0</v>
      </c>
      <c r="AM148" s="90"/>
      <c r="AN148" s="136"/>
      <c r="AO148" s="136"/>
      <c r="AP148" s="136">
        <v>-0.20926600000000001</v>
      </c>
      <c r="AQ148" s="136">
        <v>-33.534487960895497</v>
      </c>
      <c r="AR148" s="95">
        <f t="shared" si="83"/>
        <v>-0.20074517241895673</v>
      </c>
      <c r="AS148" s="136"/>
      <c r="AT148" s="136"/>
      <c r="AU148" s="136">
        <v>21.383585</v>
      </c>
      <c r="AV148" s="136">
        <v>83.074265999999994</v>
      </c>
      <c r="AW148" s="136">
        <v>3.0384289999999998</v>
      </c>
      <c r="AX148" s="136">
        <v>6.0000000000000001E-3</v>
      </c>
      <c r="AY148" s="136"/>
      <c r="AZ148" s="136"/>
      <c r="BA148" s="207"/>
      <c r="BB148" s="207">
        <f t="shared" si="84"/>
        <v>687.15783299999998</v>
      </c>
      <c r="BC148" s="207">
        <f t="shared" si="74"/>
        <v>687.15783299999998</v>
      </c>
      <c r="BD148" s="207">
        <f t="shared" si="63"/>
        <v>0</v>
      </c>
      <c r="BE148" s="207"/>
      <c r="BF148" s="207"/>
      <c r="BG148" s="207"/>
    </row>
    <row r="149" spans="1:59" s="172" customFormat="1" ht="20.25" customHeight="1">
      <c r="A149" s="282"/>
      <c r="B149" s="91" t="s">
        <v>63</v>
      </c>
      <c r="C149" s="95">
        <v>781.07652537000001</v>
      </c>
      <c r="D149" s="95">
        <v>256.32889499999999</v>
      </c>
      <c r="E149" s="95">
        <v>15.565479821550401</v>
      </c>
      <c r="F149" s="95">
        <f t="shared" si="75"/>
        <v>0.23823991024763394</v>
      </c>
      <c r="G149" s="95"/>
      <c r="H149" s="95"/>
      <c r="I149" s="95"/>
      <c r="J149" s="136"/>
      <c r="K149" s="95">
        <f t="shared" si="76"/>
        <v>0</v>
      </c>
      <c r="L149" s="95">
        <v>757.95352536999997</v>
      </c>
      <c r="M149" s="95">
        <v>643</v>
      </c>
      <c r="N149" s="95">
        <v>131.84371100000001</v>
      </c>
      <c r="O149" s="95">
        <v>-40.390550356061503</v>
      </c>
      <c r="P149" s="95">
        <f t="shared" si="77"/>
        <v>0.16113199875696638</v>
      </c>
      <c r="Q149" s="95">
        <v>145.11758072000001</v>
      </c>
      <c r="R149" s="95">
        <v>74</v>
      </c>
      <c r="S149" s="95">
        <v>-45.185185185185198</v>
      </c>
      <c r="T149" s="95">
        <v>22.977971</v>
      </c>
      <c r="U149" s="95">
        <v>-47.547030761680503</v>
      </c>
      <c r="V149" s="95">
        <f t="shared" si="78"/>
        <v>0.2644269830820557</v>
      </c>
      <c r="W149" s="95">
        <v>757.95352536999997</v>
      </c>
      <c r="X149" s="95">
        <v>643</v>
      </c>
      <c r="Y149" s="95">
        <v>-22.1549636803874</v>
      </c>
      <c r="Z149" s="95">
        <v>131.84371100000001</v>
      </c>
      <c r="AA149" s="95">
        <v>-40.390550356061503</v>
      </c>
      <c r="AB149" s="95">
        <f t="shared" si="79"/>
        <v>0.16392180056193065</v>
      </c>
      <c r="AC149" s="95"/>
      <c r="AD149" s="95"/>
      <c r="AE149" s="95">
        <f t="shared" si="80"/>
        <v>0</v>
      </c>
      <c r="AF149" s="95"/>
      <c r="AG149" s="95"/>
      <c r="AH149" s="95">
        <f t="shared" si="81"/>
        <v>0</v>
      </c>
      <c r="AI149" s="95"/>
      <c r="AJ149" s="95"/>
      <c r="AK149" s="95"/>
      <c r="AL149" s="95">
        <f t="shared" si="82"/>
        <v>0</v>
      </c>
      <c r="AM149" s="136"/>
      <c r="AN149" s="95"/>
      <c r="AO149" s="95"/>
      <c r="AP149" s="95"/>
      <c r="AQ149" s="95"/>
      <c r="AR149" s="95">
        <f t="shared" si="83"/>
        <v>0</v>
      </c>
      <c r="AS149" s="95"/>
      <c r="AT149" s="95"/>
      <c r="AU149" s="95"/>
      <c r="AV149" s="95"/>
      <c r="AW149" s="95">
        <v>124.485184</v>
      </c>
      <c r="AX149" s="95"/>
      <c r="AY149" s="96"/>
      <c r="AZ149" s="136"/>
      <c r="BA149" s="207"/>
      <c r="BB149" s="207">
        <f t="shared" si="84"/>
        <v>256.32889499999999</v>
      </c>
      <c r="BC149" s="207">
        <f t="shared" si="74"/>
        <v>256.32889499999999</v>
      </c>
      <c r="BD149" s="207">
        <f t="shared" si="63"/>
        <v>0</v>
      </c>
      <c r="BE149" s="207"/>
      <c r="BF149" s="207"/>
      <c r="BG149" s="207"/>
    </row>
    <row r="150" spans="1:59" s="172" customFormat="1" ht="20.25" customHeight="1">
      <c r="A150" s="282"/>
      <c r="B150" s="91" t="s">
        <v>62</v>
      </c>
      <c r="C150" s="95">
        <v>6755.51610325</v>
      </c>
      <c r="D150" s="95">
        <v>1445.7805659999999</v>
      </c>
      <c r="E150" s="95">
        <v>-41.526547101022501</v>
      </c>
      <c r="F150" s="95">
        <f t="shared" si="75"/>
        <v>1.3437526513802254</v>
      </c>
      <c r="G150" s="95">
        <v>16.953422939999999</v>
      </c>
      <c r="H150" s="95">
        <v>2</v>
      </c>
      <c r="I150" s="95">
        <v>1.5993790000000001</v>
      </c>
      <c r="J150" s="95">
        <v>-29.691816290752801</v>
      </c>
      <c r="K150" s="95">
        <f t="shared" si="76"/>
        <v>0.21767527463315112</v>
      </c>
      <c r="L150" s="95">
        <v>4997.6690138499998</v>
      </c>
      <c r="M150" s="95">
        <v>26121</v>
      </c>
      <c r="N150" s="95">
        <v>1162.9144659999999</v>
      </c>
      <c r="O150" s="95">
        <v>-47.189938995560901</v>
      </c>
      <c r="P150" s="95">
        <f t="shared" si="77"/>
        <v>1.4212489232040062</v>
      </c>
      <c r="Q150" s="90">
        <v>122.2774158</v>
      </c>
      <c r="R150" s="90">
        <v>258</v>
      </c>
      <c r="S150" s="90">
        <v>-70.715096481271303</v>
      </c>
      <c r="T150" s="90">
        <v>41.576729999999998</v>
      </c>
      <c r="U150" s="90">
        <v>-72.233315633518203</v>
      </c>
      <c r="V150" s="95">
        <f t="shared" si="78"/>
        <v>0.4784586628783366</v>
      </c>
      <c r="W150" s="90">
        <v>2431.14301385</v>
      </c>
      <c r="X150" s="90">
        <v>5090</v>
      </c>
      <c r="Y150" s="90">
        <v>-37.3923739237392</v>
      </c>
      <c r="Z150" s="90">
        <v>923.66362100000003</v>
      </c>
      <c r="AA150" s="90">
        <v>-36.0202685880706</v>
      </c>
      <c r="AB150" s="95">
        <f t="shared" si="79"/>
        <v>1.148394585676314</v>
      </c>
      <c r="AC150" s="95">
        <v>21024</v>
      </c>
      <c r="AD150" s="95">
        <v>238.19449700000001</v>
      </c>
      <c r="AE150" s="95">
        <f t="shared" si="80"/>
        <v>18.017891364039681</v>
      </c>
      <c r="AF150" s="95">
        <v>7</v>
      </c>
      <c r="AG150" s="95">
        <v>1.0563480000000001</v>
      </c>
      <c r="AH150" s="95">
        <f t="shared" si="81"/>
        <v>1.4968298702938172</v>
      </c>
      <c r="AI150" s="95"/>
      <c r="AJ150" s="95"/>
      <c r="AK150" s="95">
        <v>0</v>
      </c>
      <c r="AL150" s="95">
        <f t="shared" si="82"/>
        <v>0</v>
      </c>
      <c r="AM150" s="136"/>
      <c r="AN150" s="95">
        <v>0.58950000000000002</v>
      </c>
      <c r="AO150" s="95">
        <v>81</v>
      </c>
      <c r="AP150" s="95">
        <v>1.2387900000000001</v>
      </c>
      <c r="AQ150" s="95">
        <v>125.62631478294099</v>
      </c>
      <c r="AR150" s="95">
        <f t="shared" si="83"/>
        <v>1.1883493359689552</v>
      </c>
      <c r="AS150" s="95"/>
      <c r="AT150" s="95"/>
      <c r="AU150" s="95"/>
      <c r="AV150" s="95">
        <v>80.278591000000006</v>
      </c>
      <c r="AW150" s="95">
        <v>104.44150399999999</v>
      </c>
      <c r="AX150" s="95">
        <v>95.307835999999995</v>
      </c>
      <c r="AY150" s="96"/>
      <c r="AZ150" s="190"/>
      <c r="BA150" s="207"/>
      <c r="BB150" s="207">
        <f t="shared" si="84"/>
        <v>1445.7805659999999</v>
      </c>
      <c r="BC150" s="207">
        <f t="shared" si="74"/>
        <v>1445.7805659999999</v>
      </c>
      <c r="BD150" s="207">
        <f t="shared" si="63"/>
        <v>0</v>
      </c>
      <c r="BE150" s="207"/>
      <c r="BF150" s="207"/>
      <c r="BG150" s="207"/>
    </row>
    <row r="151" spans="1:59" s="172" customFormat="1" ht="20.25" customHeight="1">
      <c r="A151" s="282"/>
      <c r="B151" s="93" t="s">
        <v>50</v>
      </c>
      <c r="C151" s="95">
        <v>7483.6546689999996</v>
      </c>
      <c r="D151" s="95">
        <v>2183.1829260435702</v>
      </c>
      <c r="E151" s="95"/>
      <c r="F151" s="95">
        <f t="shared" si="75"/>
        <v>2.0291169450669502</v>
      </c>
      <c r="G151" s="95">
        <v>93.887200000000007</v>
      </c>
      <c r="H151" s="95">
        <v>9</v>
      </c>
      <c r="I151" s="95">
        <v>7.5054790783999996</v>
      </c>
      <c r="J151" s="95"/>
      <c r="K151" s="95">
        <f t="shared" si="76"/>
        <v>1.021494729919606</v>
      </c>
      <c r="L151" s="95">
        <v>6946.9681689999998</v>
      </c>
      <c r="M151" s="95">
        <v>23244</v>
      </c>
      <c r="N151" s="95">
        <v>2032.9150750009701</v>
      </c>
      <c r="O151" s="95"/>
      <c r="P151" s="95">
        <f t="shared" si="77"/>
        <v>2.4845149370687429</v>
      </c>
      <c r="Q151" s="90">
        <v>1200.480231</v>
      </c>
      <c r="R151" s="90">
        <v>2178</v>
      </c>
      <c r="S151" s="90"/>
      <c r="T151" s="90">
        <v>382.64533699999998</v>
      </c>
      <c r="U151" s="90"/>
      <c r="V151" s="95">
        <f t="shared" si="78"/>
        <v>4.4034241340685165</v>
      </c>
      <c r="W151" s="90">
        <v>5334.3721690000002</v>
      </c>
      <c r="X151" s="90">
        <v>10032</v>
      </c>
      <c r="Y151" s="90"/>
      <c r="Z151" s="90">
        <v>1883.407972001</v>
      </c>
      <c r="AA151" s="90"/>
      <c r="AB151" s="95">
        <f t="shared" si="79"/>
        <v>2.3416484838104878</v>
      </c>
      <c r="AC151" s="95">
        <v>13212</v>
      </c>
      <c r="AD151" s="95">
        <v>149.50710299997201</v>
      </c>
      <c r="AE151" s="95">
        <f t="shared" si="80"/>
        <v>11.309256821352118</v>
      </c>
      <c r="AF151" s="95"/>
      <c r="AG151" s="95"/>
      <c r="AH151" s="95">
        <f t="shared" si="81"/>
        <v>0</v>
      </c>
      <c r="AI151" s="95"/>
      <c r="AJ151" s="95"/>
      <c r="AK151" s="95"/>
      <c r="AL151" s="95">
        <f t="shared" si="82"/>
        <v>0</v>
      </c>
      <c r="AM151" s="136"/>
      <c r="AN151" s="95">
        <v>1.83</v>
      </c>
      <c r="AO151" s="95">
        <v>9</v>
      </c>
      <c r="AP151" s="95">
        <v>7.6980000000000007E-2</v>
      </c>
      <c r="AQ151" s="95"/>
      <c r="AR151" s="95">
        <f t="shared" si="83"/>
        <v>7.3845552420418459E-2</v>
      </c>
      <c r="AS151" s="95"/>
      <c r="AT151" s="95"/>
      <c r="AU151" s="95"/>
      <c r="AV151" s="95">
        <v>7.5766557782000001</v>
      </c>
      <c r="AW151" s="95">
        <v>134.51873618600001</v>
      </c>
      <c r="AX151" s="95">
        <v>0.59</v>
      </c>
      <c r="AY151" s="96"/>
      <c r="AZ151" s="190"/>
      <c r="BA151" s="207"/>
      <c r="BB151" s="207">
        <f t="shared" si="84"/>
        <v>2183.1829260435702</v>
      </c>
      <c r="BC151" s="207">
        <f t="shared" si="74"/>
        <v>2183.1829260435702</v>
      </c>
      <c r="BD151" s="207">
        <f t="shared" si="63"/>
        <v>0</v>
      </c>
      <c r="BE151" s="207"/>
      <c r="BF151" s="207"/>
      <c r="BG151" s="207"/>
    </row>
    <row r="152" spans="1:59" s="172" customFormat="1" ht="20.25" customHeight="1">
      <c r="A152" s="282"/>
      <c r="B152" s="93" t="s">
        <v>57</v>
      </c>
      <c r="C152" s="95">
        <v>1225.1366485200001</v>
      </c>
      <c r="D152" s="95">
        <v>290.03740299999998</v>
      </c>
      <c r="E152" s="95"/>
      <c r="F152" s="95">
        <f t="shared" si="75"/>
        <v>0.26956962795465111</v>
      </c>
      <c r="G152" s="95">
        <v>9.0500000000000007</v>
      </c>
      <c r="H152" s="95">
        <v>101</v>
      </c>
      <c r="I152" s="95">
        <v>1.8898029999999999</v>
      </c>
      <c r="J152" s="95"/>
      <c r="K152" s="95">
        <f t="shared" si="76"/>
        <v>0.25720194339650126</v>
      </c>
      <c r="L152" s="95">
        <v>799.19984852000005</v>
      </c>
      <c r="M152" s="95">
        <v>1427</v>
      </c>
      <c r="N152" s="95">
        <v>267.58605499999999</v>
      </c>
      <c r="O152" s="95" t="e">
        <v>#DIV/0!</v>
      </c>
      <c r="P152" s="95">
        <f t="shared" si="77"/>
        <v>0.32702868839638116</v>
      </c>
      <c r="Q152" s="90">
        <v>78.206310279999997</v>
      </c>
      <c r="R152" s="90">
        <v>126</v>
      </c>
      <c r="S152" s="90"/>
      <c r="T152" s="90">
        <v>23.49539</v>
      </c>
      <c r="U152" s="90"/>
      <c r="V152" s="95">
        <f t="shared" si="78"/>
        <v>0.27038136195908247</v>
      </c>
      <c r="W152" s="90">
        <v>797.73584851999999</v>
      </c>
      <c r="X152" s="90">
        <v>1415</v>
      </c>
      <c r="Y152" s="90"/>
      <c r="Z152" s="90">
        <v>267.45020299999999</v>
      </c>
      <c r="AA152" s="90"/>
      <c r="AB152" s="95">
        <f t="shared" si="79"/>
        <v>0.33252188142985339</v>
      </c>
      <c r="AC152" s="95">
        <v>12</v>
      </c>
      <c r="AD152" s="95">
        <v>0.135852</v>
      </c>
      <c r="AE152" s="95">
        <f t="shared" si="80"/>
        <v>1.0276335551058171E-2</v>
      </c>
      <c r="AF152" s="95">
        <v>0</v>
      </c>
      <c r="AG152" s="95">
        <v>0</v>
      </c>
      <c r="AH152" s="95">
        <f t="shared" si="81"/>
        <v>0</v>
      </c>
      <c r="AI152" s="95"/>
      <c r="AJ152" s="95"/>
      <c r="AK152" s="95"/>
      <c r="AL152" s="95">
        <f t="shared" si="82"/>
        <v>0</v>
      </c>
      <c r="AM152" s="136"/>
      <c r="AN152" s="95">
        <v>0</v>
      </c>
      <c r="AO152" s="95">
        <v>0</v>
      </c>
      <c r="AP152" s="95">
        <v>0</v>
      </c>
      <c r="AQ152" s="95"/>
      <c r="AR152" s="95">
        <f t="shared" si="83"/>
        <v>0</v>
      </c>
      <c r="AS152" s="95">
        <v>0</v>
      </c>
      <c r="AT152" s="95">
        <v>0</v>
      </c>
      <c r="AU152" s="95">
        <v>0</v>
      </c>
      <c r="AV152" s="95">
        <v>18.089976</v>
      </c>
      <c r="AW152" s="95">
        <v>2.4715690000000001</v>
      </c>
      <c r="AX152" s="95">
        <v>0</v>
      </c>
      <c r="AY152" s="96"/>
      <c r="AZ152" s="190"/>
      <c r="BA152" s="207"/>
      <c r="BB152" s="207">
        <f t="shared" si="84"/>
        <v>290.03740299999998</v>
      </c>
      <c r="BC152" s="207">
        <f t="shared" si="74"/>
        <v>290.03740299999993</v>
      </c>
      <c r="BD152" s="207">
        <f t="shared" si="63"/>
        <v>0</v>
      </c>
      <c r="BE152" s="207"/>
      <c r="BF152" s="207"/>
      <c r="BG152" s="207"/>
    </row>
    <row r="153" spans="1:59" s="172" customFormat="1" ht="20.25" customHeight="1">
      <c r="A153" s="282"/>
      <c r="B153" s="93" t="s">
        <v>41</v>
      </c>
      <c r="C153" s="95">
        <v>90.013790400000005</v>
      </c>
      <c r="D153" s="95">
        <v>15.301185</v>
      </c>
      <c r="E153" s="95" t="s">
        <v>42</v>
      </c>
      <c r="F153" s="95">
        <f t="shared" si="75"/>
        <v>1.4221389052070947E-2</v>
      </c>
      <c r="G153" s="95">
        <v>0</v>
      </c>
      <c r="H153" s="95">
        <v>0</v>
      </c>
      <c r="I153" s="95">
        <v>0</v>
      </c>
      <c r="J153" s="95" t="s">
        <v>42</v>
      </c>
      <c r="K153" s="95">
        <f t="shared" si="76"/>
        <v>0</v>
      </c>
      <c r="L153" s="95">
        <v>49.113790399999999</v>
      </c>
      <c r="M153" s="95">
        <v>91</v>
      </c>
      <c r="N153" s="95">
        <v>14.091661</v>
      </c>
      <c r="O153" s="95" t="s">
        <v>42</v>
      </c>
      <c r="P153" s="95">
        <f t="shared" si="77"/>
        <v>1.7222038772373386E-2</v>
      </c>
      <c r="Q153" s="90">
        <v>0</v>
      </c>
      <c r="R153" s="90">
        <v>0</v>
      </c>
      <c r="S153" s="90" t="s">
        <v>42</v>
      </c>
      <c r="T153" s="90">
        <v>0</v>
      </c>
      <c r="U153" s="90" t="s">
        <v>42</v>
      </c>
      <c r="V153" s="95">
        <f t="shared" si="78"/>
        <v>0</v>
      </c>
      <c r="W153" s="90">
        <v>49.113790399999999</v>
      </c>
      <c r="X153" s="90">
        <v>91</v>
      </c>
      <c r="Y153" s="90" t="s">
        <v>42</v>
      </c>
      <c r="Z153" s="90">
        <v>14.091661</v>
      </c>
      <c r="AA153" s="90" t="s">
        <v>42</v>
      </c>
      <c r="AB153" s="95">
        <f t="shared" si="79"/>
        <v>1.7520217130632315E-2</v>
      </c>
      <c r="AC153" s="95">
        <v>0</v>
      </c>
      <c r="AD153" s="95">
        <v>0</v>
      </c>
      <c r="AE153" s="95">
        <f t="shared" si="80"/>
        <v>0</v>
      </c>
      <c r="AF153" s="95">
        <v>0</v>
      </c>
      <c r="AG153" s="95">
        <v>0</v>
      </c>
      <c r="AH153" s="95">
        <f t="shared" si="81"/>
        <v>0</v>
      </c>
      <c r="AI153" s="95">
        <v>0</v>
      </c>
      <c r="AJ153" s="95">
        <v>0</v>
      </c>
      <c r="AK153" s="95" t="s">
        <v>42</v>
      </c>
      <c r="AL153" s="95">
        <f t="shared" si="82"/>
        <v>0</v>
      </c>
      <c r="AM153" s="136"/>
      <c r="AN153" s="95">
        <v>0</v>
      </c>
      <c r="AO153" s="95">
        <v>0</v>
      </c>
      <c r="AP153" s="95">
        <v>0</v>
      </c>
      <c r="AQ153" s="95" t="s">
        <v>42</v>
      </c>
      <c r="AR153" s="95">
        <f t="shared" si="83"/>
        <v>0</v>
      </c>
      <c r="AS153" s="95">
        <v>0</v>
      </c>
      <c r="AT153" s="95">
        <v>0</v>
      </c>
      <c r="AU153" s="95">
        <v>0</v>
      </c>
      <c r="AV153" s="95">
        <v>0.37735800000000003</v>
      </c>
      <c r="AW153" s="95">
        <v>9.0565999999999994E-2</v>
      </c>
      <c r="AX153" s="95">
        <v>0.74160000000000004</v>
      </c>
      <c r="AY153" s="96">
        <v>1.7763568394002501E-15</v>
      </c>
      <c r="AZ153" s="190"/>
      <c r="BA153" s="207"/>
      <c r="BB153" s="207">
        <f t="shared" si="84"/>
        <v>15.301185</v>
      </c>
      <c r="BC153" s="207">
        <f t="shared" si="74"/>
        <v>15.301185000000002</v>
      </c>
      <c r="BD153" s="207">
        <f t="shared" si="63"/>
        <v>0</v>
      </c>
      <c r="BE153" s="207"/>
      <c r="BF153" s="207"/>
      <c r="BG153" s="207"/>
    </row>
    <row r="154" spans="1:59" s="172" customFormat="1" ht="20.25" customHeight="1">
      <c r="A154" s="282"/>
      <c r="B154" s="106" t="s">
        <v>17</v>
      </c>
      <c r="C154" s="107">
        <f>C138+C139+C140+C141+C142+C143+C144+C145+C146+C147+C148+C149+C150+C151+C152+C153</f>
        <v>593115.89990257984</v>
      </c>
      <c r="D154" s="107">
        <f t="shared" ref="D154:AZ154" si="85">D138+D139+D140+D141+D142+D143+D144+D145+D146+D147+D148+D149+D150+D151+D152+D153</f>
        <v>107592.76006004358</v>
      </c>
      <c r="E154" s="107">
        <v>4.5599999999999996</v>
      </c>
      <c r="F154" s="186">
        <f>D154/$D$401*100</f>
        <v>2.0375602228528611</v>
      </c>
      <c r="G154" s="107">
        <f t="shared" si="85"/>
        <v>6619.2245167800002</v>
      </c>
      <c r="H154" s="107">
        <f t="shared" si="85"/>
        <v>1384</v>
      </c>
      <c r="I154" s="107">
        <f t="shared" si="85"/>
        <v>734.75455707840001</v>
      </c>
      <c r="J154" s="107">
        <v>-12.21</v>
      </c>
      <c r="K154" s="186">
        <f>I154/$I$401*100</f>
        <v>0.58997427678132142</v>
      </c>
      <c r="L154" s="107">
        <f t="shared" si="85"/>
        <v>232051.42635795998</v>
      </c>
      <c r="M154" s="107">
        <f t="shared" si="85"/>
        <v>526656</v>
      </c>
      <c r="N154" s="107">
        <f t="shared" si="85"/>
        <v>81823.419319000954</v>
      </c>
      <c r="O154" s="107">
        <v>5.75</v>
      </c>
      <c r="P154" s="186">
        <f>N154/$N$401*100</f>
        <v>2.0854166798369924</v>
      </c>
      <c r="Q154" s="107">
        <f t="shared" si="85"/>
        <v>28721.642411930003</v>
      </c>
      <c r="R154" s="107">
        <f t="shared" si="85"/>
        <v>55540</v>
      </c>
      <c r="S154" s="107">
        <v>-10.79</v>
      </c>
      <c r="T154" s="107">
        <f t="shared" si="85"/>
        <v>8689.7224830000014</v>
      </c>
      <c r="U154" s="107">
        <v>-12.87</v>
      </c>
      <c r="V154" s="186">
        <f>T154/$T$401*100</f>
        <v>2.3659510640684589</v>
      </c>
      <c r="W154" s="107">
        <f t="shared" si="85"/>
        <v>214724.36849304999</v>
      </c>
      <c r="X154" s="107">
        <f t="shared" si="85"/>
        <v>410276</v>
      </c>
      <c r="Y154" s="107">
        <v>13.62</v>
      </c>
      <c r="Z154" s="107">
        <f t="shared" si="85"/>
        <v>80430.858219000991</v>
      </c>
      <c r="AA154" s="107">
        <v>6.53</v>
      </c>
      <c r="AB154" s="186">
        <f>Z154/$Z$401*100</f>
        <v>2.0692132701785324</v>
      </c>
      <c r="AC154" s="107">
        <f t="shared" si="85"/>
        <v>115573</v>
      </c>
      <c r="AD154" s="107">
        <f t="shared" si="85"/>
        <v>1321.9887509999721</v>
      </c>
      <c r="AE154" s="186">
        <f>AD154/$AD$401*100</f>
        <v>4.2462506027618234</v>
      </c>
      <c r="AF154" s="107">
        <f t="shared" si="85"/>
        <v>807</v>
      </c>
      <c r="AG154" s="107">
        <f t="shared" si="85"/>
        <v>70.572349000000003</v>
      </c>
      <c r="AH154" s="186">
        <f>AG154/$AG$401*100</f>
        <v>1.286799225338298</v>
      </c>
      <c r="AI154" s="107">
        <f t="shared" si="85"/>
        <v>2868.8368372499999</v>
      </c>
      <c r="AJ154" s="107">
        <f t="shared" si="85"/>
        <v>10466.695142999999</v>
      </c>
      <c r="AK154" s="107">
        <v>8.19</v>
      </c>
      <c r="AL154" s="186">
        <f>AJ154/$AJ$401*100</f>
        <v>3.0048755331167571</v>
      </c>
      <c r="AM154" s="107">
        <f t="shared" si="85"/>
        <v>10455.895143</v>
      </c>
      <c r="AN154" s="107">
        <f t="shared" si="85"/>
        <v>3192.5563598099998</v>
      </c>
      <c r="AO154" s="107">
        <f t="shared" si="85"/>
        <v>6197</v>
      </c>
      <c r="AP154" s="107">
        <f t="shared" si="85"/>
        <v>104.24459899999999</v>
      </c>
      <c r="AQ154" s="107">
        <v>-51.77</v>
      </c>
      <c r="AR154" s="186">
        <f>AP154/$AP$401*100</f>
        <v>0.56910193938685227</v>
      </c>
      <c r="AS154" s="107">
        <f t="shared" si="85"/>
        <v>67.320797999999996</v>
      </c>
      <c r="AT154" s="107">
        <f t="shared" si="85"/>
        <v>58.574083000000002</v>
      </c>
      <c r="AU154" s="107">
        <f t="shared" si="85"/>
        <v>410.37567899999999</v>
      </c>
      <c r="AV154" s="107">
        <f t="shared" si="85"/>
        <v>5456.455599778199</v>
      </c>
      <c r="AW154" s="107">
        <f t="shared" si="85"/>
        <v>4644.7821981859997</v>
      </c>
      <c r="AX154" s="107">
        <f t="shared" si="85"/>
        <v>3748.952800999999</v>
      </c>
      <c r="AY154" s="107">
        <f t="shared" si="85"/>
        <v>77.18528299999781</v>
      </c>
      <c r="AZ154" s="107">
        <f t="shared" si="85"/>
        <v>617.53938700000003</v>
      </c>
      <c r="BA154" s="207"/>
      <c r="BB154" s="207">
        <f t="shared" si="84"/>
        <v>107592.76006004358</v>
      </c>
      <c r="BC154" s="207">
        <f t="shared" si="74"/>
        <v>107592.76006004355</v>
      </c>
      <c r="BD154" s="207">
        <f t="shared" si="63"/>
        <v>0</v>
      </c>
      <c r="BE154" s="207"/>
      <c r="BF154" s="207"/>
      <c r="BG154" s="207"/>
    </row>
    <row r="155" spans="1:59" s="172" customFormat="1" ht="20.25" customHeight="1">
      <c r="A155" s="282" t="s">
        <v>82</v>
      </c>
      <c r="B155" s="91" t="s">
        <v>77</v>
      </c>
      <c r="C155" s="95">
        <v>163823.60691420001</v>
      </c>
      <c r="D155" s="95">
        <v>43588.061889999997</v>
      </c>
      <c r="E155" s="95">
        <v>0.93913886926998202</v>
      </c>
      <c r="F155" s="95">
        <f>D155/$D$166*100</f>
        <v>52.702722170055694</v>
      </c>
      <c r="G155" s="95">
        <v>33607.486096619999</v>
      </c>
      <c r="H155" s="95">
        <v>115</v>
      </c>
      <c r="I155" s="95">
        <v>778.83494199999996</v>
      </c>
      <c r="J155" s="95">
        <v>55.851631732897403</v>
      </c>
      <c r="K155" s="95">
        <f>I155/$I$166*100</f>
        <v>44.883093066468369</v>
      </c>
      <c r="L155" s="95">
        <v>83640.052559450007</v>
      </c>
      <c r="M155" s="95">
        <v>232554</v>
      </c>
      <c r="N155" s="95">
        <v>36429.011936000003</v>
      </c>
      <c r="O155" s="95">
        <v>-2.8050276143460602</v>
      </c>
      <c r="P155" s="95">
        <f>N155/$N$166*100</f>
        <v>54.118591581595311</v>
      </c>
      <c r="Q155" s="95">
        <v>674.01356452000005</v>
      </c>
      <c r="R155" s="95">
        <v>1389</v>
      </c>
      <c r="S155" s="95">
        <v>-91.945958483126503</v>
      </c>
      <c r="T155" s="95">
        <v>226.042959</v>
      </c>
      <c r="U155" s="95">
        <v>-93.381826762706595</v>
      </c>
      <c r="V155" s="95">
        <f>T155/$T$166*100</f>
        <v>4.6070006271047719</v>
      </c>
      <c r="W155" s="95">
        <v>76618.921959450003</v>
      </c>
      <c r="X155" s="95">
        <v>163215</v>
      </c>
      <c r="Y155" s="95">
        <v>5.7174132704614404</v>
      </c>
      <c r="Z155" s="95">
        <v>35731.099232</v>
      </c>
      <c r="AA155" s="95">
        <v>-2.8838297979488199</v>
      </c>
      <c r="AB155" s="95">
        <f>Z155/$Z$166*100</f>
        <v>53.842632340662654</v>
      </c>
      <c r="AC155" s="95">
        <v>67998</v>
      </c>
      <c r="AD155" s="95">
        <v>680.89896199999998</v>
      </c>
      <c r="AE155" s="95">
        <f>AD155/$AD$166*100</f>
        <v>81.935065053929577</v>
      </c>
      <c r="AF155" s="95">
        <v>1341</v>
      </c>
      <c r="AG155" s="95">
        <v>17.013742000000001</v>
      </c>
      <c r="AH155" s="95">
        <f>AG155/$AG$166*100</f>
        <v>14.156255648048083</v>
      </c>
      <c r="AI155" s="95">
        <v>1980.5367550000001</v>
      </c>
      <c r="AJ155" s="95">
        <v>2146.6927719999999</v>
      </c>
      <c r="AK155" s="95">
        <v>42.044570520495697</v>
      </c>
      <c r="AL155" s="95">
        <f>AJ155/$AJ$166*100</f>
        <v>57.102389652772331</v>
      </c>
      <c r="AM155" s="136">
        <v>2146.6927719999999</v>
      </c>
      <c r="AN155" s="95">
        <v>124.94822000000001</v>
      </c>
      <c r="AO155" s="95">
        <v>4063</v>
      </c>
      <c r="AP155" s="95">
        <v>14.358691</v>
      </c>
      <c r="AQ155" s="95">
        <v>20.5726834477829</v>
      </c>
      <c r="AR155" s="95">
        <f>AP155/$AP$166*100</f>
        <v>9.532614275444546</v>
      </c>
      <c r="AS155" s="95">
        <v>24.110011</v>
      </c>
      <c r="AT155" s="95">
        <v>1187.5637770000001</v>
      </c>
      <c r="AU155" s="95">
        <v>0.67924499999999999</v>
      </c>
      <c r="AV155" s="95">
        <v>1684.1169130000001</v>
      </c>
      <c r="AW155" s="95">
        <v>1322.6936029999999</v>
      </c>
      <c r="AX155" s="95">
        <v>0</v>
      </c>
      <c r="AY155" s="96">
        <v>-7.2759576141834308E-12</v>
      </c>
      <c r="AZ155" s="190">
        <v>732.66623800000002</v>
      </c>
      <c r="BA155" s="207"/>
      <c r="BB155" s="207">
        <f t="shared" ref="BB155:BB176" si="86">D155</f>
        <v>43588.061889999997</v>
      </c>
      <c r="BC155" s="207">
        <f t="shared" ref="BC155:BC176" si="87">I155+N155+AJ155+AP155+AS155+AT155+AU155+AV155+AW155+AX155+AY155</f>
        <v>43588.061889999997</v>
      </c>
      <c r="BD155" s="207">
        <f t="shared" si="63"/>
        <v>0</v>
      </c>
      <c r="BE155" s="207"/>
      <c r="BF155" s="207"/>
      <c r="BG155" s="207"/>
    </row>
    <row r="156" spans="1:59" s="172" customFormat="1" ht="20.25" customHeight="1">
      <c r="A156" s="282"/>
      <c r="B156" s="74" t="s">
        <v>32</v>
      </c>
      <c r="C156" s="90">
        <v>33311.619971990003</v>
      </c>
      <c r="D156" s="90">
        <v>7762.6369709999999</v>
      </c>
      <c r="E156" s="90">
        <v>13.111390061049899</v>
      </c>
      <c r="F156" s="95">
        <f t="shared" ref="F156:F165" si="88">D156/$D$166*100</f>
        <v>9.3858749815961531</v>
      </c>
      <c r="G156" s="90">
        <v>5328.3656436399997</v>
      </c>
      <c r="H156" s="90">
        <v>70</v>
      </c>
      <c r="I156" s="90">
        <v>202.23796100000001</v>
      </c>
      <c r="J156" s="90">
        <v>95.075163824180805</v>
      </c>
      <c r="K156" s="95">
        <f t="shared" ref="K156:K165" si="89">I156/$I$166*100</f>
        <v>11.654671273256509</v>
      </c>
      <c r="L156" s="90">
        <v>13544.39412395</v>
      </c>
      <c r="M156" s="90">
        <v>30742</v>
      </c>
      <c r="N156" s="90">
        <v>6242.1963530000003</v>
      </c>
      <c r="O156" s="90">
        <v>10.23924720422</v>
      </c>
      <c r="P156" s="95">
        <f t="shared" ref="P156:P165" si="90">N156/$N$166*100</f>
        <v>9.2733471770693363</v>
      </c>
      <c r="Q156" s="90">
        <v>2454.09521761</v>
      </c>
      <c r="R156" s="90">
        <v>5106</v>
      </c>
      <c r="S156" s="90">
        <v>-0.54538371640047201</v>
      </c>
      <c r="T156" s="90">
        <v>854.17210699999998</v>
      </c>
      <c r="U156" s="90">
        <v>-11.784592152300601</v>
      </c>
      <c r="V156" s="95">
        <f t="shared" ref="V156:V165" si="91">T156/$T$166*100</f>
        <v>17.40895381131692</v>
      </c>
      <c r="W156" s="90">
        <v>13325.28894595</v>
      </c>
      <c r="X156" s="90">
        <v>29925</v>
      </c>
      <c r="Y156" s="90">
        <v>19.009743487770901</v>
      </c>
      <c r="Z156" s="90">
        <v>6232.671773</v>
      </c>
      <c r="AA156" s="90">
        <v>10.367378271235699</v>
      </c>
      <c r="AB156" s="95">
        <f t="shared" ref="AB156:AB165" si="92">Z156/$Z$166*100</f>
        <v>9.3919152219398772</v>
      </c>
      <c r="AC156" s="90">
        <v>815</v>
      </c>
      <c r="AD156" s="90">
        <v>9.3660899999999998</v>
      </c>
      <c r="AE156" s="95">
        <f t="shared" ref="AE156:AE165" si="93">AD156/$AD$166*100</f>
        <v>1.1270559015053387</v>
      </c>
      <c r="AF156" s="90">
        <v>2</v>
      </c>
      <c r="AG156" s="90">
        <v>0.15848999999999999</v>
      </c>
      <c r="AH156" s="95">
        <f t="shared" ref="AH156:AH165" si="94">AG156/$AG$166*100</f>
        <v>0.1318713401002049</v>
      </c>
      <c r="AI156" s="90">
        <v>21.7</v>
      </c>
      <c r="AJ156" s="90">
        <v>4.5110000000000001</v>
      </c>
      <c r="AK156" s="90">
        <v>-86.426714488602201</v>
      </c>
      <c r="AL156" s="95">
        <f t="shared" ref="AL156:AL165" si="95">AJ156/$AJ$166*100</f>
        <v>0.11999336052343869</v>
      </c>
      <c r="AM156" s="90">
        <v>0</v>
      </c>
      <c r="AN156" s="90">
        <v>232.93910700000001</v>
      </c>
      <c r="AO156" s="90">
        <v>538</v>
      </c>
      <c r="AP156" s="90">
        <v>66.217462999999995</v>
      </c>
      <c r="AQ156" s="90">
        <v>25.908006055680801</v>
      </c>
      <c r="AR156" s="95">
        <f t="shared" ref="AR156:AR165" si="96">AP156/$AP$166*100</f>
        <v>43.961217152560842</v>
      </c>
      <c r="AS156" s="90">
        <v>257.35877699999998</v>
      </c>
      <c r="AT156" s="90">
        <v>171.124709</v>
      </c>
      <c r="AU156" s="90">
        <v>-0.104737</v>
      </c>
      <c r="AV156" s="90">
        <v>329.904943</v>
      </c>
      <c r="AW156" s="90">
        <v>286.27514500000001</v>
      </c>
      <c r="AX156" s="90">
        <v>202.915357</v>
      </c>
      <c r="AY156" s="90">
        <v>0</v>
      </c>
      <c r="AZ156" s="90">
        <v>0</v>
      </c>
      <c r="BA156" s="207"/>
      <c r="BB156" s="207">
        <f t="shared" si="86"/>
        <v>7762.6369709999999</v>
      </c>
      <c r="BC156" s="207">
        <f t="shared" si="87"/>
        <v>7762.6369709999999</v>
      </c>
      <c r="BD156" s="207">
        <f t="shared" ref="BD156:BD178" si="97">BC156-BB156</f>
        <v>0</v>
      </c>
      <c r="BE156" s="207"/>
      <c r="BF156" s="207"/>
      <c r="BG156" s="207"/>
    </row>
    <row r="157" spans="1:59" s="172" customFormat="1" ht="20.25" customHeight="1">
      <c r="A157" s="282"/>
      <c r="B157" s="91" t="s">
        <v>33</v>
      </c>
      <c r="C157" s="92">
        <v>89093.420590790003</v>
      </c>
      <c r="D157" s="92">
        <v>18238.611171</v>
      </c>
      <c r="E157" s="92">
        <v>6.2597411455249903</v>
      </c>
      <c r="F157" s="95">
        <f t="shared" si="88"/>
        <v>22.052470691141508</v>
      </c>
      <c r="G157" s="92">
        <v>3537.70809108</v>
      </c>
      <c r="H157" s="92">
        <v>32</v>
      </c>
      <c r="I157" s="92">
        <v>145.671854</v>
      </c>
      <c r="J157" s="92">
        <v>6.7903190012828398</v>
      </c>
      <c r="K157" s="95">
        <f t="shared" si="89"/>
        <v>8.3948511137126047</v>
      </c>
      <c r="L157" s="92">
        <v>38983.19950925</v>
      </c>
      <c r="M157" s="92">
        <v>83683</v>
      </c>
      <c r="N157" s="92">
        <v>16511.811698000001</v>
      </c>
      <c r="O157" s="92">
        <v>7.6843438411965597</v>
      </c>
      <c r="P157" s="95">
        <f t="shared" si="90"/>
        <v>24.529789474558804</v>
      </c>
      <c r="Q157" s="92">
        <v>8800.3865805400001</v>
      </c>
      <c r="R157" s="92">
        <v>19760</v>
      </c>
      <c r="S157" s="92">
        <v>-31.5670995670996</v>
      </c>
      <c r="T157" s="92">
        <v>3058.28087</v>
      </c>
      <c r="U157" s="92">
        <v>-36.550587662877902</v>
      </c>
      <c r="V157" s="95">
        <f t="shared" si="91"/>
        <v>62.331080553376253</v>
      </c>
      <c r="W157" s="92">
        <v>38854.12750925</v>
      </c>
      <c r="X157" s="92">
        <v>82626</v>
      </c>
      <c r="Y157" s="92">
        <v>13.3073695181152</v>
      </c>
      <c r="Z157" s="92">
        <v>16500.105622999999</v>
      </c>
      <c r="AA157" s="92">
        <v>9.7730265681174497</v>
      </c>
      <c r="AB157" s="95">
        <f t="shared" si="92"/>
        <v>24.863750059098361</v>
      </c>
      <c r="AC157" s="92">
        <v>1057</v>
      </c>
      <c r="AD157" s="92">
        <v>11.970174999999999</v>
      </c>
      <c r="AE157" s="95">
        <f t="shared" si="93"/>
        <v>1.4404149838194664</v>
      </c>
      <c r="AF157" s="92">
        <v>0</v>
      </c>
      <c r="AG157" s="92">
        <v>-0.2641</v>
      </c>
      <c r="AH157" s="95">
        <f t="shared" si="94"/>
        <v>-0.21974396441708696</v>
      </c>
      <c r="AI157" s="92">
        <v>17.917999999999999</v>
      </c>
      <c r="AJ157" s="92">
        <v>89.59</v>
      </c>
      <c r="AK157" s="92">
        <v>-20.016069993750602</v>
      </c>
      <c r="AL157" s="95">
        <f t="shared" si="95"/>
        <v>2.383109104255126</v>
      </c>
      <c r="AM157" s="92">
        <v>89.59</v>
      </c>
      <c r="AN157" s="92">
        <v>330.17809999999997</v>
      </c>
      <c r="AO157" s="92">
        <v>1048</v>
      </c>
      <c r="AP157" s="92">
        <v>32.155101000000002</v>
      </c>
      <c r="AQ157" s="92">
        <v>84.913088820973599</v>
      </c>
      <c r="AR157" s="95">
        <f t="shared" si="96"/>
        <v>21.347501302239962</v>
      </c>
      <c r="AS157" s="92">
        <v>7.1423589999999999</v>
      </c>
      <c r="AT157" s="92">
        <v>2.264151</v>
      </c>
      <c r="AU157" s="92">
        <v>9.9065890000000003</v>
      </c>
      <c r="AV157" s="92">
        <v>797.41085299999997</v>
      </c>
      <c r="AW157" s="92">
        <v>553.61196199999995</v>
      </c>
      <c r="AX157" s="92">
        <v>89.046604000000002</v>
      </c>
      <c r="AY157" s="92">
        <v>0</v>
      </c>
      <c r="AZ157" s="92">
        <v>0</v>
      </c>
      <c r="BA157" s="207"/>
      <c r="BB157" s="207">
        <f t="shared" si="86"/>
        <v>18238.611171</v>
      </c>
      <c r="BC157" s="207">
        <f t="shared" si="87"/>
        <v>18238.611171</v>
      </c>
      <c r="BD157" s="207">
        <f t="shared" si="97"/>
        <v>0</v>
      </c>
      <c r="BE157" s="207"/>
      <c r="BF157" s="207"/>
      <c r="BG157" s="207"/>
    </row>
    <row r="158" spans="1:59" s="172" customFormat="1" ht="20.25" customHeight="1">
      <c r="A158" s="282"/>
      <c r="B158" s="74" t="s">
        <v>49</v>
      </c>
      <c r="C158" s="187">
        <v>15252.762693520001</v>
      </c>
      <c r="D158" s="188">
        <v>2138.3359190000001</v>
      </c>
      <c r="E158" s="188">
        <v>7.6008801665539396</v>
      </c>
      <c r="F158" s="95">
        <f t="shared" si="88"/>
        <v>2.5854814130004375</v>
      </c>
      <c r="G158" s="187">
        <v>8643.4924395800008</v>
      </c>
      <c r="H158" s="187">
        <v>25</v>
      </c>
      <c r="I158" s="94">
        <v>376.455107</v>
      </c>
      <c r="J158" s="94">
        <v>60.949158588495898</v>
      </c>
      <c r="K158" s="95">
        <f t="shared" si="89"/>
        <v>21.694544879354304</v>
      </c>
      <c r="L158" s="187">
        <v>1637.90813594</v>
      </c>
      <c r="M158" s="187">
        <v>3841</v>
      </c>
      <c r="N158" s="187">
        <v>793.11591499999997</v>
      </c>
      <c r="O158" s="187">
        <v>-15.419009312338</v>
      </c>
      <c r="P158" s="95">
        <f t="shared" si="90"/>
        <v>1.1782454148401269</v>
      </c>
      <c r="Q158" s="99">
        <v>5.2509807999999998</v>
      </c>
      <c r="R158" s="111">
        <v>16</v>
      </c>
      <c r="S158" s="99">
        <v>-78.6666666666667</v>
      </c>
      <c r="T158" s="99">
        <v>1.9318679999999999</v>
      </c>
      <c r="U158" s="99">
        <v>-86.438074100209704</v>
      </c>
      <c r="V158" s="95">
        <f t="shared" si="91"/>
        <v>3.9373564772188459E-2</v>
      </c>
      <c r="W158" s="99">
        <v>1637.90813594</v>
      </c>
      <c r="X158" s="99">
        <v>3841</v>
      </c>
      <c r="Y158" s="99">
        <v>-5.9730722154222802</v>
      </c>
      <c r="Z158" s="99">
        <v>793.11591499999997</v>
      </c>
      <c r="AA158" s="99">
        <v>-15.419009312338</v>
      </c>
      <c r="AB158" s="95">
        <f t="shared" si="92"/>
        <v>1.1951339178680784</v>
      </c>
      <c r="AC158" s="99">
        <v>0</v>
      </c>
      <c r="AD158" s="99">
        <v>0</v>
      </c>
      <c r="AE158" s="95">
        <f t="shared" si="93"/>
        <v>0</v>
      </c>
      <c r="AF158" s="99">
        <v>0</v>
      </c>
      <c r="AG158" s="99">
        <v>0</v>
      </c>
      <c r="AH158" s="95">
        <f t="shared" si="94"/>
        <v>0</v>
      </c>
      <c r="AI158" s="99">
        <v>0</v>
      </c>
      <c r="AJ158" s="99">
        <v>0</v>
      </c>
      <c r="AK158" s="99" t="e">
        <v>#DIV/0!</v>
      </c>
      <c r="AL158" s="95">
        <f t="shared" si="95"/>
        <v>0</v>
      </c>
      <c r="AM158" s="99">
        <v>0</v>
      </c>
      <c r="AN158" s="99">
        <v>603.75</v>
      </c>
      <c r="AO158" s="99">
        <v>1610</v>
      </c>
      <c r="AP158" s="99">
        <v>37.127842000000001</v>
      </c>
      <c r="AQ158" s="99">
        <v>-5.3198423224911</v>
      </c>
      <c r="AR158" s="95">
        <f t="shared" si="96"/>
        <v>24.648862258102049</v>
      </c>
      <c r="AS158" s="99">
        <v>669.93348200000003</v>
      </c>
      <c r="AT158" s="99">
        <v>0</v>
      </c>
      <c r="AU158" s="99">
        <v>0</v>
      </c>
      <c r="AV158" s="99">
        <v>147.90218200000001</v>
      </c>
      <c r="AW158" s="99">
        <v>101.979465</v>
      </c>
      <c r="AX158" s="99">
        <v>11.821925999999999</v>
      </c>
      <c r="AY158" s="99">
        <v>0</v>
      </c>
      <c r="AZ158" s="99">
        <v>0</v>
      </c>
      <c r="BA158" s="207"/>
      <c r="BB158" s="207">
        <f t="shared" si="86"/>
        <v>2138.3359190000001</v>
      </c>
      <c r="BC158" s="207">
        <f t="shared" si="87"/>
        <v>2138.3359190000006</v>
      </c>
      <c r="BD158" s="207">
        <f t="shared" si="97"/>
        <v>0</v>
      </c>
      <c r="BE158" s="207"/>
      <c r="BF158" s="207"/>
      <c r="BG158" s="207"/>
    </row>
    <row r="159" spans="1:59" s="172" customFormat="1" ht="20.25" customHeight="1">
      <c r="A159" s="282"/>
      <c r="B159" s="74" t="s">
        <v>34</v>
      </c>
      <c r="C159" s="92">
        <v>14622.90941943</v>
      </c>
      <c r="D159" s="92">
        <v>4442.7561249999999</v>
      </c>
      <c r="E159" s="92">
        <v>10.680695758948</v>
      </c>
      <c r="F159" s="95">
        <f t="shared" si="88"/>
        <v>5.3717768483509012</v>
      </c>
      <c r="G159" s="92">
        <v>58.320309299999998</v>
      </c>
      <c r="H159" s="92">
        <v>2</v>
      </c>
      <c r="I159" s="92">
        <v>4.6845489999999996</v>
      </c>
      <c r="J159" s="92">
        <v>-7.1011314922184603</v>
      </c>
      <c r="K159" s="95">
        <f t="shared" si="89"/>
        <v>0.26996355376853559</v>
      </c>
      <c r="L159" s="92">
        <v>6757.0578243999998</v>
      </c>
      <c r="M159" s="92">
        <v>22292</v>
      </c>
      <c r="N159" s="92">
        <v>3238.5747179999998</v>
      </c>
      <c r="O159" s="92">
        <v>6.9516503889657901</v>
      </c>
      <c r="P159" s="95">
        <f t="shared" si="90"/>
        <v>4.8111956145788062</v>
      </c>
      <c r="Q159" s="92">
        <v>358.63293348000002</v>
      </c>
      <c r="R159" s="97">
        <v>736</v>
      </c>
      <c r="S159" s="92">
        <v>1214.2857142857099</v>
      </c>
      <c r="T159" s="92">
        <v>147.28399899999999</v>
      </c>
      <c r="U159" s="92">
        <v>4.1423385453456696</v>
      </c>
      <c r="V159" s="95">
        <f t="shared" si="91"/>
        <v>3.0018076154962143</v>
      </c>
      <c r="W159" s="92">
        <v>5360.3198243999996</v>
      </c>
      <c r="X159" s="92">
        <v>10838</v>
      </c>
      <c r="Y159" s="92">
        <v>8.8699146157709805</v>
      </c>
      <c r="Z159" s="92">
        <v>3008.8678289999998</v>
      </c>
      <c r="AA159" s="92">
        <v>9.6315732871460593</v>
      </c>
      <c r="AB159" s="95">
        <f t="shared" si="92"/>
        <v>4.534015682713906</v>
      </c>
      <c r="AC159" s="92">
        <v>10531</v>
      </c>
      <c r="AD159" s="92">
        <v>126.429695</v>
      </c>
      <c r="AE159" s="95">
        <f t="shared" si="93"/>
        <v>15.213748092882943</v>
      </c>
      <c r="AF159" s="92">
        <v>923</v>
      </c>
      <c r="AG159" s="92">
        <v>103.27719399999999</v>
      </c>
      <c r="AH159" s="95">
        <f t="shared" si="94"/>
        <v>85.931616976268785</v>
      </c>
      <c r="AI159" s="92">
        <v>424.97282300000001</v>
      </c>
      <c r="AJ159" s="92">
        <v>472.70230400000003</v>
      </c>
      <c r="AK159" s="92">
        <v>21.0691687840926</v>
      </c>
      <c r="AL159" s="95">
        <f t="shared" si="95"/>
        <v>12.573960980743099</v>
      </c>
      <c r="AM159" s="92">
        <v>472.70230400000003</v>
      </c>
      <c r="AN159" s="92">
        <v>9.74</v>
      </c>
      <c r="AO159" s="92">
        <v>12</v>
      </c>
      <c r="AP159" s="92">
        <v>8.1129999999999994E-2</v>
      </c>
      <c r="AQ159" s="92">
        <v>-89.672861507128303</v>
      </c>
      <c r="AR159" s="95">
        <f t="shared" si="96"/>
        <v>5.386152513253583E-2</v>
      </c>
      <c r="AS159" s="92">
        <v>20.499236</v>
      </c>
      <c r="AT159" s="92">
        <v>0</v>
      </c>
      <c r="AU159" s="92">
        <v>0.86710799999999999</v>
      </c>
      <c r="AV159" s="92">
        <v>285.93584700000002</v>
      </c>
      <c r="AW159" s="92">
        <v>331.717288</v>
      </c>
      <c r="AX159" s="92">
        <v>87.693944999999999</v>
      </c>
      <c r="AY159" s="92">
        <v>3.2684965844964598E-13</v>
      </c>
      <c r="AZ159" s="92"/>
      <c r="BA159" s="207"/>
      <c r="BB159" s="207">
        <f t="shared" si="86"/>
        <v>4442.7561249999999</v>
      </c>
      <c r="BC159" s="207">
        <f t="shared" si="87"/>
        <v>4442.7561249999999</v>
      </c>
      <c r="BD159" s="207">
        <f t="shared" si="97"/>
        <v>0</v>
      </c>
      <c r="BE159" s="207"/>
      <c r="BF159" s="207"/>
      <c r="BG159" s="207"/>
    </row>
    <row r="160" spans="1:59" s="172" customFormat="1" ht="20.25" customHeight="1">
      <c r="A160" s="282"/>
      <c r="B160" s="91" t="s">
        <v>48</v>
      </c>
      <c r="C160" s="90">
        <v>4169.7929572000003</v>
      </c>
      <c r="D160" s="90">
        <v>806.800074</v>
      </c>
      <c r="E160" s="90">
        <v>-15.6572484469224</v>
      </c>
      <c r="F160" s="95">
        <f t="shared" si="88"/>
        <v>0.97550930927161661</v>
      </c>
      <c r="G160" s="90">
        <v>18.751650000000001</v>
      </c>
      <c r="H160" s="90">
        <v>3</v>
      </c>
      <c r="I160" s="90">
        <v>2.548991</v>
      </c>
      <c r="J160" s="90">
        <v>-93.282637667938602</v>
      </c>
      <c r="K160" s="95">
        <f t="shared" si="89"/>
        <v>0.14689453966305258</v>
      </c>
      <c r="L160" s="90">
        <v>1334.7839371299999</v>
      </c>
      <c r="M160" s="90">
        <v>2985</v>
      </c>
      <c r="N160" s="90">
        <v>745.27955599999996</v>
      </c>
      <c r="O160" s="90">
        <v>12.639232061144201</v>
      </c>
      <c r="P160" s="95">
        <f t="shared" si="90"/>
        <v>1.1071801776050423</v>
      </c>
      <c r="Q160" s="90">
        <v>231.30453707999999</v>
      </c>
      <c r="R160" s="90">
        <v>544</v>
      </c>
      <c r="S160" s="90">
        <v>0</v>
      </c>
      <c r="T160" s="90">
        <v>87.114914999999996</v>
      </c>
      <c r="U160" s="90">
        <v>-35.426599474091901</v>
      </c>
      <c r="V160" s="95">
        <f t="shared" si="91"/>
        <v>1.7754964357690028</v>
      </c>
      <c r="W160" s="90">
        <v>1332.7099371300001</v>
      </c>
      <c r="X160" s="90">
        <v>2968</v>
      </c>
      <c r="Y160" s="90">
        <v>20.161943319837999</v>
      </c>
      <c r="Z160" s="90">
        <v>745.06068400000004</v>
      </c>
      <c r="AA160" s="90">
        <v>92.111653067661805</v>
      </c>
      <c r="AB160" s="95">
        <f t="shared" si="92"/>
        <v>1.1227202448943299</v>
      </c>
      <c r="AC160" s="90">
        <v>17</v>
      </c>
      <c r="AD160" s="90">
        <v>0.21887200000000001</v>
      </c>
      <c r="AE160" s="95">
        <f t="shared" si="93"/>
        <v>2.6337669109978281E-2</v>
      </c>
      <c r="AF160" s="90">
        <v>0</v>
      </c>
      <c r="AG160" s="90">
        <v>0</v>
      </c>
      <c r="AH160" s="95">
        <f t="shared" si="94"/>
        <v>0</v>
      </c>
      <c r="AI160" s="90">
        <v>0</v>
      </c>
      <c r="AJ160" s="90">
        <v>0</v>
      </c>
      <c r="AK160" s="90">
        <v>0</v>
      </c>
      <c r="AL160" s="95">
        <f t="shared" si="95"/>
        <v>0</v>
      </c>
      <c r="AM160" s="136">
        <v>0</v>
      </c>
      <c r="AN160" s="90">
        <v>0.2</v>
      </c>
      <c r="AO160" s="90">
        <v>0</v>
      </c>
      <c r="AP160" s="90">
        <v>0.56244499999999997</v>
      </c>
      <c r="AQ160" s="90">
        <v>-96.167043037378093</v>
      </c>
      <c r="AR160" s="95">
        <f t="shared" si="96"/>
        <v>0.37340250835904243</v>
      </c>
      <c r="AS160" s="90">
        <v>0</v>
      </c>
      <c r="AT160" s="90">
        <v>28.037734</v>
      </c>
      <c r="AU160" s="90">
        <v>0</v>
      </c>
      <c r="AV160" s="90">
        <v>9.9858480000000007</v>
      </c>
      <c r="AW160" s="90">
        <v>8.2841120000000004</v>
      </c>
      <c r="AX160" s="90">
        <v>12.101388</v>
      </c>
      <c r="AY160" s="90">
        <v>0</v>
      </c>
      <c r="AZ160" s="90">
        <v>0</v>
      </c>
      <c r="BA160" s="207"/>
      <c r="BB160" s="207">
        <f t="shared" si="86"/>
        <v>806.800074</v>
      </c>
      <c r="BC160" s="207">
        <f t="shared" si="87"/>
        <v>806.80007400000011</v>
      </c>
      <c r="BD160" s="207">
        <f t="shared" si="97"/>
        <v>0</v>
      </c>
      <c r="BE160" s="207"/>
      <c r="BF160" s="207"/>
      <c r="BG160" s="207"/>
    </row>
    <row r="161" spans="1:59" s="172" customFormat="1" ht="20.25" customHeight="1">
      <c r="A161" s="282"/>
      <c r="B161" s="91" t="s">
        <v>37</v>
      </c>
      <c r="C161" s="90">
        <v>13.53191079</v>
      </c>
      <c r="D161" s="90">
        <v>7.1941709999999999</v>
      </c>
      <c r="E161" s="90">
        <v>-39.171606988926598</v>
      </c>
      <c r="F161" s="95">
        <f t="shared" si="88"/>
        <v>8.6985376044870014E-3</v>
      </c>
      <c r="G161" s="90">
        <v>0</v>
      </c>
      <c r="H161" s="90">
        <v>0</v>
      </c>
      <c r="I161" s="90">
        <v>0</v>
      </c>
      <c r="J161" s="90">
        <v>0</v>
      </c>
      <c r="K161" s="95">
        <f t="shared" si="89"/>
        <v>0</v>
      </c>
      <c r="L161" s="90">
        <v>9.6477779899999998</v>
      </c>
      <c r="M161" s="90">
        <v>44</v>
      </c>
      <c r="N161" s="90">
        <v>3.997906</v>
      </c>
      <c r="O161" s="90">
        <v>-63.633636384392602</v>
      </c>
      <c r="P161" s="95">
        <f t="shared" si="90"/>
        <v>5.9392509018834066E-3</v>
      </c>
      <c r="Q161" s="90">
        <v>1.1051704</v>
      </c>
      <c r="R161" s="90">
        <v>6</v>
      </c>
      <c r="S161" s="90">
        <v>-81.818181818181799</v>
      </c>
      <c r="T161" s="90">
        <v>0.58466300000000004</v>
      </c>
      <c r="U161" s="90">
        <v>-85.603862260107704</v>
      </c>
      <c r="V161" s="95">
        <f t="shared" si="91"/>
        <v>1.1916065952954354E-2</v>
      </c>
      <c r="W161" s="90">
        <v>9.6477779899999998</v>
      </c>
      <c r="X161" s="90">
        <v>44</v>
      </c>
      <c r="Y161" s="90">
        <v>-46.987951807228903</v>
      </c>
      <c r="Z161" s="90">
        <v>3.997906</v>
      </c>
      <c r="AA161" s="90">
        <v>-63.633636384392602</v>
      </c>
      <c r="AB161" s="95">
        <f t="shared" si="92"/>
        <v>6.024381771545081E-3</v>
      </c>
      <c r="AC161" s="90">
        <v>0</v>
      </c>
      <c r="AD161" s="90">
        <v>0</v>
      </c>
      <c r="AE161" s="95">
        <f t="shared" si="93"/>
        <v>0</v>
      </c>
      <c r="AF161" s="90">
        <v>0</v>
      </c>
      <c r="AG161" s="90">
        <v>0</v>
      </c>
      <c r="AH161" s="95">
        <f t="shared" si="94"/>
        <v>0</v>
      </c>
      <c r="AI161" s="90"/>
      <c r="AJ161" s="90"/>
      <c r="AK161" s="90"/>
      <c r="AL161" s="95">
        <f t="shared" si="95"/>
        <v>0</v>
      </c>
      <c r="AM161" s="90"/>
      <c r="AN161" s="90">
        <v>0</v>
      </c>
      <c r="AO161" s="90">
        <v>0</v>
      </c>
      <c r="AP161" s="90">
        <v>0</v>
      </c>
      <c r="AQ161" s="90">
        <v>-100</v>
      </c>
      <c r="AR161" s="95">
        <f t="shared" si="96"/>
        <v>0</v>
      </c>
      <c r="AS161" s="90">
        <v>0</v>
      </c>
      <c r="AT161" s="90">
        <v>0</v>
      </c>
      <c r="AU161" s="90">
        <v>0</v>
      </c>
      <c r="AV161" s="90">
        <v>0.29716999999999999</v>
      </c>
      <c r="AW161" s="90">
        <v>2.899095</v>
      </c>
      <c r="AX161" s="90">
        <v>0</v>
      </c>
      <c r="AY161" s="92">
        <v>0</v>
      </c>
      <c r="AZ161" s="90">
        <v>0</v>
      </c>
      <c r="BA161" s="207"/>
      <c r="BB161" s="207">
        <f t="shared" si="86"/>
        <v>7.1941709999999999</v>
      </c>
      <c r="BC161" s="207">
        <f t="shared" si="87"/>
        <v>7.1941709999999999</v>
      </c>
      <c r="BD161" s="207">
        <f t="shared" si="97"/>
        <v>0</v>
      </c>
      <c r="BE161" s="207"/>
      <c r="BF161" s="207"/>
      <c r="BG161" s="207"/>
    </row>
    <row r="162" spans="1:59" s="172" customFormat="1" ht="20.25" customHeight="1">
      <c r="A162" s="282"/>
      <c r="B162" s="91" t="s">
        <v>40</v>
      </c>
      <c r="C162" s="99">
        <v>13482.68</v>
      </c>
      <c r="D162" s="99">
        <v>1804.35</v>
      </c>
      <c r="E162" s="99">
        <v>21.844738867955101</v>
      </c>
      <c r="F162" s="95">
        <f t="shared" si="88"/>
        <v>2.1816559999277358</v>
      </c>
      <c r="G162" s="189">
        <v>70</v>
      </c>
      <c r="H162" s="99">
        <v>1</v>
      </c>
      <c r="I162" s="99">
        <v>12.97</v>
      </c>
      <c r="J162" s="99">
        <v>-54.794520547945197</v>
      </c>
      <c r="K162" s="95">
        <f t="shared" si="89"/>
        <v>0.74744170514128627</v>
      </c>
      <c r="L162" s="111">
        <v>3617.88</v>
      </c>
      <c r="M162" s="111">
        <v>8757</v>
      </c>
      <c r="N162" s="99">
        <v>1546.01</v>
      </c>
      <c r="O162" s="99">
        <v>13.7767605478323</v>
      </c>
      <c r="P162" s="95">
        <f t="shared" si="90"/>
        <v>2.2967376638722286</v>
      </c>
      <c r="Q162" s="99">
        <v>1012.06</v>
      </c>
      <c r="R162" s="99">
        <v>2562</v>
      </c>
      <c r="S162" s="99">
        <v>-46.5247338760175</v>
      </c>
      <c r="T162" s="99">
        <v>335.74</v>
      </c>
      <c r="U162" s="99">
        <v>-52.4946792776419</v>
      </c>
      <c r="V162" s="95">
        <f t="shared" si="91"/>
        <v>6.8427452789810452</v>
      </c>
      <c r="W162" s="111">
        <v>3573.99</v>
      </c>
      <c r="X162" s="99">
        <v>8532</v>
      </c>
      <c r="Y162" s="99">
        <v>8.1231783043974204</v>
      </c>
      <c r="Z162" s="99">
        <v>1544.09</v>
      </c>
      <c r="AA162" s="99">
        <v>13.5325390630753</v>
      </c>
      <c r="AB162" s="95">
        <f t="shared" si="92"/>
        <v>2.3267649738700822</v>
      </c>
      <c r="AC162" s="99">
        <v>225</v>
      </c>
      <c r="AD162" s="99">
        <v>1.92</v>
      </c>
      <c r="AE162" s="95">
        <f t="shared" si="93"/>
        <v>0.2310406296427058</v>
      </c>
      <c r="AF162" s="99">
        <v>0</v>
      </c>
      <c r="AG162" s="99">
        <v>0</v>
      </c>
      <c r="AH162" s="95">
        <f t="shared" si="94"/>
        <v>0</v>
      </c>
      <c r="AI162" s="99">
        <v>0</v>
      </c>
      <c r="AJ162" s="99">
        <v>0</v>
      </c>
      <c r="AK162" s="99">
        <v>0</v>
      </c>
      <c r="AL162" s="95">
        <f t="shared" si="95"/>
        <v>0</v>
      </c>
      <c r="AM162" s="99">
        <v>0</v>
      </c>
      <c r="AN162" s="111">
        <v>0.76</v>
      </c>
      <c r="AO162" s="99">
        <v>2</v>
      </c>
      <c r="AP162" s="99">
        <v>0.02</v>
      </c>
      <c r="AQ162" s="99">
        <v>-81.818181818181799</v>
      </c>
      <c r="AR162" s="95">
        <f t="shared" si="96"/>
        <v>1.327783190744135E-2</v>
      </c>
      <c r="AS162" s="99">
        <v>0.49</v>
      </c>
      <c r="AT162" s="99">
        <v>0</v>
      </c>
      <c r="AU162" s="99">
        <v>0</v>
      </c>
      <c r="AV162" s="99">
        <v>34.26</v>
      </c>
      <c r="AW162" s="99">
        <v>206.18</v>
      </c>
      <c r="AX162" s="99">
        <v>0</v>
      </c>
      <c r="AY162" s="99">
        <v>4.42</v>
      </c>
      <c r="AZ162" s="99">
        <v>0</v>
      </c>
      <c r="BA162" s="207"/>
      <c r="BB162" s="207">
        <f t="shared" si="86"/>
        <v>1804.35</v>
      </c>
      <c r="BC162" s="207">
        <f t="shared" si="87"/>
        <v>1804.3500000000001</v>
      </c>
      <c r="BD162" s="207">
        <f t="shared" si="97"/>
        <v>0</v>
      </c>
      <c r="BE162" s="207"/>
      <c r="BF162" s="207"/>
      <c r="BG162" s="207"/>
    </row>
    <row r="163" spans="1:59" s="172" customFormat="1" ht="20.25" customHeight="1">
      <c r="A163" s="282"/>
      <c r="B163" s="91" t="s">
        <v>62</v>
      </c>
      <c r="C163" s="95">
        <v>81761.405643345002</v>
      </c>
      <c r="D163" s="95">
        <v>3281.8633229326001</v>
      </c>
      <c r="E163" s="95">
        <v>31.240985059850502</v>
      </c>
      <c r="F163" s="95">
        <f t="shared" si="88"/>
        <v>3.9681308002431264</v>
      </c>
      <c r="G163" s="95">
        <v>8437.5041896500006</v>
      </c>
      <c r="H163" s="95">
        <v>19</v>
      </c>
      <c r="I163" s="95">
        <v>211.15868699999999</v>
      </c>
      <c r="J163" s="95">
        <v>12.0253195985632</v>
      </c>
      <c r="K163" s="95">
        <f t="shared" si="89"/>
        <v>12.168759372912499</v>
      </c>
      <c r="L163" s="95">
        <v>2725.7858969499998</v>
      </c>
      <c r="M163" s="95">
        <v>5829</v>
      </c>
      <c r="N163" s="95">
        <v>1325.1347209999999</v>
      </c>
      <c r="O163" s="95">
        <v>-5.8226343116891801</v>
      </c>
      <c r="P163" s="95">
        <f t="shared" si="90"/>
        <v>1.9686074627107955</v>
      </c>
      <c r="Q163" s="90">
        <v>125.50889376000001</v>
      </c>
      <c r="R163" s="90">
        <v>226</v>
      </c>
      <c r="S163" s="90">
        <v>-12.741312741312701</v>
      </c>
      <c r="T163" s="90">
        <v>54.511890000000001</v>
      </c>
      <c r="U163" s="90">
        <v>9.1573995728170896</v>
      </c>
      <c r="V163" s="95">
        <f t="shared" si="91"/>
        <v>1.1110114313034909</v>
      </c>
      <c r="W163" s="90">
        <v>2723.7118969500002</v>
      </c>
      <c r="X163" s="90">
        <v>5812</v>
      </c>
      <c r="Y163" s="90">
        <v>6.0971157356699504</v>
      </c>
      <c r="Z163" s="90">
        <v>1324.915849</v>
      </c>
      <c r="AA163" s="90">
        <v>-5.8143241546579096</v>
      </c>
      <c r="AB163" s="95">
        <f t="shared" si="92"/>
        <v>1.9964948874602793</v>
      </c>
      <c r="AC163" s="95">
        <v>17</v>
      </c>
      <c r="AD163" s="95">
        <v>0.21887200000000001</v>
      </c>
      <c r="AE163" s="95">
        <f t="shared" si="93"/>
        <v>2.6337669109978281E-2</v>
      </c>
      <c r="AF163" s="95"/>
      <c r="AG163" s="95"/>
      <c r="AH163" s="95">
        <f t="shared" si="94"/>
        <v>0</v>
      </c>
      <c r="AI163" s="95">
        <v>197.26120449999999</v>
      </c>
      <c r="AJ163" s="95">
        <v>1045.8785929999999</v>
      </c>
      <c r="AK163" s="95">
        <v>137.42331678853901</v>
      </c>
      <c r="AL163" s="95">
        <f t="shared" si="95"/>
        <v>27.820546901706006</v>
      </c>
      <c r="AM163" s="136">
        <v>1044.4091390000001</v>
      </c>
      <c r="AN163" s="95">
        <v>4.6399999999999997</v>
      </c>
      <c r="AO163" s="95">
        <v>2</v>
      </c>
      <c r="AP163" s="95">
        <v>5.0944000000000003E-2</v>
      </c>
      <c r="AQ163" s="95">
        <v>0</v>
      </c>
      <c r="AR163" s="95">
        <f t="shared" si="96"/>
        <v>3.3821293434634608E-2</v>
      </c>
      <c r="AS163" s="95">
        <v>306.97584899999998</v>
      </c>
      <c r="AT163" s="95">
        <v>2.4037932599999999E-2</v>
      </c>
      <c r="AU163" s="95"/>
      <c r="AV163" s="95">
        <v>122.048326</v>
      </c>
      <c r="AW163" s="95">
        <v>112.06723599999999</v>
      </c>
      <c r="AX163" s="95">
        <v>158.52492899999999</v>
      </c>
      <c r="AY163" s="96"/>
      <c r="AZ163" s="190"/>
      <c r="BA163" s="207"/>
      <c r="BB163" s="207">
        <f t="shared" si="86"/>
        <v>3281.8633229326001</v>
      </c>
      <c r="BC163" s="207">
        <f t="shared" si="87"/>
        <v>3281.8633229326001</v>
      </c>
      <c r="BD163" s="207">
        <f t="shared" si="97"/>
        <v>0</v>
      </c>
      <c r="BE163" s="207"/>
      <c r="BF163" s="207"/>
      <c r="BG163" s="207"/>
    </row>
    <row r="164" spans="1:59" s="172" customFormat="1" ht="20.25" customHeight="1">
      <c r="A164" s="282"/>
      <c r="B164" s="91" t="s">
        <v>38</v>
      </c>
      <c r="C164" s="90">
        <v>191.99114488000001</v>
      </c>
      <c r="D164" s="90">
        <v>65.632114999999999</v>
      </c>
      <c r="E164" s="92">
        <v>40.315878212906703</v>
      </c>
      <c r="F164" s="95">
        <f t="shared" si="88"/>
        <v>7.9356387329341416E-2</v>
      </c>
      <c r="G164" s="90">
        <v>2.1</v>
      </c>
      <c r="H164" s="90">
        <v>4</v>
      </c>
      <c r="I164" s="90">
        <v>0.69029200000000002</v>
      </c>
      <c r="J164" s="92" t="s">
        <v>36</v>
      </c>
      <c r="K164" s="95">
        <f t="shared" si="89"/>
        <v>3.9780495722851868E-2</v>
      </c>
      <c r="L164" s="90">
        <v>168.02114488000001</v>
      </c>
      <c r="M164" s="90">
        <v>388</v>
      </c>
      <c r="N164" s="90">
        <v>63.834344999999999</v>
      </c>
      <c r="O164" s="92">
        <v>225.88641913441299</v>
      </c>
      <c r="P164" s="95">
        <f t="shared" si="90"/>
        <v>9.4831692168947074E-2</v>
      </c>
      <c r="Q164" s="90"/>
      <c r="R164" s="90"/>
      <c r="S164" s="90"/>
      <c r="T164" s="90"/>
      <c r="U164" s="90"/>
      <c r="V164" s="95">
        <f t="shared" si="91"/>
        <v>0</v>
      </c>
      <c r="W164" s="90">
        <v>168.02114488000001</v>
      </c>
      <c r="X164" s="90">
        <v>388</v>
      </c>
      <c r="Y164" s="92">
        <v>212.90322580645201</v>
      </c>
      <c r="Z164" s="90">
        <v>63.834344999999999</v>
      </c>
      <c r="AA164" s="92">
        <v>225.88641913441299</v>
      </c>
      <c r="AB164" s="95">
        <f t="shared" si="92"/>
        <v>9.6190972078012818E-2</v>
      </c>
      <c r="AC164" s="90">
        <v>0</v>
      </c>
      <c r="AD164" s="90">
        <v>0</v>
      </c>
      <c r="AE164" s="95">
        <f t="shared" si="93"/>
        <v>0</v>
      </c>
      <c r="AF164" s="90">
        <v>0</v>
      </c>
      <c r="AG164" s="90">
        <v>0</v>
      </c>
      <c r="AH164" s="95">
        <f t="shared" si="94"/>
        <v>0</v>
      </c>
      <c r="AI164" s="90">
        <v>0</v>
      </c>
      <c r="AJ164" s="90">
        <v>0</v>
      </c>
      <c r="AK164" s="92">
        <v>-100</v>
      </c>
      <c r="AL164" s="95">
        <f t="shared" si="95"/>
        <v>0</v>
      </c>
      <c r="AM164" s="90">
        <v>0</v>
      </c>
      <c r="AN164" s="90">
        <v>0</v>
      </c>
      <c r="AO164" s="90">
        <v>0</v>
      </c>
      <c r="AP164" s="90">
        <v>0</v>
      </c>
      <c r="AQ164" s="92" t="s">
        <v>36</v>
      </c>
      <c r="AR164" s="95">
        <f t="shared" si="96"/>
        <v>0</v>
      </c>
      <c r="AS164" s="90">
        <v>0</v>
      </c>
      <c r="AT164" s="90">
        <v>0</v>
      </c>
      <c r="AU164" s="90">
        <v>0</v>
      </c>
      <c r="AV164" s="90">
        <v>0.36893100000000001</v>
      </c>
      <c r="AW164" s="90">
        <v>0.73854699999999995</v>
      </c>
      <c r="AX164" s="90">
        <v>0</v>
      </c>
      <c r="AY164" s="90">
        <v>0</v>
      </c>
      <c r="AZ164" s="90"/>
      <c r="BA164" s="207"/>
      <c r="BB164" s="207">
        <f t="shared" si="86"/>
        <v>65.632114999999999</v>
      </c>
      <c r="BC164" s="207">
        <f t="shared" si="87"/>
        <v>65.632114999999999</v>
      </c>
      <c r="BD164" s="207">
        <f t="shared" si="97"/>
        <v>0</v>
      </c>
      <c r="BE164" s="207"/>
      <c r="BF164" s="207"/>
      <c r="BG164" s="207"/>
    </row>
    <row r="165" spans="1:59" s="172" customFormat="1" ht="20.25" customHeight="1">
      <c r="A165" s="282"/>
      <c r="B165" s="91" t="s">
        <v>35</v>
      </c>
      <c r="C165" s="95">
        <v>5728.9248698399997</v>
      </c>
      <c r="D165" s="95">
        <v>569.28102100000001</v>
      </c>
      <c r="E165" s="95">
        <v>192.98332644905099</v>
      </c>
      <c r="F165" s="95">
        <f t="shared" si="88"/>
        <v>0.68832286147900212</v>
      </c>
      <c r="G165" s="95">
        <v>0</v>
      </c>
      <c r="H165" s="95">
        <v>0</v>
      </c>
      <c r="I165" s="95">
        <v>0</v>
      </c>
      <c r="J165" s="95" t="s">
        <v>36</v>
      </c>
      <c r="K165" s="95">
        <f t="shared" si="89"/>
        <v>0</v>
      </c>
      <c r="L165" s="95">
        <v>1012.70095464</v>
      </c>
      <c r="M165" s="95">
        <v>2332</v>
      </c>
      <c r="N165" s="95">
        <v>414.33660099999997</v>
      </c>
      <c r="O165" s="95">
        <v>141.22667079702501</v>
      </c>
      <c r="P165" s="95">
        <f t="shared" si="90"/>
        <v>0.61553449009870542</v>
      </c>
      <c r="Q165" s="95">
        <v>452.77802439999999</v>
      </c>
      <c r="R165" s="95">
        <v>970</v>
      </c>
      <c r="S165" s="95">
        <v>84.410646387832699</v>
      </c>
      <c r="T165" s="95">
        <v>140.84700100000001</v>
      </c>
      <c r="U165" s="95">
        <v>70.233297585392606</v>
      </c>
      <c r="V165" s="95">
        <f t="shared" si="91"/>
        <v>2.8706146159271717</v>
      </c>
      <c r="W165" s="95">
        <v>1012.70095464</v>
      </c>
      <c r="X165" s="95">
        <v>2332</v>
      </c>
      <c r="Y165" s="95">
        <v>139.17948717948701</v>
      </c>
      <c r="Z165" s="95">
        <v>414.33660099999997</v>
      </c>
      <c r="AA165" s="95">
        <v>141.22667079702501</v>
      </c>
      <c r="AB165" s="95">
        <f t="shared" si="92"/>
        <v>0.62435731764287294</v>
      </c>
      <c r="AC165" s="95">
        <v>0</v>
      </c>
      <c r="AD165" s="95">
        <v>0</v>
      </c>
      <c r="AE165" s="95">
        <f t="shared" si="93"/>
        <v>0</v>
      </c>
      <c r="AF165" s="95">
        <v>0</v>
      </c>
      <c r="AG165" s="95">
        <v>0</v>
      </c>
      <c r="AH165" s="95">
        <f t="shared" si="94"/>
        <v>0</v>
      </c>
      <c r="AI165" s="95"/>
      <c r="AJ165" s="95">
        <v>0</v>
      </c>
      <c r="AK165" s="95"/>
      <c r="AL165" s="95">
        <f t="shared" si="95"/>
        <v>0</v>
      </c>
      <c r="AM165" s="136"/>
      <c r="AN165" s="95">
        <v>2.92</v>
      </c>
      <c r="AO165" s="95">
        <v>8</v>
      </c>
      <c r="AP165" s="95">
        <v>5.3385000000000002E-2</v>
      </c>
      <c r="AQ165" s="95">
        <v>543.03782221151505</v>
      </c>
      <c r="AR165" s="95">
        <f t="shared" si="96"/>
        <v>3.5441852818937823E-2</v>
      </c>
      <c r="AS165" s="95">
        <v>0</v>
      </c>
      <c r="AT165" s="95">
        <v>0</v>
      </c>
      <c r="AU165" s="95">
        <v>0</v>
      </c>
      <c r="AV165" s="95">
        <v>61.194127999999999</v>
      </c>
      <c r="AW165" s="95">
        <v>92.761335000000003</v>
      </c>
      <c r="AX165" s="95">
        <v>0.93557199999999996</v>
      </c>
      <c r="AY165" s="96">
        <v>1.1641532182693499E-14</v>
      </c>
      <c r="AZ165" s="190"/>
      <c r="BA165" s="207"/>
      <c r="BB165" s="207">
        <f t="shared" si="86"/>
        <v>569.28102100000001</v>
      </c>
      <c r="BC165" s="207">
        <f t="shared" si="87"/>
        <v>569.2810209999999</v>
      </c>
      <c r="BD165" s="207">
        <f t="shared" si="97"/>
        <v>0</v>
      </c>
      <c r="BE165" s="207"/>
      <c r="BF165" s="207"/>
      <c r="BG165" s="207"/>
    </row>
    <row r="166" spans="1:59" s="172" customFormat="1" ht="20.25" customHeight="1">
      <c r="A166" s="282"/>
      <c r="B166" s="106" t="s">
        <v>17</v>
      </c>
      <c r="C166" s="107">
        <f>C155+C156+C157+C158+C159+C160+C161+C162+C163+C164+C165</f>
        <v>421452.646115985</v>
      </c>
      <c r="D166" s="107">
        <f t="shared" ref="D166:AI166" si="98">D155+D156+D157+D158+D159+D160+D161+D162+D163+D164+D165</f>
        <v>82705.522779932595</v>
      </c>
      <c r="E166" s="107">
        <v>5.49</v>
      </c>
      <c r="F166" s="186">
        <f>D166/$D$401*100</f>
        <v>1.5662530018989977</v>
      </c>
      <c r="G166" s="107">
        <f t="shared" si="98"/>
        <v>59703.72841987</v>
      </c>
      <c r="H166" s="107">
        <f t="shared" si="98"/>
        <v>271</v>
      </c>
      <c r="I166" s="107">
        <f t="shared" si="98"/>
        <v>1735.2523829999998</v>
      </c>
      <c r="J166" s="107">
        <v>42.37</v>
      </c>
      <c r="K166" s="186">
        <f>I166/$I$401*100</f>
        <v>1.3933282343484024</v>
      </c>
      <c r="L166" s="107">
        <f t="shared" si="98"/>
        <v>153431.43186458002</v>
      </c>
      <c r="M166" s="107">
        <f t="shared" si="98"/>
        <v>393447</v>
      </c>
      <c r="N166" s="107">
        <f t="shared" si="98"/>
        <v>67313.303749000013</v>
      </c>
      <c r="O166" s="107">
        <v>1.88</v>
      </c>
      <c r="P166" s="186">
        <f>N166/$N$401*100</f>
        <v>1.7156003450041659</v>
      </c>
      <c r="Q166" s="107">
        <f t="shared" si="98"/>
        <v>14115.135902589998</v>
      </c>
      <c r="R166" s="107">
        <f t="shared" si="98"/>
        <v>31315</v>
      </c>
      <c r="S166" s="107">
        <v>-45.11</v>
      </c>
      <c r="T166" s="107">
        <f t="shared" si="98"/>
        <v>4906.5102719999995</v>
      </c>
      <c r="U166" s="107">
        <v>-52.54</v>
      </c>
      <c r="V166" s="186">
        <f>T166/$T$401*100</f>
        <v>1.335895734485359</v>
      </c>
      <c r="W166" s="107">
        <f t="shared" si="98"/>
        <v>144617.34808658002</v>
      </c>
      <c r="X166" s="107">
        <f t="shared" si="98"/>
        <v>310521</v>
      </c>
      <c r="Y166" s="107">
        <v>9.5299999999999994</v>
      </c>
      <c r="Z166" s="107">
        <f t="shared" si="98"/>
        <v>66362.095757000003</v>
      </c>
      <c r="AA166" s="107">
        <v>2.87</v>
      </c>
      <c r="AB166" s="186">
        <f>Z166/$Z$401*100</f>
        <v>1.707271714089494</v>
      </c>
      <c r="AC166" s="107">
        <f t="shared" si="98"/>
        <v>80660</v>
      </c>
      <c r="AD166" s="107">
        <f t="shared" si="98"/>
        <v>831.02266600000007</v>
      </c>
      <c r="AE166" s="186">
        <f>AD166/$AD$401*100</f>
        <v>2.669259094483257</v>
      </c>
      <c r="AF166" s="107">
        <f t="shared" si="98"/>
        <v>2266</v>
      </c>
      <c r="AG166" s="107">
        <f t="shared" si="98"/>
        <v>120.185326</v>
      </c>
      <c r="AH166" s="186">
        <f>AG166/$AG$401*100</f>
        <v>2.1914303064197393</v>
      </c>
      <c r="AI166" s="107">
        <f t="shared" si="98"/>
        <v>2642.3887825000002</v>
      </c>
      <c r="AJ166" s="107">
        <f t="shared" ref="AJ166:AZ166" si="99">AJ155+AJ156+AJ157+AJ158+AJ159+AJ160+AJ161+AJ162+AJ163+AJ164+AJ165</f>
        <v>3759.3746689999998</v>
      </c>
      <c r="AK166" s="107">
        <v>49.51</v>
      </c>
      <c r="AL166" s="186">
        <f>AJ166/$AJ$401*100</f>
        <v>1.0792760091280522</v>
      </c>
      <c r="AM166" s="107">
        <f t="shared" si="99"/>
        <v>3753.3942150000003</v>
      </c>
      <c r="AN166" s="107">
        <f t="shared" si="99"/>
        <v>1310.0754270000002</v>
      </c>
      <c r="AO166" s="107">
        <f t="shared" si="99"/>
        <v>7283</v>
      </c>
      <c r="AP166" s="107">
        <f t="shared" si="99"/>
        <v>150.62700100000001</v>
      </c>
      <c r="AQ166" s="107">
        <v>10.3</v>
      </c>
      <c r="AR166" s="186">
        <f>AP166/$AP$401*100</f>
        <v>0.82231711969197896</v>
      </c>
      <c r="AS166" s="107">
        <f t="shared" si="99"/>
        <v>1286.509714</v>
      </c>
      <c r="AT166" s="107">
        <f t="shared" si="99"/>
        <v>1389.0144089326002</v>
      </c>
      <c r="AU166" s="107">
        <f t="shared" si="99"/>
        <v>11.348205</v>
      </c>
      <c r="AV166" s="107">
        <f t="shared" si="99"/>
        <v>3473.4251410000002</v>
      </c>
      <c r="AW166" s="107">
        <f t="shared" si="99"/>
        <v>3019.2077879999997</v>
      </c>
      <c r="AX166" s="107">
        <f t="shared" si="99"/>
        <v>563.03972099999999</v>
      </c>
      <c r="AY166" s="107">
        <f t="shared" si="99"/>
        <v>4.4199999999930624</v>
      </c>
      <c r="AZ166" s="107">
        <f t="shared" si="99"/>
        <v>732.66623800000002</v>
      </c>
      <c r="BA166" s="207"/>
      <c r="BB166" s="207">
        <f t="shared" si="86"/>
        <v>82705.522779932595</v>
      </c>
      <c r="BC166" s="207">
        <f t="shared" si="87"/>
        <v>82705.522779932609</v>
      </c>
      <c r="BD166" s="207">
        <f t="shared" si="97"/>
        <v>0</v>
      </c>
      <c r="BE166" s="207"/>
      <c r="BF166" s="207"/>
      <c r="BG166" s="207"/>
    </row>
    <row r="167" spans="1:59" s="172" customFormat="1" ht="20.25" customHeight="1">
      <c r="A167" s="282" t="s">
        <v>83</v>
      </c>
      <c r="B167" s="91" t="s">
        <v>77</v>
      </c>
      <c r="C167" s="95">
        <v>188380.88364098</v>
      </c>
      <c r="D167" s="95">
        <v>56350.683811000003</v>
      </c>
      <c r="E167" s="95">
        <v>11.535340713737201</v>
      </c>
      <c r="F167" s="95">
        <f>D167/$D$189*100</f>
        <v>30.561870147233329</v>
      </c>
      <c r="G167" s="95">
        <v>11785.42481792</v>
      </c>
      <c r="H167" s="95">
        <v>244</v>
      </c>
      <c r="I167" s="95">
        <v>1175.4454490000001</v>
      </c>
      <c r="J167" s="95">
        <v>-14.084638210026799</v>
      </c>
      <c r="K167" s="95">
        <f>I167/$I$189*100</f>
        <v>34.337250329602753</v>
      </c>
      <c r="L167" s="95">
        <v>116974.79259955999</v>
      </c>
      <c r="M167" s="95">
        <v>240801</v>
      </c>
      <c r="N167" s="95">
        <v>47291.365214999998</v>
      </c>
      <c r="O167" s="95">
        <v>13.2514338735485</v>
      </c>
      <c r="P167" s="95">
        <f>N167/$N$189*100</f>
        <v>31.610423705260121</v>
      </c>
      <c r="Q167" s="95">
        <v>941.48556506</v>
      </c>
      <c r="R167" s="95">
        <v>1726</v>
      </c>
      <c r="S167" s="95">
        <v>-73.816747572815501</v>
      </c>
      <c r="T167" s="95">
        <v>289.83812</v>
      </c>
      <c r="U167" s="95">
        <v>-77.370440797120693</v>
      </c>
      <c r="V167" s="95">
        <f>T167/$T$189*100</f>
        <v>2.463428607823607</v>
      </c>
      <c r="W167" s="95">
        <v>110729.72609955999</v>
      </c>
      <c r="X167" s="95">
        <v>188527</v>
      </c>
      <c r="Y167" s="95">
        <v>21.318026499527001</v>
      </c>
      <c r="Z167" s="95">
        <v>46616.186922000001</v>
      </c>
      <c r="AA167" s="95">
        <v>13.2710025420946</v>
      </c>
      <c r="AB167" s="95">
        <f>Z167/$Z$189*100</f>
        <v>31.468104158391043</v>
      </c>
      <c r="AC167" s="95">
        <v>51365</v>
      </c>
      <c r="AD167" s="95">
        <v>587.804351</v>
      </c>
      <c r="AE167" s="95">
        <f>AD167/$AD$189*100</f>
        <v>46.794690147893235</v>
      </c>
      <c r="AF167" s="95">
        <v>909</v>
      </c>
      <c r="AG167" s="95">
        <v>87.373942</v>
      </c>
      <c r="AH167" s="95">
        <f>AG167/$AG$189*100</f>
        <v>41.051479559282321</v>
      </c>
      <c r="AI167" s="95">
        <v>2599.3896927000001</v>
      </c>
      <c r="AJ167" s="95">
        <v>3006.544171</v>
      </c>
      <c r="AK167" s="95">
        <v>9.0290892313609099</v>
      </c>
      <c r="AL167" s="95">
        <f>AJ167/$AJ$189*100</f>
        <v>24.537086663639155</v>
      </c>
      <c r="AM167" s="136">
        <v>2998.131629</v>
      </c>
      <c r="AN167" s="95">
        <v>789.56017199999997</v>
      </c>
      <c r="AO167" s="95">
        <v>4289</v>
      </c>
      <c r="AP167" s="95">
        <v>101.3374</v>
      </c>
      <c r="AQ167" s="95">
        <v>-91.912151006846599</v>
      </c>
      <c r="AR167" s="95">
        <f>AP167/$AP$189*100</f>
        <v>38.754799815615115</v>
      </c>
      <c r="AS167" s="95">
        <v>36.255333999999998</v>
      </c>
      <c r="AT167" s="95">
        <v>97.916928999999996</v>
      </c>
      <c r="AU167" s="95">
        <v>520.79361900000004</v>
      </c>
      <c r="AV167" s="95">
        <v>2920.0884259999998</v>
      </c>
      <c r="AW167" s="95">
        <v>1195.1259500000001</v>
      </c>
      <c r="AX167" s="95">
        <v>0</v>
      </c>
      <c r="AY167" s="96">
        <v>5.8113179999982103</v>
      </c>
      <c r="AZ167" s="190">
        <v>744.48513200000002</v>
      </c>
      <c r="BA167" s="207"/>
      <c r="BB167" s="207">
        <f t="shared" si="86"/>
        <v>56350.683811000003</v>
      </c>
      <c r="BC167" s="207">
        <f t="shared" si="87"/>
        <v>56350.683811000003</v>
      </c>
      <c r="BD167" s="207">
        <f t="shared" si="97"/>
        <v>0</v>
      </c>
      <c r="BE167" s="207"/>
      <c r="BF167" s="207"/>
      <c r="BG167" s="207"/>
    </row>
    <row r="168" spans="1:59" s="172" customFormat="1" ht="20.25" customHeight="1">
      <c r="A168" s="282"/>
      <c r="B168" s="74" t="s">
        <v>32</v>
      </c>
      <c r="C168" s="90">
        <v>41818.905922860002</v>
      </c>
      <c r="D168" s="90">
        <v>9534.4190660000004</v>
      </c>
      <c r="E168" s="90">
        <v>9.4393794358091299</v>
      </c>
      <c r="F168" s="95">
        <f t="shared" ref="F168:F188" si="100">D168/$D$189*100</f>
        <v>5.1710051718576766</v>
      </c>
      <c r="G168" s="90">
        <v>4232.5815037499997</v>
      </c>
      <c r="H168" s="90">
        <v>174</v>
      </c>
      <c r="I168" s="90">
        <v>248.09360699999999</v>
      </c>
      <c r="J168" s="90">
        <v>-19.8513760697412</v>
      </c>
      <c r="K168" s="95">
        <f t="shared" ref="K168:K188" si="101">I168/$I$189*100</f>
        <v>7.2473395477267148</v>
      </c>
      <c r="L168" s="90">
        <v>24198.53374983</v>
      </c>
      <c r="M168" s="90">
        <v>42728</v>
      </c>
      <c r="N168" s="90">
        <v>8500.9322150000007</v>
      </c>
      <c r="O168" s="90">
        <v>10.1921368712971</v>
      </c>
      <c r="P168" s="95">
        <f t="shared" ref="P168:P188" si="102">N168/$N$189*100</f>
        <v>5.682180414631226</v>
      </c>
      <c r="Q168" s="90">
        <v>5565.1913402299997</v>
      </c>
      <c r="R168" s="90">
        <v>9307</v>
      </c>
      <c r="S168" s="90">
        <v>90.327198364008197</v>
      </c>
      <c r="T168" s="90">
        <v>1624.28493</v>
      </c>
      <c r="U168" s="90">
        <v>77.656086355418395</v>
      </c>
      <c r="V168" s="95">
        <f t="shared" ref="V168:V188" si="103">T168/$T$189*100</f>
        <v>13.805326793517583</v>
      </c>
      <c r="W168" s="90">
        <v>24092.994686829999</v>
      </c>
      <c r="X168" s="90">
        <v>42463</v>
      </c>
      <c r="Y168" s="90">
        <v>19.9757014098833</v>
      </c>
      <c r="Z168" s="90">
        <v>8496.0827310000004</v>
      </c>
      <c r="AA168" s="90">
        <v>10.2144749125779</v>
      </c>
      <c r="AB168" s="95">
        <f t="shared" ref="AB168:AB188" si="104">Z168/$Z$189*100</f>
        <v>5.7352527945875353</v>
      </c>
      <c r="AC168" s="90">
        <v>264</v>
      </c>
      <c r="AD168" s="90">
        <v>4.8409930000000001</v>
      </c>
      <c r="AE168" s="95">
        <f t="shared" ref="AE168:AE188" si="105">AD168/$AD$189*100</f>
        <v>0.38538804120407083</v>
      </c>
      <c r="AF168" s="90">
        <v>1</v>
      </c>
      <c r="AG168" s="90">
        <v>8.4910000000000003E-3</v>
      </c>
      <c r="AH168" s="95">
        <f t="shared" ref="AH168:AH188" si="106">AG168/$AG$189*100</f>
        <v>3.9893829322461636E-3</v>
      </c>
      <c r="AI168" s="90">
        <v>56.690798579999999</v>
      </c>
      <c r="AJ168" s="90">
        <v>10.603244</v>
      </c>
      <c r="AK168" s="90">
        <v>115.83332994076601</v>
      </c>
      <c r="AL168" s="95">
        <f t="shared" ref="AL168:AL188" si="107">AJ168/$AJ$189*100</f>
        <v>8.6535471340564551E-2</v>
      </c>
      <c r="AM168" s="90">
        <v>0</v>
      </c>
      <c r="AN168" s="90">
        <v>234.0642</v>
      </c>
      <c r="AO168" s="90">
        <v>534</v>
      </c>
      <c r="AP168" s="90">
        <v>16.198726000000001</v>
      </c>
      <c r="AQ168" s="90">
        <v>38.569084687767301</v>
      </c>
      <c r="AR168" s="95">
        <f t="shared" ref="AR168:AR188" si="108">AP168/$AP$189*100</f>
        <v>6.1949328026769956</v>
      </c>
      <c r="AS168" s="90">
        <v>0</v>
      </c>
      <c r="AT168" s="90">
        <v>0.66234000000000004</v>
      </c>
      <c r="AU168" s="90">
        <v>-1.0293779999999999</v>
      </c>
      <c r="AV168" s="90">
        <v>343.62140299999999</v>
      </c>
      <c r="AW168" s="90">
        <v>265.42711600000001</v>
      </c>
      <c r="AX168" s="90">
        <v>117.44941799999999</v>
      </c>
      <c r="AY168" s="90">
        <v>32.460374999999999</v>
      </c>
      <c r="AZ168" s="90">
        <v>0</v>
      </c>
      <c r="BA168" s="207"/>
      <c r="BB168" s="207">
        <f t="shared" si="86"/>
        <v>9534.4190660000004</v>
      </c>
      <c r="BC168" s="207">
        <f t="shared" si="87"/>
        <v>9534.419066000004</v>
      </c>
      <c r="BD168" s="207">
        <f t="shared" si="97"/>
        <v>0</v>
      </c>
      <c r="BE168" s="207"/>
      <c r="BF168" s="207"/>
      <c r="BG168" s="207"/>
    </row>
    <row r="169" spans="1:59" s="172" customFormat="1" ht="20.25" customHeight="1">
      <c r="A169" s="282"/>
      <c r="B169" s="91" t="s">
        <v>33</v>
      </c>
      <c r="C169" s="92">
        <v>249719.30840807001</v>
      </c>
      <c r="D169" s="92">
        <v>54055.366151000002</v>
      </c>
      <c r="E169" s="92">
        <v>12.196258963937799</v>
      </c>
      <c r="F169" s="95">
        <f t="shared" si="100"/>
        <v>29.317001486777468</v>
      </c>
      <c r="G169" s="92">
        <v>10558.86192795</v>
      </c>
      <c r="H169" s="92">
        <v>189</v>
      </c>
      <c r="I169" s="92">
        <v>600.60853399999996</v>
      </c>
      <c r="J169" s="92">
        <v>0.75949079641648398</v>
      </c>
      <c r="K169" s="95">
        <f t="shared" si="101"/>
        <v>17.545046943351366</v>
      </c>
      <c r="L169" s="92">
        <v>132772.77929847999</v>
      </c>
      <c r="M169" s="92">
        <v>227381</v>
      </c>
      <c r="N169" s="92">
        <v>46670.404090999997</v>
      </c>
      <c r="O169" s="92">
        <v>11.677806778290901</v>
      </c>
      <c r="P169" s="95">
        <f t="shared" si="102"/>
        <v>31.195361798189005</v>
      </c>
      <c r="Q169" s="92">
        <v>23235.7926883</v>
      </c>
      <c r="R169" s="92">
        <v>42785</v>
      </c>
      <c r="S169" s="92">
        <v>-29.098170489195301</v>
      </c>
      <c r="T169" s="92">
        <v>6908.373936</v>
      </c>
      <c r="U169" s="92">
        <v>-30.782568909205601</v>
      </c>
      <c r="V169" s="95">
        <f t="shared" si="103"/>
        <v>58.716520751257185</v>
      </c>
      <c r="W169" s="92">
        <v>131890.08529848</v>
      </c>
      <c r="X169" s="92">
        <v>220139</v>
      </c>
      <c r="Y169" s="92">
        <v>15.278352350979</v>
      </c>
      <c r="Z169" s="92">
        <v>46583.067999999999</v>
      </c>
      <c r="AA169" s="92">
        <v>11.578688039121101</v>
      </c>
      <c r="AB169" s="95">
        <f t="shared" si="104"/>
        <v>31.44574733866974</v>
      </c>
      <c r="AC169" s="92">
        <v>7222</v>
      </c>
      <c r="AD169" s="92">
        <v>85.381381000000005</v>
      </c>
      <c r="AE169" s="95">
        <f t="shared" si="105"/>
        <v>6.797151571772253</v>
      </c>
      <c r="AF169" s="92">
        <v>20</v>
      </c>
      <c r="AG169" s="92">
        <v>1.9547099999999999</v>
      </c>
      <c r="AH169" s="95">
        <f t="shared" si="106"/>
        <v>0.91839438364043091</v>
      </c>
      <c r="AI169" s="92">
        <v>615.77948301000004</v>
      </c>
      <c r="AJ169" s="92">
        <v>2482.1315089999998</v>
      </c>
      <c r="AK169" s="92">
        <v>28.007900259952699</v>
      </c>
      <c r="AL169" s="95">
        <f t="shared" si="107"/>
        <v>20.257236376016781</v>
      </c>
      <c r="AM169" s="92">
        <v>2476.8515069999999</v>
      </c>
      <c r="AN169" s="92">
        <v>1065.5370519999999</v>
      </c>
      <c r="AO169" s="92">
        <v>2726</v>
      </c>
      <c r="AP169" s="92">
        <v>45.316408000000003</v>
      </c>
      <c r="AQ169" s="92">
        <v>21.344587463178701</v>
      </c>
      <c r="AR169" s="95">
        <f t="shared" si="108"/>
        <v>17.330505029759394</v>
      </c>
      <c r="AS169" s="92">
        <v>10.020263999999999</v>
      </c>
      <c r="AT169" s="92">
        <v>22.658223</v>
      </c>
      <c r="AU169" s="92">
        <v>1869.628735</v>
      </c>
      <c r="AV169" s="92">
        <v>1527.5576739999999</v>
      </c>
      <c r="AW169" s="92">
        <v>702.50137099999995</v>
      </c>
      <c r="AX169" s="92">
        <v>123.595946</v>
      </c>
      <c r="AY169" s="92">
        <v>0.94339599999878299</v>
      </c>
      <c r="AZ169" s="92">
        <v>0</v>
      </c>
      <c r="BA169" s="207"/>
      <c r="BB169" s="207">
        <f t="shared" si="86"/>
        <v>54055.366151000002</v>
      </c>
      <c r="BC169" s="207">
        <f t="shared" si="87"/>
        <v>54055.366150999995</v>
      </c>
      <c r="BD169" s="207">
        <f t="shared" si="97"/>
        <v>0</v>
      </c>
      <c r="BE169" s="207"/>
      <c r="BF169" s="207"/>
      <c r="BG169" s="207"/>
    </row>
    <row r="170" spans="1:59" s="172" customFormat="1" ht="20.25" customHeight="1">
      <c r="A170" s="282"/>
      <c r="B170" s="91" t="s">
        <v>35</v>
      </c>
      <c r="C170" s="95">
        <v>22413.296459810001</v>
      </c>
      <c r="D170" s="95">
        <v>1446.0679279999999</v>
      </c>
      <c r="E170" s="95">
        <v>-8.9622382557903695</v>
      </c>
      <c r="F170" s="95">
        <f t="shared" si="100"/>
        <v>0.78427691113462061</v>
      </c>
      <c r="G170" s="95">
        <v>0</v>
      </c>
      <c r="H170" s="95">
        <v>0</v>
      </c>
      <c r="I170" s="95">
        <v>0</v>
      </c>
      <c r="J170" s="95">
        <v>-100</v>
      </c>
      <c r="K170" s="95">
        <f t="shared" si="101"/>
        <v>0</v>
      </c>
      <c r="L170" s="95">
        <v>4234.7465854900001</v>
      </c>
      <c r="M170" s="95">
        <v>8502</v>
      </c>
      <c r="N170" s="95">
        <v>1236.827736</v>
      </c>
      <c r="O170" s="95">
        <v>-11.6370961079341</v>
      </c>
      <c r="P170" s="95">
        <f t="shared" si="102"/>
        <v>0.82671854804007272</v>
      </c>
      <c r="Q170" s="95">
        <v>1715.7143925299999</v>
      </c>
      <c r="R170" s="95">
        <v>3151</v>
      </c>
      <c r="S170" s="95">
        <v>36.7621527777778</v>
      </c>
      <c r="T170" s="95">
        <v>481.07051200000001</v>
      </c>
      <c r="U170" s="95">
        <v>35.517818407877201</v>
      </c>
      <c r="V170" s="95">
        <f t="shared" si="103"/>
        <v>4.0887750087571293</v>
      </c>
      <c r="W170" s="95">
        <v>4169.96458549</v>
      </c>
      <c r="X170" s="95">
        <v>7970</v>
      </c>
      <c r="Y170" s="95">
        <v>1.9703172978505501</v>
      </c>
      <c r="Z170" s="95">
        <v>1229.1596919999999</v>
      </c>
      <c r="AA170" s="95">
        <v>-5.5841783021224796</v>
      </c>
      <c r="AB170" s="95">
        <f t="shared" si="104"/>
        <v>0.82974022049189888</v>
      </c>
      <c r="AC170" s="95">
        <v>515</v>
      </c>
      <c r="AD170" s="95">
        <v>5.8718240000000002</v>
      </c>
      <c r="AE170" s="95">
        <f t="shared" si="105"/>
        <v>0.4674517706708215</v>
      </c>
      <c r="AF170" s="95">
        <v>17</v>
      </c>
      <c r="AG170" s="95">
        <v>1.7962199999999999</v>
      </c>
      <c r="AH170" s="95">
        <f t="shared" si="106"/>
        <v>0.84392997415607152</v>
      </c>
      <c r="AI170" s="95"/>
      <c r="AJ170" s="95">
        <v>0</v>
      </c>
      <c r="AK170" s="95">
        <v>-100</v>
      </c>
      <c r="AL170" s="95">
        <f t="shared" si="107"/>
        <v>0</v>
      </c>
      <c r="AM170" s="136"/>
      <c r="AN170" s="95">
        <v>14.291</v>
      </c>
      <c r="AO170" s="95">
        <v>28</v>
      </c>
      <c r="AP170" s="95">
        <v>0.20297599999999999</v>
      </c>
      <c r="AQ170" s="95">
        <v>-81.208727217516696</v>
      </c>
      <c r="AR170" s="95">
        <f t="shared" si="108"/>
        <v>7.7624788551653126E-2</v>
      </c>
      <c r="AS170" s="95">
        <v>0</v>
      </c>
      <c r="AT170" s="95">
        <v>1.5094E-2</v>
      </c>
      <c r="AU170" s="95">
        <v>0</v>
      </c>
      <c r="AV170" s="95">
        <v>12.059305</v>
      </c>
      <c r="AW170" s="95">
        <v>193.97524200000001</v>
      </c>
      <c r="AX170" s="95">
        <v>2.9875750000000001</v>
      </c>
      <c r="AY170" s="96">
        <v>-5.2153836804791403E-14</v>
      </c>
      <c r="AZ170" s="190"/>
      <c r="BA170" s="207"/>
      <c r="BB170" s="207">
        <f t="shared" si="86"/>
        <v>1446.0679279999999</v>
      </c>
      <c r="BC170" s="207">
        <f t="shared" si="87"/>
        <v>1446.0679280000002</v>
      </c>
      <c r="BD170" s="207">
        <f t="shared" si="97"/>
        <v>0</v>
      </c>
      <c r="BE170" s="207"/>
      <c r="BF170" s="207"/>
      <c r="BG170" s="207"/>
    </row>
    <row r="171" spans="1:59" s="172" customFormat="1" ht="20.25" customHeight="1">
      <c r="A171" s="282"/>
      <c r="B171" s="91" t="s">
        <v>34</v>
      </c>
      <c r="C171" s="92">
        <v>60879.409530340003</v>
      </c>
      <c r="D171" s="92">
        <v>15371.133266999999</v>
      </c>
      <c r="E171" s="92">
        <v>-9.6310866583967591</v>
      </c>
      <c r="F171" s="95">
        <f t="shared" si="100"/>
        <v>8.3365550717624171</v>
      </c>
      <c r="G171" s="92">
        <v>2032.28256541</v>
      </c>
      <c r="H171" s="92">
        <v>63</v>
      </c>
      <c r="I171" s="92">
        <v>183.71790899999999</v>
      </c>
      <c r="J171" s="92">
        <v>-27.399558732720301</v>
      </c>
      <c r="K171" s="95">
        <f t="shared" si="101"/>
        <v>5.3667891068283664</v>
      </c>
      <c r="L171" s="92">
        <v>21950.255055900001</v>
      </c>
      <c r="M171" s="92">
        <v>51173</v>
      </c>
      <c r="N171" s="92">
        <v>9112.7178189999995</v>
      </c>
      <c r="O171" s="92">
        <v>-8.7207702839671093</v>
      </c>
      <c r="P171" s="95">
        <f t="shared" si="102"/>
        <v>6.0911092343279885</v>
      </c>
      <c r="Q171" s="92">
        <v>405.69657710000001</v>
      </c>
      <c r="R171" s="97">
        <v>711</v>
      </c>
      <c r="S171" s="92">
        <v>-40.050590219224297</v>
      </c>
      <c r="T171" s="92">
        <v>210.61571000000001</v>
      </c>
      <c r="U171" s="92">
        <v>-26.6869574791356</v>
      </c>
      <c r="V171" s="95">
        <f t="shared" si="103"/>
        <v>1.7900915354787716</v>
      </c>
      <c r="W171" s="92">
        <v>19803.7870559</v>
      </c>
      <c r="X171" s="92">
        <v>33579</v>
      </c>
      <c r="Y171" s="92">
        <v>6.9837830949119004</v>
      </c>
      <c r="Z171" s="92">
        <v>8839.4818190000005</v>
      </c>
      <c r="AA171" s="92">
        <v>-8.4971997272996393</v>
      </c>
      <c r="AB171" s="95">
        <f t="shared" si="104"/>
        <v>5.9670632231659546</v>
      </c>
      <c r="AC171" s="92">
        <v>16931</v>
      </c>
      <c r="AD171" s="92">
        <v>203.18799999999999</v>
      </c>
      <c r="AE171" s="95">
        <f t="shared" si="105"/>
        <v>16.175653490135751</v>
      </c>
      <c r="AF171" s="92">
        <v>663</v>
      </c>
      <c r="AG171" s="92">
        <v>70.048000000000002</v>
      </c>
      <c r="AH171" s="95">
        <f t="shared" si="106"/>
        <v>32.911117140263727</v>
      </c>
      <c r="AI171" s="92">
        <v>2941.2416499999999</v>
      </c>
      <c r="AJ171" s="92">
        <v>4009.9369579999998</v>
      </c>
      <c r="AK171" s="92">
        <v>-10.3644435273408</v>
      </c>
      <c r="AL171" s="95">
        <f t="shared" si="107"/>
        <v>32.726002033573835</v>
      </c>
      <c r="AM171" s="92">
        <v>3998.3927079999999</v>
      </c>
      <c r="AN171" s="92">
        <v>434.61900000000003</v>
      </c>
      <c r="AO171" s="92">
        <v>345</v>
      </c>
      <c r="AP171" s="92">
        <v>39.060155000000002</v>
      </c>
      <c r="AQ171" s="92">
        <v>-90.252709311830799</v>
      </c>
      <c r="AR171" s="95">
        <f t="shared" si="108"/>
        <v>14.937905332008693</v>
      </c>
      <c r="AS171" s="92">
        <v>66.244971000000007</v>
      </c>
      <c r="AT171" s="92">
        <v>3.774E-3</v>
      </c>
      <c r="AU171" s="92">
        <v>20.171185999999999</v>
      </c>
      <c r="AV171" s="92">
        <v>911.24758299999996</v>
      </c>
      <c r="AW171" s="92">
        <v>862.62863200000004</v>
      </c>
      <c r="AX171" s="92">
        <v>165.40428</v>
      </c>
      <c r="AY171" s="92">
        <v>-8.2422957348171601E-13</v>
      </c>
      <c r="AZ171" s="92"/>
      <c r="BA171" s="207"/>
      <c r="BB171" s="207">
        <f t="shared" si="86"/>
        <v>15371.133266999999</v>
      </c>
      <c r="BC171" s="207">
        <f t="shared" si="87"/>
        <v>15371.133267000001</v>
      </c>
      <c r="BD171" s="207">
        <f t="shared" si="97"/>
        <v>0</v>
      </c>
      <c r="BE171" s="207"/>
      <c r="BF171" s="207"/>
      <c r="BG171" s="207"/>
    </row>
    <row r="172" spans="1:59" s="172" customFormat="1" ht="20.25" customHeight="1">
      <c r="A172" s="282"/>
      <c r="B172" s="220" t="s">
        <v>84</v>
      </c>
      <c r="C172" s="95">
        <v>7460.7459761099999</v>
      </c>
      <c r="D172" s="95">
        <v>2552.8457370000001</v>
      </c>
      <c r="E172" s="95">
        <v>7.15208475945406</v>
      </c>
      <c r="F172" s="95">
        <f t="shared" si="100"/>
        <v>1.384539363919524</v>
      </c>
      <c r="G172" s="95">
        <v>214.80231602000001</v>
      </c>
      <c r="H172" s="95">
        <v>19</v>
      </c>
      <c r="I172" s="95">
        <v>23.225733999999999</v>
      </c>
      <c r="J172" s="95">
        <v>-37.311325198053503</v>
      </c>
      <c r="K172" s="95">
        <f t="shared" si="101"/>
        <v>0.67847286586139643</v>
      </c>
      <c r="L172" s="95">
        <v>4318.94236009</v>
      </c>
      <c r="M172" s="95">
        <v>8831</v>
      </c>
      <c r="N172" s="95">
        <v>2311.5647450000001</v>
      </c>
      <c r="O172" s="95">
        <v>23.098193633519099</v>
      </c>
      <c r="P172" s="95">
        <f t="shared" si="102"/>
        <v>1.5450926544284915</v>
      </c>
      <c r="Q172" s="95"/>
      <c r="R172" s="95"/>
      <c r="S172" s="95">
        <v>-100</v>
      </c>
      <c r="T172" s="95"/>
      <c r="U172" s="95">
        <v>-100</v>
      </c>
      <c r="V172" s="95">
        <f t="shared" si="103"/>
        <v>0</v>
      </c>
      <c r="W172" s="95">
        <v>4097.63436009</v>
      </c>
      <c r="X172" s="95">
        <v>7017</v>
      </c>
      <c r="Y172" s="95">
        <v>-4.5825401142235496</v>
      </c>
      <c r="Z172" s="95">
        <v>2291.0318520000001</v>
      </c>
      <c r="AA172" s="95">
        <v>26.300979204713801</v>
      </c>
      <c r="AB172" s="95">
        <f t="shared" si="104"/>
        <v>1.5465535409311515</v>
      </c>
      <c r="AC172" s="95">
        <v>1814</v>
      </c>
      <c r="AD172" s="95">
        <v>20.532893000000001</v>
      </c>
      <c r="AE172" s="95">
        <f t="shared" si="105"/>
        <v>1.6346091418687818</v>
      </c>
      <c r="AF172" s="95">
        <v>0</v>
      </c>
      <c r="AG172" s="95">
        <v>0</v>
      </c>
      <c r="AH172" s="95">
        <f t="shared" si="106"/>
        <v>0</v>
      </c>
      <c r="AI172" s="95">
        <v>0</v>
      </c>
      <c r="AJ172" s="95"/>
      <c r="AK172" s="95">
        <v>0</v>
      </c>
      <c r="AL172" s="95">
        <f t="shared" si="107"/>
        <v>0</v>
      </c>
      <c r="AM172" s="136"/>
      <c r="AN172" s="95">
        <v>4.83</v>
      </c>
      <c r="AO172" s="95">
        <v>21</v>
      </c>
      <c r="AP172" s="95">
        <v>0.105672</v>
      </c>
      <c r="AQ172" s="95">
        <v>317.97326160904998</v>
      </c>
      <c r="AR172" s="95">
        <f t="shared" si="108"/>
        <v>4.0412495348367737E-2</v>
      </c>
      <c r="AS172" s="95">
        <v>0</v>
      </c>
      <c r="AT172" s="95">
        <v>0</v>
      </c>
      <c r="AU172" s="95">
        <v>0</v>
      </c>
      <c r="AV172" s="95">
        <v>41.015445</v>
      </c>
      <c r="AW172" s="95">
        <v>174.03536700000001</v>
      </c>
      <c r="AX172" s="95">
        <v>2.898774</v>
      </c>
      <c r="AY172" s="96"/>
      <c r="AZ172" s="190"/>
      <c r="BA172" s="207"/>
      <c r="BB172" s="207">
        <f t="shared" si="86"/>
        <v>2552.8457370000001</v>
      </c>
      <c r="BC172" s="207">
        <f t="shared" si="87"/>
        <v>2552.8457370000001</v>
      </c>
      <c r="BD172" s="207">
        <f t="shared" si="97"/>
        <v>0</v>
      </c>
      <c r="BE172" s="207"/>
      <c r="BF172" s="207"/>
      <c r="BG172" s="207"/>
    </row>
    <row r="173" spans="1:59" s="172" customFormat="1" ht="20.25" customHeight="1">
      <c r="A173" s="282"/>
      <c r="B173" s="91" t="s">
        <v>48</v>
      </c>
      <c r="C173" s="90">
        <v>7716.4157906800001</v>
      </c>
      <c r="D173" s="90">
        <v>1927.559285</v>
      </c>
      <c r="E173" s="90">
        <v>-34.6550234818028</v>
      </c>
      <c r="F173" s="95">
        <f t="shared" si="100"/>
        <v>1.0454144046742582</v>
      </c>
      <c r="G173" s="90">
        <v>114.81216499999999</v>
      </c>
      <c r="H173" s="90">
        <v>6</v>
      </c>
      <c r="I173" s="90">
        <v>8.4903530000000007</v>
      </c>
      <c r="J173" s="90">
        <v>-67.9206391877496</v>
      </c>
      <c r="K173" s="95">
        <f t="shared" si="101"/>
        <v>0.2480211877086384</v>
      </c>
      <c r="L173" s="90">
        <v>4959.1999116799998</v>
      </c>
      <c r="M173" s="90">
        <v>16899</v>
      </c>
      <c r="N173" s="90">
        <v>1663.2434490000001</v>
      </c>
      <c r="O173" s="90">
        <v>-31.351188475874999</v>
      </c>
      <c r="P173" s="95">
        <f t="shared" si="102"/>
        <v>1.1117427020527644</v>
      </c>
      <c r="Q173" s="90">
        <v>381.85558957000001</v>
      </c>
      <c r="R173" s="90">
        <v>822</v>
      </c>
      <c r="S173" s="90">
        <v>0</v>
      </c>
      <c r="T173" s="90">
        <v>148.157309</v>
      </c>
      <c r="U173" s="90">
        <v>16.090037671102198</v>
      </c>
      <c r="V173" s="95">
        <f t="shared" si="103"/>
        <v>1.2592372371472804</v>
      </c>
      <c r="W173" s="90">
        <v>3770.91991168</v>
      </c>
      <c r="X173" s="90">
        <v>7153</v>
      </c>
      <c r="Y173" s="90">
        <v>-19.611148572712999</v>
      </c>
      <c r="Z173" s="90">
        <v>1507.8027729999999</v>
      </c>
      <c r="AA173" s="90">
        <v>-28.254686564839499</v>
      </c>
      <c r="AB173" s="95">
        <f t="shared" si="104"/>
        <v>1.0178373188366125</v>
      </c>
      <c r="AC173" s="90">
        <v>9262</v>
      </c>
      <c r="AD173" s="90">
        <v>104.796823</v>
      </c>
      <c r="AE173" s="95">
        <f t="shared" si="105"/>
        <v>8.3428012270167962</v>
      </c>
      <c r="AF173" s="90">
        <v>484</v>
      </c>
      <c r="AG173" s="90">
        <v>50.643853</v>
      </c>
      <c r="AH173" s="95">
        <f t="shared" si="106"/>
        <v>23.794337861427824</v>
      </c>
      <c r="AI173" s="90">
        <v>0</v>
      </c>
      <c r="AJ173" s="90">
        <v>0</v>
      </c>
      <c r="AK173" s="90">
        <v>0</v>
      </c>
      <c r="AL173" s="95">
        <f t="shared" si="107"/>
        <v>0</v>
      </c>
      <c r="AM173" s="136">
        <v>0</v>
      </c>
      <c r="AN173" s="90">
        <v>21.096699999999998</v>
      </c>
      <c r="AO173" s="90">
        <v>14</v>
      </c>
      <c r="AP173" s="90">
        <v>3.2789269999999999</v>
      </c>
      <c r="AQ173" s="90">
        <v>-91.289541553504307</v>
      </c>
      <c r="AR173" s="95">
        <f t="shared" si="108"/>
        <v>1.2539709869704119</v>
      </c>
      <c r="AS173" s="90">
        <v>1.5566040000000001</v>
      </c>
      <c r="AT173" s="90">
        <v>0</v>
      </c>
      <c r="AU173" s="90">
        <v>0</v>
      </c>
      <c r="AV173" s="90">
        <v>75.769051000000005</v>
      </c>
      <c r="AW173" s="90">
        <v>92.901398999999998</v>
      </c>
      <c r="AX173" s="90">
        <v>51.146859999999997</v>
      </c>
      <c r="AY173" s="90">
        <v>31.172642</v>
      </c>
      <c r="AZ173" s="90">
        <v>0</v>
      </c>
      <c r="BA173" s="207"/>
      <c r="BB173" s="207">
        <f t="shared" si="86"/>
        <v>1927.559285</v>
      </c>
      <c r="BC173" s="207">
        <f t="shared" si="87"/>
        <v>1927.5592850000003</v>
      </c>
      <c r="BD173" s="207">
        <f t="shared" si="97"/>
        <v>0</v>
      </c>
      <c r="BE173" s="207"/>
      <c r="BF173" s="207"/>
      <c r="BG173" s="207"/>
    </row>
    <row r="174" spans="1:59" s="172" customFormat="1" ht="20.25" customHeight="1">
      <c r="A174" s="282"/>
      <c r="B174" s="91" t="s">
        <v>37</v>
      </c>
      <c r="C174" s="90">
        <v>3399.7980022100201</v>
      </c>
      <c r="D174" s="90">
        <v>1127.1893319999999</v>
      </c>
      <c r="E174" s="90">
        <v>25.5534707675215</v>
      </c>
      <c r="F174" s="95">
        <f t="shared" si="100"/>
        <v>0.61133267009629466</v>
      </c>
      <c r="G174" s="90">
        <v>153.6559484</v>
      </c>
      <c r="H174" s="90">
        <v>4</v>
      </c>
      <c r="I174" s="90">
        <v>8.6770239999999994</v>
      </c>
      <c r="J174" s="90">
        <v>-33.419334720036602</v>
      </c>
      <c r="K174" s="95">
        <f t="shared" si="101"/>
        <v>0.2534742428561404</v>
      </c>
      <c r="L174" s="90">
        <v>2312.3569284300002</v>
      </c>
      <c r="M174" s="90">
        <v>4997</v>
      </c>
      <c r="N174" s="90">
        <v>951.70235300000002</v>
      </c>
      <c r="O174" s="90">
        <v>12.5934354171726</v>
      </c>
      <c r="P174" s="95">
        <f t="shared" si="102"/>
        <v>0.63613546538261079</v>
      </c>
      <c r="Q174" s="90">
        <v>842.54910173000098</v>
      </c>
      <c r="R174" s="90">
        <v>1928</v>
      </c>
      <c r="S174" s="90">
        <v>12.3543123543124</v>
      </c>
      <c r="T174" s="90">
        <v>339.52760700000101</v>
      </c>
      <c r="U174" s="90">
        <v>12.904334451991</v>
      </c>
      <c r="V174" s="95">
        <f t="shared" si="103"/>
        <v>2.8857557461030083</v>
      </c>
      <c r="W174" s="90">
        <v>2312.2349284299999</v>
      </c>
      <c r="X174" s="90">
        <v>4996</v>
      </c>
      <c r="Y174" s="90">
        <v>13.108444645687101</v>
      </c>
      <c r="Z174" s="90">
        <v>951.69103199999995</v>
      </c>
      <c r="AA174" s="90">
        <v>12.5981866445461</v>
      </c>
      <c r="AB174" s="95">
        <f t="shared" si="104"/>
        <v>0.64243591119309396</v>
      </c>
      <c r="AC174" s="90">
        <v>1</v>
      </c>
      <c r="AD174" s="90">
        <v>1.1320999999999999E-2</v>
      </c>
      <c r="AE174" s="95">
        <f t="shared" si="105"/>
        <v>9.0125683190851258E-4</v>
      </c>
      <c r="AF174" s="90">
        <v>0</v>
      </c>
      <c r="AG174" s="90">
        <v>0</v>
      </c>
      <c r="AH174" s="95">
        <f t="shared" si="106"/>
        <v>0</v>
      </c>
      <c r="AI174" s="90"/>
      <c r="AJ174" s="90"/>
      <c r="AK174" s="90"/>
      <c r="AL174" s="95">
        <f t="shared" si="107"/>
        <v>0</v>
      </c>
      <c r="AM174" s="90"/>
      <c r="AN174" s="90">
        <v>0</v>
      </c>
      <c r="AO174" s="90">
        <v>0</v>
      </c>
      <c r="AP174" s="90">
        <v>0</v>
      </c>
      <c r="AQ174" s="90">
        <v>-100</v>
      </c>
      <c r="AR174" s="95">
        <f t="shared" si="108"/>
        <v>0</v>
      </c>
      <c r="AS174" s="90">
        <v>106.54323599999999</v>
      </c>
      <c r="AT174" s="90">
        <v>0</v>
      </c>
      <c r="AU174" s="90">
        <v>0</v>
      </c>
      <c r="AV174" s="90">
        <v>12.627015</v>
      </c>
      <c r="AW174" s="90">
        <v>47.637203999999997</v>
      </c>
      <c r="AX174" s="90">
        <v>2.5000000000000001E-3</v>
      </c>
      <c r="AY174" s="92">
        <v>0</v>
      </c>
      <c r="AZ174" s="90">
        <v>0</v>
      </c>
      <c r="BA174" s="207"/>
      <c r="BB174" s="207">
        <f t="shared" si="86"/>
        <v>1127.1893319999999</v>
      </c>
      <c r="BC174" s="207">
        <f t="shared" si="87"/>
        <v>1127.1893319999999</v>
      </c>
      <c r="BD174" s="207">
        <f t="shared" si="97"/>
        <v>0</v>
      </c>
      <c r="BE174" s="207"/>
      <c r="BF174" s="207"/>
      <c r="BG174" s="207"/>
    </row>
    <row r="175" spans="1:59" s="172" customFormat="1" ht="20.25" customHeight="1">
      <c r="A175" s="282"/>
      <c r="B175" s="93" t="s">
        <v>49</v>
      </c>
      <c r="C175" s="187">
        <v>39945.414273069997</v>
      </c>
      <c r="D175" s="188">
        <v>8931.2992610000001</v>
      </c>
      <c r="E175" s="188">
        <v>12.4952088232059</v>
      </c>
      <c r="F175" s="95">
        <f t="shared" si="100"/>
        <v>4.8439023238166996</v>
      </c>
      <c r="G175" s="187">
        <v>4500.9861438099997</v>
      </c>
      <c r="H175" s="187">
        <v>245</v>
      </c>
      <c r="I175" s="94">
        <v>279.55694599999998</v>
      </c>
      <c r="J175" s="94">
        <v>-27.020732841132101</v>
      </c>
      <c r="K175" s="95">
        <f t="shared" si="101"/>
        <v>8.1664502970747712</v>
      </c>
      <c r="L175" s="187">
        <v>20072.477351230002</v>
      </c>
      <c r="M175" s="187">
        <v>40305</v>
      </c>
      <c r="N175" s="187">
        <v>7449.1909830000004</v>
      </c>
      <c r="O175" s="187">
        <v>12.072883863704201</v>
      </c>
      <c r="P175" s="95">
        <f t="shared" si="102"/>
        <v>4.9791771111599354</v>
      </c>
      <c r="Q175" s="99">
        <v>27.838678000000002</v>
      </c>
      <c r="R175" s="111">
        <v>62</v>
      </c>
      <c r="S175" s="99">
        <v>-81.268882175226594</v>
      </c>
      <c r="T175" s="99">
        <v>8.7404030000000006</v>
      </c>
      <c r="U175" s="99">
        <v>-88.881098100970206</v>
      </c>
      <c r="V175" s="95">
        <f t="shared" si="103"/>
        <v>7.4287532620302937E-2</v>
      </c>
      <c r="W175" s="99">
        <v>19281.423751229999</v>
      </c>
      <c r="X175" s="99">
        <v>33838</v>
      </c>
      <c r="Y175" s="99">
        <v>29.8265807243708</v>
      </c>
      <c r="Z175" s="99">
        <v>7375.1778880000002</v>
      </c>
      <c r="AA175" s="99">
        <v>11.169029795254</v>
      </c>
      <c r="AB175" s="95">
        <f t="shared" si="104"/>
        <v>4.9785896550178261</v>
      </c>
      <c r="AC175" s="99">
        <v>6462</v>
      </c>
      <c r="AD175" s="99">
        <v>73.278377000000006</v>
      </c>
      <c r="AE175" s="95">
        <f t="shared" si="105"/>
        <v>5.8336399525145852</v>
      </c>
      <c r="AF175" s="99">
        <v>5</v>
      </c>
      <c r="AG175" s="99">
        <v>0.73471799999999998</v>
      </c>
      <c r="AH175" s="95">
        <f t="shared" si="106"/>
        <v>0.34519743837169198</v>
      </c>
      <c r="AI175" s="99">
        <v>9.7249999999999996</v>
      </c>
      <c r="AJ175" s="99">
        <v>33.906999999999996</v>
      </c>
      <c r="AK175" s="99" t="e">
        <v>#DIV/0!</v>
      </c>
      <c r="AL175" s="95">
        <f t="shared" si="107"/>
        <v>0.27672269229535051</v>
      </c>
      <c r="AM175" s="99">
        <v>0</v>
      </c>
      <c r="AN175" s="99">
        <v>293.48</v>
      </c>
      <c r="AO175" s="99">
        <v>765</v>
      </c>
      <c r="AP175" s="99">
        <v>16.912890999999998</v>
      </c>
      <c r="AQ175" s="99">
        <v>-5.6869259756653401</v>
      </c>
      <c r="AR175" s="95">
        <f t="shared" si="108"/>
        <v>6.468053305179712</v>
      </c>
      <c r="AS175" s="99">
        <v>32.824919999999999</v>
      </c>
      <c r="AT175" s="99">
        <v>8.5921719999999997</v>
      </c>
      <c r="AU175" s="99">
        <v>0</v>
      </c>
      <c r="AV175" s="99">
        <v>576.70166500000005</v>
      </c>
      <c r="AW175" s="99">
        <v>490.90355199999999</v>
      </c>
      <c r="AX175" s="99">
        <v>33.869509000000001</v>
      </c>
      <c r="AY175" s="99">
        <v>8.8396229999999996</v>
      </c>
      <c r="AZ175" s="99">
        <v>0</v>
      </c>
      <c r="BA175" s="207"/>
      <c r="BB175" s="207">
        <f t="shared" si="86"/>
        <v>8931.2992610000001</v>
      </c>
      <c r="BC175" s="207">
        <f t="shared" si="87"/>
        <v>8931.2992610000001</v>
      </c>
      <c r="BD175" s="207">
        <f t="shared" si="97"/>
        <v>0</v>
      </c>
      <c r="BE175" s="207"/>
      <c r="BF175" s="207"/>
      <c r="BG175" s="207"/>
    </row>
    <row r="176" spans="1:59" s="172" customFormat="1" ht="20.25" customHeight="1">
      <c r="A176" s="282"/>
      <c r="B176" s="91" t="s">
        <v>39</v>
      </c>
      <c r="C176" s="97">
        <v>4837.1099999999997</v>
      </c>
      <c r="D176" s="97">
        <v>1252.93</v>
      </c>
      <c r="E176" s="97">
        <v>89.919799999999995</v>
      </c>
      <c r="F176" s="95">
        <f t="shared" si="100"/>
        <v>0.67952829271786486</v>
      </c>
      <c r="G176" s="97">
        <v>8.33</v>
      </c>
      <c r="H176" s="97">
        <v>6</v>
      </c>
      <c r="I176" s="97">
        <v>1.19</v>
      </c>
      <c r="J176" s="97">
        <v>176.74420000000001</v>
      </c>
      <c r="K176" s="95">
        <f t="shared" si="101"/>
        <v>3.4762419580585124E-2</v>
      </c>
      <c r="L176" s="97">
        <v>2789.58</v>
      </c>
      <c r="M176" s="97">
        <v>5028</v>
      </c>
      <c r="N176" s="97">
        <v>1100.93</v>
      </c>
      <c r="O176" s="97">
        <v>74.870099999999994</v>
      </c>
      <c r="P176" s="95">
        <f t="shared" si="102"/>
        <v>0.73588198631224533</v>
      </c>
      <c r="Q176" s="97">
        <v>8.07</v>
      </c>
      <c r="R176" s="97">
        <v>22</v>
      </c>
      <c r="S176" s="97">
        <v>-91.2</v>
      </c>
      <c r="T176" s="97">
        <v>2.67</v>
      </c>
      <c r="U176" s="97">
        <v>-93.609399999999994</v>
      </c>
      <c r="V176" s="95">
        <f t="shared" si="103"/>
        <v>2.2693199855453899E-2</v>
      </c>
      <c r="W176" s="97">
        <v>2785.81</v>
      </c>
      <c r="X176" s="97">
        <v>4997</v>
      </c>
      <c r="Y176" s="97">
        <v>38.3444</v>
      </c>
      <c r="Z176" s="97">
        <v>1100.56</v>
      </c>
      <c r="AA176" s="97">
        <v>74.914199999999994</v>
      </c>
      <c r="AB176" s="95">
        <f t="shared" si="104"/>
        <v>0.74292941999969531</v>
      </c>
      <c r="AC176" s="97">
        <v>28</v>
      </c>
      <c r="AD176" s="97">
        <v>0.3</v>
      </c>
      <c r="AE176" s="95">
        <f t="shared" si="105"/>
        <v>2.3882788585156238E-2</v>
      </c>
      <c r="AF176" s="97">
        <v>3</v>
      </c>
      <c r="AG176" s="97">
        <v>7.0000000000000007E-2</v>
      </c>
      <c r="AH176" s="95">
        <f t="shared" si="106"/>
        <v>3.2888564981419323E-2</v>
      </c>
      <c r="AI176" s="97">
        <v>0</v>
      </c>
      <c r="AJ176" s="97">
        <v>0</v>
      </c>
      <c r="AK176" s="97">
        <v>0</v>
      </c>
      <c r="AL176" s="95">
        <f t="shared" si="107"/>
        <v>0</v>
      </c>
      <c r="AM176" s="97">
        <v>0</v>
      </c>
      <c r="AN176" s="97">
        <v>0.25</v>
      </c>
      <c r="AO176" s="97">
        <v>2</v>
      </c>
      <c r="AP176" s="97">
        <v>0.01</v>
      </c>
      <c r="AQ176" s="97">
        <v>0</v>
      </c>
      <c r="AR176" s="95">
        <f t="shared" si="108"/>
        <v>3.8243333473737353E-3</v>
      </c>
      <c r="AS176" s="97">
        <v>5.5</v>
      </c>
      <c r="AT176" s="97">
        <v>0</v>
      </c>
      <c r="AU176" s="97">
        <v>0</v>
      </c>
      <c r="AV176" s="97">
        <v>37.22</v>
      </c>
      <c r="AW176" s="97">
        <v>106.46</v>
      </c>
      <c r="AX176" s="97">
        <v>1.62</v>
      </c>
      <c r="AY176" s="97">
        <v>0</v>
      </c>
      <c r="AZ176" s="97">
        <v>0</v>
      </c>
      <c r="BA176" s="207"/>
      <c r="BB176" s="207">
        <f t="shared" si="86"/>
        <v>1252.93</v>
      </c>
      <c r="BC176" s="207">
        <f t="shared" si="87"/>
        <v>1252.93</v>
      </c>
      <c r="BD176" s="207">
        <f t="shared" si="97"/>
        <v>0</v>
      </c>
      <c r="BE176" s="207"/>
      <c r="BF176" s="207"/>
      <c r="BG176" s="207"/>
    </row>
    <row r="177" spans="1:59" s="172" customFormat="1" ht="20.25" customHeight="1">
      <c r="A177" s="282"/>
      <c r="B177" s="91" t="s">
        <v>40</v>
      </c>
      <c r="C177" s="99">
        <v>46633.83</v>
      </c>
      <c r="D177" s="99">
        <v>9124.0300000000007</v>
      </c>
      <c r="E177" s="99">
        <v>-5.2199602971378001</v>
      </c>
      <c r="F177" s="95">
        <f t="shared" si="100"/>
        <v>4.9484301027244788</v>
      </c>
      <c r="G177" s="189">
        <v>7045.42</v>
      </c>
      <c r="H177" s="99">
        <v>39</v>
      </c>
      <c r="I177" s="99">
        <v>255.46</v>
      </c>
      <c r="J177" s="99">
        <v>-17.389165792235001</v>
      </c>
      <c r="K177" s="95">
        <f t="shared" si="101"/>
        <v>7.4625274840809048</v>
      </c>
      <c r="L177" s="111">
        <v>21393.09</v>
      </c>
      <c r="M177" s="111">
        <v>39951</v>
      </c>
      <c r="N177" s="99">
        <v>6577.06</v>
      </c>
      <c r="O177" s="99">
        <v>-10.5876275345473</v>
      </c>
      <c r="P177" s="95">
        <f t="shared" si="102"/>
        <v>4.3962286220693567</v>
      </c>
      <c r="Q177" s="99">
        <v>2085.06</v>
      </c>
      <c r="R177" s="99">
        <v>4269</v>
      </c>
      <c r="S177" s="99">
        <v>-73.730847332471896</v>
      </c>
      <c r="T177" s="99">
        <v>569.26</v>
      </c>
      <c r="U177" s="99">
        <v>-77.669867630959999</v>
      </c>
      <c r="V177" s="95">
        <f t="shared" si="103"/>
        <v>4.8383261983953885</v>
      </c>
      <c r="W177" s="111">
        <v>21133.95</v>
      </c>
      <c r="X177" s="99">
        <v>37925</v>
      </c>
      <c r="Y177" s="99">
        <v>-0.82374476987447698</v>
      </c>
      <c r="Z177" s="99">
        <v>6553.42</v>
      </c>
      <c r="AA177" s="99">
        <v>-10.1359467731496</v>
      </c>
      <c r="AB177" s="95">
        <f t="shared" si="104"/>
        <v>4.423864686718038</v>
      </c>
      <c r="AC177" s="99">
        <v>2025</v>
      </c>
      <c r="AD177" s="99">
        <v>23.54</v>
      </c>
      <c r="AE177" s="95">
        <f t="shared" si="105"/>
        <v>1.874002810981926</v>
      </c>
      <c r="AF177" s="99">
        <v>1</v>
      </c>
      <c r="AG177" s="99">
        <v>0.1</v>
      </c>
      <c r="AH177" s="95">
        <f t="shared" si="106"/>
        <v>4.6983664259170457E-2</v>
      </c>
      <c r="AI177" s="99">
        <v>0</v>
      </c>
      <c r="AJ177" s="99">
        <v>0</v>
      </c>
      <c r="AK177" s="99">
        <v>0</v>
      </c>
      <c r="AL177" s="95">
        <f t="shared" si="107"/>
        <v>0</v>
      </c>
      <c r="AM177" s="99">
        <v>0</v>
      </c>
      <c r="AN177" s="111">
        <v>78.5</v>
      </c>
      <c r="AO177" s="99">
        <v>38</v>
      </c>
      <c r="AP177" s="99">
        <v>2.83</v>
      </c>
      <c r="AQ177" s="99">
        <v>-43.467336683417102</v>
      </c>
      <c r="AR177" s="95">
        <f t="shared" si="108"/>
        <v>1.082286337306767</v>
      </c>
      <c r="AS177" s="99">
        <v>51.99</v>
      </c>
      <c r="AT177" s="99">
        <v>20.27</v>
      </c>
      <c r="AU177" s="99">
        <v>1661.63</v>
      </c>
      <c r="AV177" s="99">
        <v>125.74</v>
      </c>
      <c r="AW177" s="99">
        <v>429.05</v>
      </c>
      <c r="AX177" s="99">
        <v>0</v>
      </c>
      <c r="AY177" s="99">
        <v>0</v>
      </c>
      <c r="AZ177" s="99">
        <v>0</v>
      </c>
      <c r="BA177" s="207"/>
      <c r="BB177" s="207">
        <f t="shared" ref="BB177:BB192" si="109">D177</f>
        <v>9124.0300000000007</v>
      </c>
      <c r="BC177" s="207">
        <f t="shared" ref="BC177:BC192" si="110">I177+N177+AJ177+AP177+AS177+AT177+AU177+AV177+AW177+AX177+AY177</f>
        <v>9124.0300000000007</v>
      </c>
      <c r="BD177" s="207">
        <f t="shared" si="97"/>
        <v>0</v>
      </c>
      <c r="BE177" s="207"/>
      <c r="BF177" s="207"/>
      <c r="BG177" s="207"/>
    </row>
    <row r="178" spans="1:59" s="172" customFormat="1" ht="20.25" customHeight="1">
      <c r="A178" s="282"/>
      <c r="B178" s="91" t="s">
        <v>52</v>
      </c>
      <c r="C178" s="98">
        <v>1783.4</v>
      </c>
      <c r="D178" s="98">
        <v>547.5</v>
      </c>
      <c r="E178" s="98">
        <v>-13.71</v>
      </c>
      <c r="F178" s="95">
        <f t="shared" si="100"/>
        <v>0.29693737101277085</v>
      </c>
      <c r="G178" s="189">
        <v>29.33</v>
      </c>
      <c r="H178" s="189">
        <v>20</v>
      </c>
      <c r="I178" s="98">
        <v>6.64</v>
      </c>
      <c r="J178" s="98">
        <v>-20.100000000000001</v>
      </c>
      <c r="K178" s="95">
        <f t="shared" si="101"/>
        <v>0.19396845883620609</v>
      </c>
      <c r="L178" s="189">
        <v>1331.95</v>
      </c>
      <c r="M178" s="189">
        <v>2494</v>
      </c>
      <c r="N178" s="98">
        <v>493.29</v>
      </c>
      <c r="O178" s="83">
        <v>-16.05</v>
      </c>
      <c r="P178" s="95">
        <f t="shared" si="102"/>
        <v>0.32972416504951951</v>
      </c>
      <c r="Q178" s="98">
        <v>0</v>
      </c>
      <c r="R178" s="98">
        <v>0</v>
      </c>
      <c r="S178" s="98">
        <v>0</v>
      </c>
      <c r="T178" s="98">
        <v>0</v>
      </c>
      <c r="U178" s="98">
        <v>0</v>
      </c>
      <c r="V178" s="95">
        <f t="shared" si="103"/>
        <v>0</v>
      </c>
      <c r="W178" s="189">
        <v>1331.71</v>
      </c>
      <c r="X178" s="189">
        <v>2492</v>
      </c>
      <c r="Y178" s="98">
        <v>-12.41</v>
      </c>
      <c r="Z178" s="98">
        <v>493.27</v>
      </c>
      <c r="AA178" s="98">
        <v>-16.05</v>
      </c>
      <c r="AB178" s="95">
        <f t="shared" si="104"/>
        <v>0.33298029639751553</v>
      </c>
      <c r="AC178" s="189">
        <v>2</v>
      </c>
      <c r="AD178" s="189">
        <v>0.02</v>
      </c>
      <c r="AE178" s="95">
        <f t="shared" si="105"/>
        <v>1.5921859056770827E-3</v>
      </c>
      <c r="AF178" s="189">
        <v>0</v>
      </c>
      <c r="AG178" s="189">
        <v>0</v>
      </c>
      <c r="AH178" s="95">
        <f t="shared" si="106"/>
        <v>0</v>
      </c>
      <c r="AI178" s="189">
        <v>0</v>
      </c>
      <c r="AJ178" s="189">
        <v>0</v>
      </c>
      <c r="AK178" s="189" t="s">
        <v>42</v>
      </c>
      <c r="AL178" s="95">
        <f t="shared" si="107"/>
        <v>0</v>
      </c>
      <c r="AM178" s="189">
        <v>0</v>
      </c>
      <c r="AN178" s="189">
        <v>0</v>
      </c>
      <c r="AO178" s="189">
        <v>0</v>
      </c>
      <c r="AP178" s="189">
        <v>0</v>
      </c>
      <c r="AQ178" s="84">
        <v>-100</v>
      </c>
      <c r="AR178" s="95">
        <f t="shared" si="108"/>
        <v>0</v>
      </c>
      <c r="AS178" s="98">
        <v>10.02</v>
      </c>
      <c r="AT178" s="98">
        <v>0</v>
      </c>
      <c r="AU178" s="98">
        <v>0</v>
      </c>
      <c r="AV178" s="98">
        <v>14.43</v>
      </c>
      <c r="AW178" s="98">
        <v>12.59</v>
      </c>
      <c r="AX178" s="98">
        <v>10.53</v>
      </c>
      <c r="AY178" s="98">
        <v>0</v>
      </c>
      <c r="AZ178" s="98">
        <v>0</v>
      </c>
      <c r="BA178" s="207"/>
      <c r="BB178" s="207">
        <f t="shared" si="109"/>
        <v>547.5</v>
      </c>
      <c r="BC178" s="207">
        <f t="shared" si="110"/>
        <v>547.5</v>
      </c>
      <c r="BD178" s="207">
        <f t="shared" si="97"/>
        <v>0</v>
      </c>
      <c r="BE178" s="207"/>
      <c r="BF178" s="207"/>
      <c r="BG178" s="207"/>
    </row>
    <row r="179" spans="1:59" s="172" customFormat="1" ht="20.25" customHeight="1">
      <c r="A179" s="282"/>
      <c r="B179" s="91" t="s">
        <v>54</v>
      </c>
      <c r="C179" s="96">
        <v>38073.397667423</v>
      </c>
      <c r="D179" s="96">
        <v>2020.5546790000001</v>
      </c>
      <c r="E179" s="96">
        <v>91.7962726190529</v>
      </c>
      <c r="F179" s="95">
        <f t="shared" si="100"/>
        <v>1.0958505833238597</v>
      </c>
      <c r="G179" s="96">
        <v>1318.0374450930001</v>
      </c>
      <c r="H179" s="96">
        <v>27</v>
      </c>
      <c r="I179" s="96">
        <v>48.412775000000003</v>
      </c>
      <c r="J179" s="96">
        <v>63.506598401536799</v>
      </c>
      <c r="K179" s="95">
        <f t="shared" si="101"/>
        <v>1.4142396618575312</v>
      </c>
      <c r="L179" s="96">
        <v>35261.485443600002</v>
      </c>
      <c r="M179" s="96">
        <v>6325</v>
      </c>
      <c r="N179" s="96">
        <v>1848.8203040000001</v>
      </c>
      <c r="O179" s="96">
        <v>144.905195203961</v>
      </c>
      <c r="P179" s="95">
        <f t="shared" si="102"/>
        <v>1.2357857063046056</v>
      </c>
      <c r="Q179" s="96"/>
      <c r="R179" s="96"/>
      <c r="S179" s="96"/>
      <c r="T179" s="96"/>
      <c r="U179" s="96"/>
      <c r="V179" s="95">
        <f t="shared" si="103"/>
        <v>0</v>
      </c>
      <c r="W179" s="96">
        <v>35254.165443600003</v>
      </c>
      <c r="X179" s="96">
        <v>6319</v>
      </c>
      <c r="Y179" s="96">
        <v>94.670363524337603</v>
      </c>
      <c r="Z179" s="96">
        <v>1848.6923039999999</v>
      </c>
      <c r="AA179" s="96">
        <v>144.88823959993701</v>
      </c>
      <c r="AB179" s="95">
        <f t="shared" si="104"/>
        <v>1.2479536791893404</v>
      </c>
      <c r="AC179" s="96">
        <v>6</v>
      </c>
      <c r="AD179" s="96">
        <v>0.128</v>
      </c>
      <c r="AE179" s="95">
        <f t="shared" si="105"/>
        <v>1.0189989796333329E-2</v>
      </c>
      <c r="AF179" s="96">
        <v>0</v>
      </c>
      <c r="AG179" s="96">
        <v>0</v>
      </c>
      <c r="AH179" s="95">
        <f t="shared" si="106"/>
        <v>0</v>
      </c>
      <c r="AI179" s="92">
        <v>0</v>
      </c>
      <c r="AJ179" s="92">
        <v>0</v>
      </c>
      <c r="AK179" s="92">
        <v>0</v>
      </c>
      <c r="AL179" s="95">
        <f t="shared" si="107"/>
        <v>0</v>
      </c>
      <c r="AM179" s="92">
        <v>0</v>
      </c>
      <c r="AN179" s="96">
        <v>3.57</v>
      </c>
      <c r="AO179" s="96">
        <v>7</v>
      </c>
      <c r="AP179" s="96">
        <v>1.7984E-2</v>
      </c>
      <c r="AQ179" s="96">
        <v>-105.823570174927</v>
      </c>
      <c r="AR179" s="95">
        <f t="shared" si="108"/>
        <v>6.8776810919169247E-3</v>
      </c>
      <c r="AS179" s="96">
        <v>0</v>
      </c>
      <c r="AT179" s="96">
        <v>26.402186</v>
      </c>
      <c r="AU179" s="96">
        <v>0</v>
      </c>
      <c r="AV179" s="96">
        <v>51.965662000000002</v>
      </c>
      <c r="AW179" s="96">
        <v>38.574871000000002</v>
      </c>
      <c r="AX179" s="96">
        <v>6.3608969999999996</v>
      </c>
      <c r="AY179" s="96">
        <v>0</v>
      </c>
      <c r="AZ179" s="211">
        <v>0</v>
      </c>
      <c r="BA179" s="207"/>
      <c r="BB179" s="207">
        <f t="shared" si="109"/>
        <v>2020.5546790000001</v>
      </c>
      <c r="BC179" s="207">
        <f t="shared" si="110"/>
        <v>2020.5546790000003</v>
      </c>
      <c r="BD179" s="207">
        <f t="shared" ref="BD179:BD188" si="111">BC179-BB179</f>
        <v>0</v>
      </c>
      <c r="BE179" s="207"/>
      <c r="BF179" s="207"/>
      <c r="BG179" s="207"/>
    </row>
    <row r="180" spans="1:59" s="172" customFormat="1" ht="20.25" customHeight="1">
      <c r="A180" s="282"/>
      <c r="B180" s="91" t="s">
        <v>50</v>
      </c>
      <c r="C180" s="90">
        <v>5856.5156900000002</v>
      </c>
      <c r="D180" s="90">
        <v>1769.99993605486</v>
      </c>
      <c r="E180" s="90">
        <v>-14.3125261089993</v>
      </c>
      <c r="F180" s="95">
        <f t="shared" si="100"/>
        <v>0.9599618770865801</v>
      </c>
      <c r="G180" s="90">
        <v>229.476</v>
      </c>
      <c r="H180" s="90">
        <v>128</v>
      </c>
      <c r="I180" s="90">
        <v>57.975303598399996</v>
      </c>
      <c r="J180" s="90">
        <v>22.673092675412601</v>
      </c>
      <c r="K180" s="95">
        <f t="shared" si="101"/>
        <v>1.6935813689070482</v>
      </c>
      <c r="L180" s="90">
        <v>5055.3146900000002</v>
      </c>
      <c r="M180" s="90">
        <v>14113</v>
      </c>
      <c r="N180" s="90">
        <v>1611.0705270000601</v>
      </c>
      <c r="O180" s="90">
        <v>-13.3012889049329</v>
      </c>
      <c r="P180" s="95">
        <f t="shared" si="102"/>
        <v>1.076869355452136</v>
      </c>
      <c r="Q180" s="90">
        <v>1273.376514</v>
      </c>
      <c r="R180" s="90">
        <v>2280</v>
      </c>
      <c r="S180" s="90"/>
      <c r="T180" s="90">
        <v>415.04152699999997</v>
      </c>
      <c r="U180" s="90">
        <v>25.933313555386601</v>
      </c>
      <c r="V180" s="95">
        <f t="shared" si="103"/>
        <v>3.5275731537542194</v>
      </c>
      <c r="W180" s="90">
        <v>4358.20669</v>
      </c>
      <c r="X180" s="90">
        <v>8407</v>
      </c>
      <c r="Y180" s="90"/>
      <c r="Z180" s="90">
        <v>1546.5418710000599</v>
      </c>
      <c r="AA180" s="90">
        <v>-16.773856412009799</v>
      </c>
      <c r="AB180" s="95">
        <f t="shared" si="104"/>
        <v>1.0439880199419553</v>
      </c>
      <c r="AC180" s="90">
        <v>5706</v>
      </c>
      <c r="AD180" s="90">
        <v>64.528656000000197</v>
      </c>
      <c r="AE180" s="95">
        <f t="shared" si="105"/>
        <v>5.1370808297742609</v>
      </c>
      <c r="AF180" s="90"/>
      <c r="AG180" s="90"/>
      <c r="AH180" s="95">
        <f t="shared" si="106"/>
        <v>0</v>
      </c>
      <c r="AI180" s="90"/>
      <c r="AJ180" s="90"/>
      <c r="AK180" s="90"/>
      <c r="AL180" s="95">
        <f t="shared" si="107"/>
        <v>0</v>
      </c>
      <c r="AM180" s="90"/>
      <c r="AN180" s="90">
        <v>0.57199999999999995</v>
      </c>
      <c r="AO180" s="90">
        <v>1</v>
      </c>
      <c r="AP180" s="90">
        <v>1.2999999999999999E-2</v>
      </c>
      <c r="AQ180" s="90"/>
      <c r="AR180" s="95">
        <f t="shared" si="108"/>
        <v>4.9716333515858555E-3</v>
      </c>
      <c r="AS180" s="90"/>
      <c r="AT180" s="90">
        <v>2.5560781488000002</v>
      </c>
      <c r="AU180" s="90"/>
      <c r="AV180" s="90">
        <v>15.2065174296</v>
      </c>
      <c r="AW180" s="90">
        <v>82.520962158000003</v>
      </c>
      <c r="AX180" s="90">
        <v>0.52</v>
      </c>
      <c r="AY180" s="90">
        <v>0.13754772000000001</v>
      </c>
      <c r="AZ180" s="90"/>
      <c r="BA180" s="207"/>
      <c r="BB180" s="207">
        <f t="shared" si="109"/>
        <v>1769.99993605486</v>
      </c>
      <c r="BC180" s="207">
        <f t="shared" si="110"/>
        <v>1769.9999360548597</v>
      </c>
      <c r="BD180" s="207">
        <f t="shared" si="111"/>
        <v>0</v>
      </c>
      <c r="BE180" s="207"/>
      <c r="BF180" s="207"/>
      <c r="BG180" s="207"/>
    </row>
    <row r="181" spans="1:59" s="172" customFormat="1" ht="20.25" customHeight="1">
      <c r="A181" s="282"/>
      <c r="B181" s="91" t="s">
        <v>62</v>
      </c>
      <c r="C181" s="95">
        <v>9936.7228320699996</v>
      </c>
      <c r="D181" s="95">
        <v>2427.7147530000002</v>
      </c>
      <c r="E181" s="95">
        <v>-3.8191644480851599</v>
      </c>
      <c r="F181" s="95">
        <f t="shared" si="100"/>
        <v>1.3166744042460976</v>
      </c>
      <c r="G181" s="95">
        <v>2299.48995195</v>
      </c>
      <c r="H181" s="95">
        <v>121</v>
      </c>
      <c r="I181" s="95">
        <v>239.618391</v>
      </c>
      <c r="J181" s="95">
        <v>-42.6626790743274</v>
      </c>
      <c r="K181" s="95">
        <f t="shared" si="101"/>
        <v>6.9997605438375663</v>
      </c>
      <c r="L181" s="95">
        <v>4053.1534416200002</v>
      </c>
      <c r="M181" s="95">
        <v>7346</v>
      </c>
      <c r="N181" s="95">
        <v>1759.897309</v>
      </c>
      <c r="O181" s="95">
        <v>1.1590335692256899</v>
      </c>
      <c r="P181" s="95">
        <f t="shared" si="102"/>
        <v>1.1763479307971401</v>
      </c>
      <c r="Q181" s="90">
        <v>1480.12255336</v>
      </c>
      <c r="R181" s="90">
        <v>2802</v>
      </c>
      <c r="S181" s="90">
        <v>125.78565672844501</v>
      </c>
      <c r="T181" s="90">
        <v>686.43267900000001</v>
      </c>
      <c r="U181" s="90">
        <v>158.87929999533699</v>
      </c>
      <c r="V181" s="95">
        <f t="shared" si="103"/>
        <v>5.8342149707346938</v>
      </c>
      <c r="W181" s="90">
        <v>4050.46944162</v>
      </c>
      <c r="X181" s="90">
        <v>7324</v>
      </c>
      <c r="Y181" s="90">
        <v>24.1776873516446</v>
      </c>
      <c r="Z181" s="90">
        <v>1759.595417</v>
      </c>
      <c r="AA181" s="90">
        <v>1.2361829107805999</v>
      </c>
      <c r="AB181" s="95">
        <f t="shared" si="104"/>
        <v>1.1878091177091046</v>
      </c>
      <c r="AC181" s="95">
        <v>22</v>
      </c>
      <c r="AD181" s="95">
        <v>0.30189199999999999</v>
      </c>
      <c r="AE181" s="95">
        <f t="shared" si="105"/>
        <v>2.4033409371833292E-2</v>
      </c>
      <c r="AF181" s="95"/>
      <c r="AG181" s="95"/>
      <c r="AH181" s="95">
        <f t="shared" si="106"/>
        <v>0</v>
      </c>
      <c r="AI181" s="95">
        <v>45.627114499999998</v>
      </c>
      <c r="AJ181" s="95">
        <v>213.484669</v>
      </c>
      <c r="AK181" s="95">
        <v>14.3811932755788</v>
      </c>
      <c r="AL181" s="95">
        <f t="shared" si="107"/>
        <v>1.7422966458094717</v>
      </c>
      <c r="AM181" s="136">
        <v>213.484669</v>
      </c>
      <c r="AN181" s="95"/>
      <c r="AO181" s="95"/>
      <c r="AP181" s="95"/>
      <c r="AQ181" s="95" t="s">
        <v>36</v>
      </c>
      <c r="AR181" s="95">
        <f t="shared" si="108"/>
        <v>0</v>
      </c>
      <c r="AS181" s="95">
        <v>13.969685999999999</v>
      </c>
      <c r="AT181" s="95"/>
      <c r="AU181" s="95"/>
      <c r="AV181" s="95">
        <v>143.926928</v>
      </c>
      <c r="AW181" s="95">
        <v>37.552033999999999</v>
      </c>
      <c r="AX181" s="95">
        <v>17.950641000000001</v>
      </c>
      <c r="AY181" s="96">
        <v>1.3150949999999999</v>
      </c>
      <c r="AZ181" s="190"/>
      <c r="BA181" s="207"/>
      <c r="BB181" s="207">
        <f t="shared" si="109"/>
        <v>2427.7147530000002</v>
      </c>
      <c r="BC181" s="207">
        <f t="shared" si="110"/>
        <v>2427.7147529999993</v>
      </c>
      <c r="BD181" s="207">
        <f t="shared" si="111"/>
        <v>0</v>
      </c>
      <c r="BE181" s="207"/>
      <c r="BF181" s="207"/>
      <c r="BG181" s="207"/>
    </row>
    <row r="182" spans="1:59" s="172" customFormat="1" ht="20.25" customHeight="1">
      <c r="A182" s="282"/>
      <c r="B182" s="91" t="s">
        <v>47</v>
      </c>
      <c r="C182" s="95">
        <v>7806.35</v>
      </c>
      <c r="D182" s="95">
        <v>1720.0159080000001</v>
      </c>
      <c r="E182" s="95">
        <v>9.9930236930455596</v>
      </c>
      <c r="F182" s="95">
        <f t="shared" si="100"/>
        <v>0.93285297136376977</v>
      </c>
      <c r="G182" s="95">
        <v>524.99</v>
      </c>
      <c r="H182" s="95">
        <v>47</v>
      </c>
      <c r="I182" s="95">
        <v>23.734024000000002</v>
      </c>
      <c r="J182" s="95">
        <v>248.517239353891</v>
      </c>
      <c r="K182" s="95">
        <f t="shared" si="101"/>
        <v>0.69332109296107347</v>
      </c>
      <c r="L182" s="95">
        <v>1584.4</v>
      </c>
      <c r="M182" s="95">
        <v>13889</v>
      </c>
      <c r="N182" s="95">
        <v>1221.357068</v>
      </c>
      <c r="O182" s="95">
        <v>4.2807557931046301</v>
      </c>
      <c r="P182" s="95">
        <f t="shared" si="102"/>
        <v>0.8163776672416414</v>
      </c>
      <c r="Q182" s="95">
        <v>0.48</v>
      </c>
      <c r="R182" s="95">
        <v>4</v>
      </c>
      <c r="S182" s="95">
        <v>0</v>
      </c>
      <c r="T182" s="95">
        <v>0.89329599999999998</v>
      </c>
      <c r="U182" s="95">
        <v>0</v>
      </c>
      <c r="V182" s="95">
        <f t="shared" si="103"/>
        <v>7.5924137296170596E-3</v>
      </c>
      <c r="W182" s="90">
        <v>742.48</v>
      </c>
      <c r="X182" s="90">
        <v>6985</v>
      </c>
      <c r="Y182" s="90">
        <v>25.2240946575834</v>
      </c>
      <c r="Z182" s="90">
        <v>1143.241207</v>
      </c>
      <c r="AA182" s="95">
        <v>15.1891915283781</v>
      </c>
      <c r="AB182" s="95">
        <f t="shared" si="104"/>
        <v>0.77174122886190821</v>
      </c>
      <c r="AC182" s="95">
        <v>6904</v>
      </c>
      <c r="AD182" s="95">
        <v>78.115860999999995</v>
      </c>
      <c r="AE182" s="95">
        <f t="shared" si="105"/>
        <v>6.2187486447015043</v>
      </c>
      <c r="AF182" s="95"/>
      <c r="AG182" s="95"/>
      <c r="AH182" s="95">
        <f t="shared" si="106"/>
        <v>0</v>
      </c>
      <c r="AI182" s="95"/>
      <c r="AJ182" s="95"/>
      <c r="AK182" s="95"/>
      <c r="AL182" s="95">
        <f t="shared" si="107"/>
        <v>0</v>
      </c>
      <c r="AM182" s="136"/>
      <c r="AN182" s="95">
        <v>7.64</v>
      </c>
      <c r="AO182" s="95">
        <v>15</v>
      </c>
      <c r="AP182" s="95">
        <v>0.57509399999999999</v>
      </c>
      <c r="AQ182" s="95">
        <v>-15.427352941176499</v>
      </c>
      <c r="AR182" s="95">
        <f t="shared" si="108"/>
        <v>0.21993511620745509</v>
      </c>
      <c r="AS182" s="95">
        <v>0.77358499999999997</v>
      </c>
      <c r="AT182" s="95"/>
      <c r="AU182" s="95"/>
      <c r="AV182" s="95">
        <v>69.341457000000005</v>
      </c>
      <c r="AW182" s="95">
        <v>394.51279199999999</v>
      </c>
      <c r="AX182" s="95"/>
      <c r="AY182" s="96">
        <v>9.7218879999999999</v>
      </c>
      <c r="AZ182" s="190"/>
      <c r="BA182" s="207"/>
      <c r="BB182" s="207">
        <f t="shared" si="109"/>
        <v>1720.0159080000001</v>
      </c>
      <c r="BC182" s="207">
        <f t="shared" si="110"/>
        <v>1720.0159080000001</v>
      </c>
      <c r="BD182" s="207">
        <f t="shared" si="111"/>
        <v>0</v>
      </c>
      <c r="BE182" s="207"/>
      <c r="BF182" s="207"/>
      <c r="BG182" s="207"/>
    </row>
    <row r="183" spans="1:59" s="172" customFormat="1" ht="20.25" customHeight="1">
      <c r="A183" s="282"/>
      <c r="B183" s="91" t="s">
        <v>61</v>
      </c>
      <c r="C183" s="99">
        <v>1977.93</v>
      </c>
      <c r="D183" s="99">
        <v>485.36</v>
      </c>
      <c r="E183" s="99">
        <v>-7.8593666945098297</v>
      </c>
      <c r="F183" s="95">
        <f t="shared" si="100"/>
        <v>0.26323565734202459</v>
      </c>
      <c r="G183" s="99"/>
      <c r="H183" s="99"/>
      <c r="I183" s="99"/>
      <c r="J183" s="99">
        <v>-100</v>
      </c>
      <c r="K183" s="95">
        <f t="shared" si="101"/>
        <v>0</v>
      </c>
      <c r="L183" s="99">
        <v>1191.5</v>
      </c>
      <c r="M183" s="99">
        <v>2229</v>
      </c>
      <c r="N183" s="99">
        <v>444.68</v>
      </c>
      <c r="O183" s="99">
        <v>-9.4024407636045009</v>
      </c>
      <c r="P183" s="95">
        <f t="shared" si="102"/>
        <v>0.2972323414507092</v>
      </c>
      <c r="Q183" s="98">
        <v>0</v>
      </c>
      <c r="R183" s="98">
        <v>0</v>
      </c>
      <c r="S183" s="99">
        <v>-100</v>
      </c>
      <c r="T183" s="98">
        <v>0</v>
      </c>
      <c r="U183" s="99">
        <v>-100</v>
      </c>
      <c r="V183" s="95">
        <f t="shared" si="103"/>
        <v>0</v>
      </c>
      <c r="W183" s="111">
        <v>1190.04</v>
      </c>
      <c r="X183" s="111">
        <v>2217</v>
      </c>
      <c r="Y183" s="99">
        <v>-2.8057869355545799</v>
      </c>
      <c r="Z183" s="99">
        <v>444.45</v>
      </c>
      <c r="AA183" s="199">
        <v>-3.41822765004998</v>
      </c>
      <c r="AB183" s="95">
        <f t="shared" si="104"/>
        <v>0.30002451544565006</v>
      </c>
      <c r="AC183" s="153">
        <v>11</v>
      </c>
      <c r="AD183" s="99">
        <v>0.12</v>
      </c>
      <c r="AE183" s="95">
        <f t="shared" si="105"/>
        <v>9.5531154340624952E-3</v>
      </c>
      <c r="AF183" s="99">
        <v>1</v>
      </c>
      <c r="AG183" s="99">
        <v>0.11</v>
      </c>
      <c r="AH183" s="95">
        <f t="shared" si="106"/>
        <v>5.1682030685087497E-2</v>
      </c>
      <c r="AI183" s="99">
        <v>0</v>
      </c>
      <c r="AJ183" s="99">
        <v>0</v>
      </c>
      <c r="AK183" s="99">
        <v>0</v>
      </c>
      <c r="AL183" s="95">
        <f t="shared" si="107"/>
        <v>0</v>
      </c>
      <c r="AM183" s="99">
        <v>0</v>
      </c>
      <c r="AN183" s="153"/>
      <c r="AO183" s="99"/>
      <c r="AP183" s="99"/>
      <c r="AQ183" s="99">
        <v>0</v>
      </c>
      <c r="AR183" s="95">
        <f t="shared" si="108"/>
        <v>0</v>
      </c>
      <c r="AS183" s="99">
        <v>0</v>
      </c>
      <c r="AT183" s="99">
        <v>0</v>
      </c>
      <c r="AU183" s="99">
        <v>0</v>
      </c>
      <c r="AV183" s="153">
        <v>16.600000000000001</v>
      </c>
      <c r="AW183" s="99">
        <v>18.149999999999999</v>
      </c>
      <c r="AX183" s="99">
        <v>5.93</v>
      </c>
      <c r="AY183" s="99">
        <v>0</v>
      </c>
      <c r="AZ183" s="99">
        <v>0</v>
      </c>
      <c r="BA183" s="207"/>
      <c r="BB183" s="207">
        <f t="shared" si="109"/>
        <v>485.36</v>
      </c>
      <c r="BC183" s="207">
        <f t="shared" si="110"/>
        <v>485.36</v>
      </c>
      <c r="BD183" s="207">
        <f t="shared" si="111"/>
        <v>0</v>
      </c>
      <c r="BE183" s="207"/>
      <c r="BF183" s="207"/>
      <c r="BG183" s="207"/>
    </row>
    <row r="184" spans="1:59" s="172" customFormat="1" ht="20.25" customHeight="1">
      <c r="A184" s="282"/>
      <c r="B184" s="91" t="s">
        <v>63</v>
      </c>
      <c r="C184" s="95">
        <v>2465.6516451399998</v>
      </c>
      <c r="D184" s="95">
        <v>533.34750099999997</v>
      </c>
      <c r="E184" s="95">
        <v>-17.928467671440298</v>
      </c>
      <c r="F184" s="95">
        <f t="shared" si="100"/>
        <v>0.28926174389620307</v>
      </c>
      <c r="G184" s="95"/>
      <c r="H184" s="95"/>
      <c r="I184" s="95"/>
      <c r="J184" s="136">
        <v>-100</v>
      </c>
      <c r="K184" s="95">
        <f t="shared" si="101"/>
        <v>0</v>
      </c>
      <c r="L184" s="95">
        <v>1555.71164514</v>
      </c>
      <c r="M184" s="95">
        <v>1066</v>
      </c>
      <c r="N184" s="95">
        <v>481.27090399999997</v>
      </c>
      <c r="O184" s="95">
        <v>40.258223218507297</v>
      </c>
      <c r="P184" s="95">
        <f t="shared" si="102"/>
        <v>0.3216903788522521</v>
      </c>
      <c r="Q184" s="95">
        <v>182.706795</v>
      </c>
      <c r="R184" s="95">
        <v>87</v>
      </c>
      <c r="S184" s="95">
        <v>17.5675675675676</v>
      </c>
      <c r="T184" s="95">
        <v>33.127890000000001</v>
      </c>
      <c r="U184" s="95">
        <v>10.7494003004365</v>
      </c>
      <c r="V184" s="95">
        <f t="shared" si="103"/>
        <v>0.28156472979756281</v>
      </c>
      <c r="W184" s="90">
        <v>1555.71164514</v>
      </c>
      <c r="X184" s="90">
        <v>1066</v>
      </c>
      <c r="Y184" s="90">
        <v>48.261474269819203</v>
      </c>
      <c r="Z184" s="90">
        <v>481.27090399999997</v>
      </c>
      <c r="AA184" s="95">
        <v>40.258223218507297</v>
      </c>
      <c r="AB184" s="95">
        <f t="shared" si="104"/>
        <v>0.32488034597972765</v>
      </c>
      <c r="AC184" s="95"/>
      <c r="AD184" s="95"/>
      <c r="AE184" s="95">
        <f t="shared" si="105"/>
        <v>0</v>
      </c>
      <c r="AF184" s="95"/>
      <c r="AG184" s="95"/>
      <c r="AH184" s="95">
        <f t="shared" si="106"/>
        <v>0</v>
      </c>
      <c r="AI184" s="95"/>
      <c r="AJ184" s="95"/>
      <c r="AK184" s="95"/>
      <c r="AL184" s="95">
        <f t="shared" si="107"/>
        <v>0</v>
      </c>
      <c r="AM184" s="136"/>
      <c r="AN184" s="95"/>
      <c r="AO184" s="95"/>
      <c r="AP184" s="95"/>
      <c r="AQ184" s="95"/>
      <c r="AR184" s="95">
        <f t="shared" si="108"/>
        <v>0</v>
      </c>
      <c r="AS184" s="95">
        <v>-13.738113999999999</v>
      </c>
      <c r="AT184" s="95"/>
      <c r="AU184" s="95"/>
      <c r="AV184" s="95">
        <v>35.374623</v>
      </c>
      <c r="AW184" s="95">
        <v>30.440087999999999</v>
      </c>
      <c r="AX184" s="95"/>
      <c r="AY184" s="96"/>
      <c r="AZ184" s="136"/>
      <c r="BA184" s="207"/>
      <c r="BB184" s="207">
        <f t="shared" si="109"/>
        <v>533.34750099999997</v>
      </c>
      <c r="BC184" s="207">
        <f t="shared" si="110"/>
        <v>533.34750099999997</v>
      </c>
      <c r="BD184" s="207">
        <f t="shared" si="111"/>
        <v>0</v>
      </c>
      <c r="BE184" s="207"/>
      <c r="BF184" s="207"/>
      <c r="BG184" s="207"/>
    </row>
    <row r="185" spans="1:59" s="172" customFormat="1" ht="20.25" customHeight="1">
      <c r="A185" s="282"/>
      <c r="B185" s="91" t="s">
        <v>38</v>
      </c>
      <c r="C185" s="90">
        <v>2570.3060247399999</v>
      </c>
      <c r="D185" s="90">
        <v>2973.0473029999998</v>
      </c>
      <c r="E185" s="92">
        <v>-22.417963581537698</v>
      </c>
      <c r="F185" s="95">
        <f t="shared" si="100"/>
        <v>1.6124362557980432</v>
      </c>
      <c r="G185" s="90">
        <v>25.86381394</v>
      </c>
      <c r="H185" s="90">
        <v>40</v>
      </c>
      <c r="I185" s="90">
        <v>2.5458479999999999</v>
      </c>
      <c r="J185" s="92">
        <v>156.72408177341799</v>
      </c>
      <c r="K185" s="95">
        <f t="shared" si="101"/>
        <v>7.4369610390246629E-2</v>
      </c>
      <c r="L185" s="90">
        <v>811.19407630000001</v>
      </c>
      <c r="M185" s="90">
        <v>1626</v>
      </c>
      <c r="N185" s="90">
        <v>316.46452599999998</v>
      </c>
      <c r="O185" s="92">
        <v>96.874721023999697</v>
      </c>
      <c r="P185" s="95">
        <f t="shared" si="102"/>
        <v>0.21153074581512285</v>
      </c>
      <c r="Q185" s="90"/>
      <c r="R185" s="90"/>
      <c r="S185" s="90"/>
      <c r="T185" s="90"/>
      <c r="U185" s="90"/>
      <c r="V185" s="95">
        <f t="shared" si="103"/>
        <v>0</v>
      </c>
      <c r="W185" s="90">
        <v>792.04007630000001</v>
      </c>
      <c r="X185" s="90">
        <v>1469</v>
      </c>
      <c r="Y185" s="92">
        <v>91.2760416666667</v>
      </c>
      <c r="Z185" s="90">
        <v>314.68712900000003</v>
      </c>
      <c r="AA185" s="92">
        <v>100.19191282182</v>
      </c>
      <c r="AB185" s="95">
        <f t="shared" si="104"/>
        <v>0.21242851478278274</v>
      </c>
      <c r="AC185" s="90">
        <v>157</v>
      </c>
      <c r="AD185" s="90">
        <v>1.7773969999999999</v>
      </c>
      <c r="AE185" s="95">
        <f t="shared" si="105"/>
        <v>0.14149732260963646</v>
      </c>
      <c r="AF185" s="90">
        <v>0</v>
      </c>
      <c r="AG185" s="90">
        <v>0</v>
      </c>
      <c r="AH185" s="95">
        <f t="shared" si="106"/>
        <v>0</v>
      </c>
      <c r="AI185" s="90">
        <v>788.55913450000003</v>
      </c>
      <c r="AJ185" s="90">
        <v>2496.4533449999999</v>
      </c>
      <c r="AK185" s="92">
        <v>-28.2340959481798</v>
      </c>
      <c r="AL185" s="95">
        <f t="shared" si="107"/>
        <v>20.374120117324846</v>
      </c>
      <c r="AM185" s="90">
        <v>2494.7253449999998</v>
      </c>
      <c r="AN185" s="90">
        <v>100.509</v>
      </c>
      <c r="AO185" s="90">
        <v>3</v>
      </c>
      <c r="AP185" s="90">
        <v>22.419698</v>
      </c>
      <c r="AQ185" s="92">
        <v>-87.159983095849995</v>
      </c>
      <c r="AR185" s="95">
        <f t="shared" si="108"/>
        <v>8.5740398699448246</v>
      </c>
      <c r="AS185" s="90">
        <v>0</v>
      </c>
      <c r="AT185" s="90">
        <v>0</v>
      </c>
      <c r="AU185" s="90">
        <v>0</v>
      </c>
      <c r="AV185" s="90">
        <v>88.862385000000003</v>
      </c>
      <c r="AW185" s="90">
        <v>44.905271999999997</v>
      </c>
      <c r="AX185" s="90">
        <v>1.3962289999999999</v>
      </c>
      <c r="AY185" s="90">
        <v>0</v>
      </c>
      <c r="AZ185" s="90"/>
      <c r="BA185" s="207"/>
      <c r="BB185" s="207">
        <f t="shared" si="109"/>
        <v>2973.0473029999998</v>
      </c>
      <c r="BC185" s="207">
        <f t="shared" si="110"/>
        <v>2973.0473029999998</v>
      </c>
      <c r="BD185" s="207">
        <f t="shared" si="111"/>
        <v>0</v>
      </c>
      <c r="BE185" s="207"/>
      <c r="BF185" s="207"/>
      <c r="BG185" s="207"/>
    </row>
    <row r="186" spans="1:59" s="172" customFormat="1" ht="20.25" customHeight="1">
      <c r="A186" s="282"/>
      <c r="B186" s="91" t="s">
        <v>41</v>
      </c>
      <c r="C186" s="105">
        <v>43935.576808830003</v>
      </c>
      <c r="D186" s="103">
        <v>9662.4937489999993</v>
      </c>
      <c r="E186" s="104">
        <v>-7.6727444777838096</v>
      </c>
      <c r="F186" s="95">
        <f t="shared" si="100"/>
        <v>5.2404666506947795</v>
      </c>
      <c r="G186" s="112">
        <v>3780.44422102</v>
      </c>
      <c r="H186" s="112">
        <v>134</v>
      </c>
      <c r="I186" s="112">
        <v>251.76507599999999</v>
      </c>
      <c r="J186" s="104">
        <v>12.125273720706501</v>
      </c>
      <c r="K186" s="95">
        <f t="shared" si="101"/>
        <v>7.3545909307982367</v>
      </c>
      <c r="L186" s="105">
        <v>20681.607727809998</v>
      </c>
      <c r="M186" s="105">
        <v>36848</v>
      </c>
      <c r="N186" s="105">
        <v>8081.5321110000004</v>
      </c>
      <c r="O186" s="104">
        <v>-8.1451211023755405</v>
      </c>
      <c r="P186" s="95">
        <f t="shared" si="102"/>
        <v>5.4018456235081915</v>
      </c>
      <c r="Q186" s="105">
        <v>131.1147756</v>
      </c>
      <c r="R186" s="105">
        <v>253</v>
      </c>
      <c r="S186" s="104">
        <v>220.25316455696199</v>
      </c>
      <c r="T186" s="105">
        <v>47.605201999999998</v>
      </c>
      <c r="U186" s="104">
        <v>174.27775319854399</v>
      </c>
      <c r="V186" s="95">
        <f t="shared" si="103"/>
        <v>0.40461212102818489</v>
      </c>
      <c r="W186" s="103">
        <v>20656.96782781</v>
      </c>
      <c r="X186" s="105">
        <v>36766</v>
      </c>
      <c r="Y186" s="104">
        <v>7.6855485911780299</v>
      </c>
      <c r="Z186" s="103">
        <v>8079.9351580000002</v>
      </c>
      <c r="AA186" s="104">
        <v>-7.9545114567049504</v>
      </c>
      <c r="AB186" s="95">
        <f t="shared" si="104"/>
        <v>5.454333739703503</v>
      </c>
      <c r="AC186" s="105">
        <v>82</v>
      </c>
      <c r="AD186" s="105">
        <v>1.5969530000000001</v>
      </c>
      <c r="AE186" s="95">
        <f t="shared" si="105"/>
        <v>0.12713230293143671</v>
      </c>
      <c r="AF186" s="105">
        <v>0</v>
      </c>
      <c r="AG186" s="105">
        <v>0</v>
      </c>
      <c r="AH186" s="95">
        <f t="shared" si="106"/>
        <v>0</v>
      </c>
      <c r="AI186" s="122">
        <v>0</v>
      </c>
      <c r="AJ186" s="122">
        <v>0</v>
      </c>
      <c r="AK186" s="122" t="s">
        <v>42</v>
      </c>
      <c r="AL186" s="95">
        <f t="shared" si="107"/>
        <v>0</v>
      </c>
      <c r="AM186" s="122"/>
      <c r="AN186" s="123">
        <v>368.97</v>
      </c>
      <c r="AO186" s="105">
        <v>1694</v>
      </c>
      <c r="AP186" s="122">
        <v>12.874551</v>
      </c>
      <c r="AQ186" s="104">
        <v>268.294264650184</v>
      </c>
      <c r="AR186" s="95">
        <f t="shared" si="108"/>
        <v>4.9236574721763873</v>
      </c>
      <c r="AS186" s="105">
        <v>2.9787750000000002</v>
      </c>
      <c r="AT186" s="122">
        <v>0</v>
      </c>
      <c r="AU186" s="122">
        <v>0</v>
      </c>
      <c r="AV186" s="104">
        <v>1081.0158309999999</v>
      </c>
      <c r="AW186" s="122">
        <v>208.48384300000001</v>
      </c>
      <c r="AX186" s="122">
        <v>23.843561999999999</v>
      </c>
      <c r="AY186" s="122">
        <v>-2.3447910280083301E-13</v>
      </c>
      <c r="AZ186" s="122"/>
      <c r="BA186" s="207"/>
      <c r="BB186" s="207">
        <f t="shared" si="109"/>
        <v>9662.4937489999993</v>
      </c>
      <c r="BC186" s="207">
        <f t="shared" si="110"/>
        <v>9662.4937490000011</v>
      </c>
      <c r="BD186" s="207">
        <f t="shared" si="111"/>
        <v>0</v>
      </c>
      <c r="BE186" s="207"/>
      <c r="BF186" s="207"/>
      <c r="BG186" s="207"/>
    </row>
    <row r="187" spans="1:59" s="172" customFormat="1" ht="20.25" customHeight="1">
      <c r="A187" s="282"/>
      <c r="B187" s="91" t="s">
        <v>72</v>
      </c>
      <c r="C187" s="191">
        <v>2954.17</v>
      </c>
      <c r="D187" s="191">
        <v>492.87323700000002</v>
      </c>
      <c r="E187" s="191"/>
      <c r="F187" s="95">
        <f t="shared" si="100"/>
        <v>0.26731047166636412</v>
      </c>
      <c r="G187" s="191">
        <v>22.85</v>
      </c>
      <c r="H187" s="191">
        <v>7</v>
      </c>
      <c r="I187" s="191">
        <v>8.08</v>
      </c>
      <c r="J187" s="191"/>
      <c r="K187" s="95">
        <f t="shared" si="101"/>
        <v>0.23603390774044355</v>
      </c>
      <c r="L187" s="191">
        <v>1460.28</v>
      </c>
      <c r="M187" s="191">
        <v>2339</v>
      </c>
      <c r="N187" s="191">
        <v>406.66323699999998</v>
      </c>
      <c r="O187" s="191"/>
      <c r="P187" s="95">
        <f t="shared" si="102"/>
        <v>0.27182123350596987</v>
      </c>
      <c r="Q187" s="191"/>
      <c r="R187" s="191"/>
      <c r="S187" s="191"/>
      <c r="T187" s="191"/>
      <c r="U187" s="191"/>
      <c r="V187" s="95">
        <f t="shared" si="103"/>
        <v>0</v>
      </c>
      <c r="W187" s="191">
        <v>1460.28</v>
      </c>
      <c r="X187" s="191">
        <v>2339</v>
      </c>
      <c r="Y187" s="191"/>
      <c r="Z187" s="191">
        <v>406.66323699999998</v>
      </c>
      <c r="AA187" s="191"/>
      <c r="AB187" s="95">
        <f t="shared" si="104"/>
        <v>0.27451668496002823</v>
      </c>
      <c r="AC187" s="191"/>
      <c r="AD187" s="191"/>
      <c r="AE187" s="95">
        <f t="shared" si="105"/>
        <v>0</v>
      </c>
      <c r="AF187" s="191"/>
      <c r="AG187" s="191"/>
      <c r="AH187" s="95">
        <f t="shared" si="106"/>
        <v>0</v>
      </c>
      <c r="AI187" s="191"/>
      <c r="AJ187" s="191"/>
      <c r="AK187" s="205"/>
      <c r="AL187" s="95">
        <f t="shared" si="107"/>
        <v>0</v>
      </c>
      <c r="AM187" s="191"/>
      <c r="AN187" s="191">
        <v>10.76</v>
      </c>
      <c r="AO187" s="191">
        <v>37</v>
      </c>
      <c r="AP187" s="191">
        <v>0.33</v>
      </c>
      <c r="AQ187" s="205"/>
      <c r="AR187" s="95">
        <f t="shared" si="108"/>
        <v>0.12620300046333327</v>
      </c>
      <c r="AS187" s="191">
        <v>0</v>
      </c>
      <c r="AT187" s="191">
        <v>0</v>
      </c>
      <c r="AU187" s="191">
        <v>0</v>
      </c>
      <c r="AV187" s="191">
        <v>68.06</v>
      </c>
      <c r="AW187" s="191">
        <v>6.46</v>
      </c>
      <c r="AX187" s="191">
        <v>3.28</v>
      </c>
      <c r="AY187" s="191">
        <v>0</v>
      </c>
      <c r="AZ187" s="191">
        <v>0</v>
      </c>
      <c r="BA187" s="207"/>
      <c r="BB187" s="207">
        <f t="shared" si="109"/>
        <v>492.87323700000002</v>
      </c>
      <c r="BC187" s="207">
        <f t="shared" si="110"/>
        <v>492.8732369999999</v>
      </c>
      <c r="BD187" s="207">
        <f t="shared" si="111"/>
        <v>0</v>
      </c>
      <c r="BE187" s="207"/>
      <c r="BF187" s="207"/>
      <c r="BG187" s="207"/>
    </row>
    <row r="188" spans="1:59" s="172" customFormat="1" ht="20.25" customHeight="1">
      <c r="A188" s="282"/>
      <c r="B188" s="91" t="s">
        <v>60</v>
      </c>
      <c r="C188" s="191">
        <v>186.15281805999999</v>
      </c>
      <c r="D188" s="191">
        <v>75.884508999999994</v>
      </c>
      <c r="E188" s="191">
        <v>0</v>
      </c>
      <c r="F188" s="95">
        <f t="shared" si="100"/>
        <v>4.1156066854894875E-2</v>
      </c>
      <c r="G188" s="191"/>
      <c r="H188" s="191"/>
      <c r="I188" s="191"/>
      <c r="J188" s="191"/>
      <c r="K188" s="95">
        <f t="shared" si="101"/>
        <v>0</v>
      </c>
      <c r="L188" s="191">
        <v>186.15281805999999</v>
      </c>
      <c r="M188" s="191">
        <v>316</v>
      </c>
      <c r="N188" s="191">
        <v>75.884508999999994</v>
      </c>
      <c r="O188" s="191">
        <v>0</v>
      </c>
      <c r="P188" s="95">
        <f t="shared" si="102"/>
        <v>5.0722610168902164E-2</v>
      </c>
      <c r="Q188" s="191">
        <v>0</v>
      </c>
      <c r="R188" s="191">
        <v>0</v>
      </c>
      <c r="S188" s="191">
        <v>0</v>
      </c>
      <c r="T188" s="191">
        <v>0</v>
      </c>
      <c r="U188" s="191">
        <v>0</v>
      </c>
      <c r="V188" s="95">
        <f t="shared" si="103"/>
        <v>0</v>
      </c>
      <c r="W188" s="191">
        <v>186.15281805999999</v>
      </c>
      <c r="X188" s="191">
        <v>316</v>
      </c>
      <c r="Y188" s="191">
        <v>0</v>
      </c>
      <c r="Z188" s="191">
        <v>75.884508999999994</v>
      </c>
      <c r="AA188" s="191">
        <v>0</v>
      </c>
      <c r="AB188" s="95">
        <f t="shared" si="104"/>
        <v>5.1225589025888328E-2</v>
      </c>
      <c r="AC188" s="191">
        <v>0</v>
      </c>
      <c r="AD188" s="191">
        <v>0</v>
      </c>
      <c r="AE188" s="95">
        <f t="shared" si="105"/>
        <v>0</v>
      </c>
      <c r="AF188" s="191"/>
      <c r="AG188" s="191"/>
      <c r="AH188" s="95">
        <f t="shared" si="106"/>
        <v>0</v>
      </c>
      <c r="AI188" s="191"/>
      <c r="AJ188" s="191"/>
      <c r="AK188" s="205"/>
      <c r="AL188" s="95">
        <f t="shared" si="107"/>
        <v>0</v>
      </c>
      <c r="AM188" s="191"/>
      <c r="AN188" s="191"/>
      <c r="AO188" s="191"/>
      <c r="AP188" s="191"/>
      <c r="AQ188" s="205"/>
      <c r="AR188" s="95">
        <f t="shared" si="108"/>
        <v>0</v>
      </c>
      <c r="AS188" s="191"/>
      <c r="AT188" s="191"/>
      <c r="AU188" s="191"/>
      <c r="AV188" s="191"/>
      <c r="AW188" s="191"/>
      <c r="AX188" s="191"/>
      <c r="AY188" s="191"/>
      <c r="AZ188" s="191"/>
      <c r="BA188" s="207"/>
      <c r="BB188" s="207">
        <f t="shared" si="109"/>
        <v>75.884508999999994</v>
      </c>
      <c r="BC188" s="207">
        <f t="shared" si="110"/>
        <v>75.884508999999994</v>
      </c>
      <c r="BD188" s="207">
        <f t="shared" si="111"/>
        <v>0</v>
      </c>
      <c r="BE188" s="207"/>
      <c r="BF188" s="207"/>
      <c r="BG188" s="207"/>
    </row>
    <row r="189" spans="1:59" s="172" customFormat="1" ht="20.25" customHeight="1">
      <c r="A189" s="282"/>
      <c r="B189" s="106" t="s">
        <v>17</v>
      </c>
      <c r="C189" s="107">
        <f>C167+C168+C169+C170+C171+C172+C173+C174+C175+C176+C177+C178+C179+C180+C181+C182+C183+C184+C185+C186+C187+C188</f>
        <v>790751.29149039311</v>
      </c>
      <c r="D189" s="107">
        <f t="shared" ref="D189:AI189" si="112">D167+D168+D169+D170+D171+D172+D173+D174+D175+D176+D177+D178+D179+D180+D181+D182+D183+D184+D185+D186+D187+D188</f>
        <v>184382.31541305484</v>
      </c>
      <c r="E189" s="107">
        <v>5.68</v>
      </c>
      <c r="F189" s="186">
        <f>D189/$D$401*100</f>
        <v>3.4917783638368576</v>
      </c>
      <c r="G189" s="107">
        <f t="shared" si="112"/>
        <v>48877.638820263004</v>
      </c>
      <c r="H189" s="107">
        <f t="shared" si="112"/>
        <v>1513</v>
      </c>
      <c r="I189" s="107">
        <f t="shared" si="112"/>
        <v>3423.2369735984003</v>
      </c>
      <c r="J189" s="107">
        <v>-16.07</v>
      </c>
      <c r="K189" s="186">
        <f>I189/$I$401*100</f>
        <v>2.7487025950276585</v>
      </c>
      <c r="L189" s="107">
        <f t="shared" si="112"/>
        <v>429149.50368322013</v>
      </c>
      <c r="M189" s="107">
        <f t="shared" si="112"/>
        <v>775187</v>
      </c>
      <c r="N189" s="107">
        <f t="shared" si="112"/>
        <v>149606.86910100005</v>
      </c>
      <c r="O189" s="107">
        <v>7.6</v>
      </c>
      <c r="P189" s="186">
        <f>N189/$N$401*100</f>
        <v>3.8129995402057757</v>
      </c>
      <c r="Q189" s="107">
        <f t="shared" si="112"/>
        <v>38277.054570480002</v>
      </c>
      <c r="R189" s="107">
        <f t="shared" si="112"/>
        <v>70209</v>
      </c>
      <c r="S189" s="107">
        <v>-27.95</v>
      </c>
      <c r="T189" s="107">
        <f t="shared" si="112"/>
        <v>11765.639121000002</v>
      </c>
      <c r="U189" s="107">
        <v>-29.04</v>
      </c>
      <c r="V189" s="186">
        <f>T189/$T$401*100</f>
        <v>3.203431001649796</v>
      </c>
      <c r="W189" s="107">
        <f t="shared" si="112"/>
        <v>415646.75462022005</v>
      </c>
      <c r="X189" s="107">
        <f t="shared" si="112"/>
        <v>664304</v>
      </c>
      <c r="Y189" s="107">
        <v>14.83</v>
      </c>
      <c r="Z189" s="107">
        <f t="shared" si="112"/>
        <v>148137.89444500007</v>
      </c>
      <c r="AA189" s="107">
        <v>7.92</v>
      </c>
      <c r="AB189" s="186">
        <f>Z189/$Z$401*100</f>
        <v>3.8110857423312487</v>
      </c>
      <c r="AC189" s="107">
        <f t="shared" si="112"/>
        <v>108779</v>
      </c>
      <c r="AD189" s="107">
        <f t="shared" si="112"/>
        <v>1256.1347219999998</v>
      </c>
      <c r="AE189" s="186">
        <f>AD189/$AD$401*100</f>
        <v>4.0347263291067641</v>
      </c>
      <c r="AF189" s="107">
        <f t="shared" si="112"/>
        <v>2104</v>
      </c>
      <c r="AG189" s="107">
        <f t="shared" si="112"/>
        <v>212.83993400000003</v>
      </c>
      <c r="AH189" s="186">
        <f>AG189/$AG$401*100</f>
        <v>3.8808721273009419</v>
      </c>
      <c r="AI189" s="107">
        <f t="shared" si="112"/>
        <v>7057.0128732900012</v>
      </c>
      <c r="AJ189" s="107">
        <f t="shared" ref="AJ189:AZ189" si="113">AJ167+AJ168+AJ169+AJ170+AJ171+AJ172+AJ173+AJ174+AJ175+AJ176+AJ177+AJ178+AJ179+AJ180+AJ181+AJ182+AJ183+AJ184+AJ185+AJ186+AJ187+AJ188</f>
        <v>12253.060895999999</v>
      </c>
      <c r="AK189" s="107">
        <v>-4.6399999999999997</v>
      </c>
      <c r="AL189" s="186">
        <f>AJ189/$AJ$401*100</f>
        <v>3.5177219159577935</v>
      </c>
      <c r="AM189" s="107">
        <f t="shared" si="113"/>
        <v>12181.585857999999</v>
      </c>
      <c r="AN189" s="107">
        <f t="shared" si="113"/>
        <v>3428.2491240000008</v>
      </c>
      <c r="AO189" s="107">
        <f t="shared" si="113"/>
        <v>10519</v>
      </c>
      <c r="AP189" s="107">
        <f t="shared" si="113"/>
        <v>261.48348200000004</v>
      </c>
      <c r="AQ189" s="107">
        <v>-86.54</v>
      </c>
      <c r="AR189" s="186">
        <f>AP189/$AP$401*100</f>
        <v>1.4275152684296586</v>
      </c>
      <c r="AS189" s="107">
        <f t="shared" si="113"/>
        <v>324.93926100000004</v>
      </c>
      <c r="AT189" s="107">
        <f t="shared" si="113"/>
        <v>179.07679614880001</v>
      </c>
      <c r="AU189" s="107">
        <f t="shared" si="113"/>
        <v>4071.1941620000002</v>
      </c>
      <c r="AV189" s="107">
        <f t="shared" si="113"/>
        <v>8168.430970429602</v>
      </c>
      <c r="AW189" s="107">
        <f t="shared" si="113"/>
        <v>5434.8356951580008</v>
      </c>
      <c r="AX189" s="107">
        <f t="shared" si="113"/>
        <v>568.78619099999992</v>
      </c>
      <c r="AY189" s="107">
        <f t="shared" si="113"/>
        <v>90.401884719995905</v>
      </c>
      <c r="AZ189" s="107">
        <f t="shared" si="113"/>
        <v>744.48513200000002</v>
      </c>
      <c r="BA189" s="207"/>
      <c r="BB189" s="207">
        <f t="shared" si="109"/>
        <v>184382.31541305484</v>
      </c>
      <c r="BC189" s="207">
        <f t="shared" si="110"/>
        <v>184382.31541305481</v>
      </c>
      <c r="BD189" s="207">
        <f t="shared" ref="BD189:BD233" si="114">BC189-BB189</f>
        <v>0</v>
      </c>
      <c r="BE189" s="207"/>
      <c r="BF189" s="207"/>
      <c r="BG189" s="207"/>
    </row>
    <row r="190" spans="1:59" s="172" customFormat="1" ht="20.25" customHeight="1">
      <c r="A190" s="282" t="s">
        <v>85</v>
      </c>
      <c r="B190" s="91" t="s">
        <v>77</v>
      </c>
      <c r="C190" s="95">
        <v>522646.29753331002</v>
      </c>
      <c r="D190" s="95">
        <v>94166.815692000004</v>
      </c>
      <c r="E190" s="95">
        <v>18.004275231617399</v>
      </c>
      <c r="F190" s="95">
        <f>D190/$D$208*100</f>
        <v>44.863898321449099</v>
      </c>
      <c r="G190" s="95">
        <v>24994.5326847</v>
      </c>
      <c r="H190" s="95">
        <v>657</v>
      </c>
      <c r="I190" s="95">
        <v>1484.8435219999999</v>
      </c>
      <c r="J190" s="95">
        <v>13.6102242152642</v>
      </c>
      <c r="K190" s="95">
        <f>I190/$I$208*100</f>
        <v>52.116445721923853</v>
      </c>
      <c r="L190" s="95">
        <v>125997.80224278</v>
      </c>
      <c r="M190" s="95">
        <v>256073</v>
      </c>
      <c r="N190" s="95">
        <v>51836.138975000002</v>
      </c>
      <c r="O190" s="95">
        <v>8.7682153499302906</v>
      </c>
      <c r="P190" s="95">
        <f>N190/$N$208*100</f>
        <v>35.059878607692063</v>
      </c>
      <c r="Q190" s="95">
        <v>7117.5749367899998</v>
      </c>
      <c r="R190" s="95">
        <v>13423</v>
      </c>
      <c r="S190" s="95">
        <v>3.4288796424718702</v>
      </c>
      <c r="T190" s="95">
        <v>2347.097276</v>
      </c>
      <c r="U190" s="95">
        <v>-2.49496749173001</v>
      </c>
      <c r="V190" s="95">
        <f>T190/$T$208*100</f>
        <v>17.170256857237224</v>
      </c>
      <c r="W190" s="95">
        <v>120705.67564278</v>
      </c>
      <c r="X190" s="95">
        <v>212878</v>
      </c>
      <c r="Y190" s="95">
        <v>18.461016232338899</v>
      </c>
      <c r="Z190" s="95">
        <v>51338.128995999999</v>
      </c>
      <c r="AA190" s="95">
        <v>8.9437945906718905</v>
      </c>
      <c r="AB190" s="95">
        <f>Z190/$Z$208*100</f>
        <v>35.395516656702647</v>
      </c>
      <c r="AC190" s="95">
        <v>43164</v>
      </c>
      <c r="AD190" s="95">
        <v>495.06979899999999</v>
      </c>
      <c r="AE190" s="95">
        <f>AD190/$AD$208*100</f>
        <v>20.586744949317733</v>
      </c>
      <c r="AF190" s="95">
        <v>31</v>
      </c>
      <c r="AG190" s="95">
        <v>2.9401799999999998</v>
      </c>
      <c r="AH190" s="95">
        <f>AG190/$AG$208*100</f>
        <v>0.72744673879415367</v>
      </c>
      <c r="AI190" s="95">
        <v>5367.53489274</v>
      </c>
      <c r="AJ190" s="95">
        <v>12940.961791</v>
      </c>
      <c r="AK190" s="95">
        <v>-6.8516826466781398</v>
      </c>
      <c r="AL190" s="95">
        <f>AJ190/$AJ$208*100</f>
        <v>72.918498498958584</v>
      </c>
      <c r="AM190" s="136">
        <v>12932.761785999999</v>
      </c>
      <c r="AN190" s="95">
        <v>3384.4247919999998</v>
      </c>
      <c r="AO190" s="95">
        <v>5784</v>
      </c>
      <c r="AP190" s="95">
        <v>272.504704</v>
      </c>
      <c r="AQ190" s="95">
        <v>-21.080636898559298</v>
      </c>
      <c r="AR190" s="95">
        <f>AP190/$AP$208*100</f>
        <v>21.213622473737541</v>
      </c>
      <c r="AS190" s="95">
        <v>47.483307000000003</v>
      </c>
      <c r="AT190" s="95">
        <v>168.77681000000001</v>
      </c>
      <c r="AU190" s="95">
        <v>332.82323200000002</v>
      </c>
      <c r="AV190" s="95">
        <v>3850.9374579999999</v>
      </c>
      <c r="AW190" s="95">
        <v>4805.9999829999997</v>
      </c>
      <c r="AX190" s="95">
        <v>18056.036456000002</v>
      </c>
      <c r="AY190" s="96">
        <v>370.30945400001298</v>
      </c>
      <c r="AZ190" s="190">
        <v>667.50674500000002</v>
      </c>
      <c r="BA190" s="207"/>
      <c r="BB190" s="207">
        <f t="shared" si="109"/>
        <v>94166.815692000004</v>
      </c>
      <c r="BC190" s="207">
        <f t="shared" si="110"/>
        <v>94166.815692000018</v>
      </c>
      <c r="BD190" s="207">
        <f t="shared" si="114"/>
        <v>0</v>
      </c>
      <c r="BE190" s="207"/>
      <c r="BF190" s="207"/>
      <c r="BG190" s="207"/>
    </row>
    <row r="191" spans="1:59" s="172" customFormat="1" ht="20.25" customHeight="1">
      <c r="A191" s="282"/>
      <c r="B191" s="74" t="s">
        <v>32</v>
      </c>
      <c r="C191" s="90">
        <v>65155.920323780003</v>
      </c>
      <c r="D191" s="90">
        <v>14494.016894</v>
      </c>
      <c r="E191" s="90">
        <v>8.9361146491404408</v>
      </c>
      <c r="F191" s="95">
        <f t="shared" ref="F191:F207" si="115">D191/$D$208*100</f>
        <v>6.9053848261009483</v>
      </c>
      <c r="G191" s="90">
        <v>4978.7390461699997</v>
      </c>
      <c r="H191" s="90">
        <v>201</v>
      </c>
      <c r="I191" s="90">
        <v>308.27212100000003</v>
      </c>
      <c r="J191" s="90">
        <v>-7.3883373887521202</v>
      </c>
      <c r="K191" s="95">
        <f t="shared" ref="K191:K207" si="116">I191/$I$208*100</f>
        <v>10.82002717703128</v>
      </c>
      <c r="L191" s="90">
        <v>33711.570248000004</v>
      </c>
      <c r="M191" s="90">
        <v>75365</v>
      </c>
      <c r="N191" s="90">
        <v>12590.653281999999</v>
      </c>
      <c r="O191" s="90">
        <v>8.2492170695244198</v>
      </c>
      <c r="P191" s="95">
        <f t="shared" ref="P191:P207" si="117">N191/$N$208*100</f>
        <v>8.5158112542169651</v>
      </c>
      <c r="Q191" s="90">
        <v>3228.7745254000001</v>
      </c>
      <c r="R191" s="90">
        <v>5940</v>
      </c>
      <c r="S191" s="90">
        <v>163.29787234042601</v>
      </c>
      <c r="T191" s="90">
        <v>983.19953899999996</v>
      </c>
      <c r="U191" s="90">
        <v>149.4884397262</v>
      </c>
      <c r="V191" s="95">
        <f t="shared" ref="V191:V207" si="118">T191/$T$208*100</f>
        <v>7.1926241827171831</v>
      </c>
      <c r="W191" s="90">
        <v>31637.689750000001</v>
      </c>
      <c r="X191" s="90">
        <v>60604</v>
      </c>
      <c r="Y191" s="90">
        <v>20.703459539126399</v>
      </c>
      <c r="Z191" s="90">
        <v>12420.400641</v>
      </c>
      <c r="AA191" s="90">
        <v>8.1579786571503607</v>
      </c>
      <c r="AB191" s="95">
        <f t="shared" ref="AB191:AB207" si="119">Z191/$Z$208*100</f>
        <v>8.5633525484672255</v>
      </c>
      <c r="AC191" s="90">
        <v>14751</v>
      </c>
      <c r="AD191" s="90">
        <v>169.61868100000001</v>
      </c>
      <c r="AE191" s="95">
        <f t="shared" ref="AE191:AE207" si="120">AD191/$AD$208*100</f>
        <v>7.0533418347070009</v>
      </c>
      <c r="AF191" s="90">
        <v>10</v>
      </c>
      <c r="AG191" s="90">
        <v>0.63395999999999997</v>
      </c>
      <c r="AH191" s="95">
        <f t="shared" ref="AH191:AH207" si="121">AG191/$AG$208*100</f>
        <v>0.15685166708362808</v>
      </c>
      <c r="AI191" s="90">
        <v>0</v>
      </c>
      <c r="AJ191" s="90">
        <v>0</v>
      </c>
      <c r="AK191" s="90" t="e">
        <v>#DIV/0!</v>
      </c>
      <c r="AL191" s="95">
        <f t="shared" ref="AL191:AL207" si="122">AJ191/$AJ$208*100</f>
        <v>0</v>
      </c>
      <c r="AM191" s="90">
        <v>0</v>
      </c>
      <c r="AN191" s="90">
        <v>780.286925</v>
      </c>
      <c r="AO191" s="90">
        <v>6873</v>
      </c>
      <c r="AP191" s="90">
        <v>44.705430999999997</v>
      </c>
      <c r="AQ191" s="90">
        <v>10.4172489419262</v>
      </c>
      <c r="AR191" s="95">
        <f t="shared" ref="AR191:AR207" si="123">AP191/$AP$208*100</f>
        <v>3.4801752844593934</v>
      </c>
      <c r="AS191" s="90">
        <v>0.89386699999999997</v>
      </c>
      <c r="AT191" s="90">
        <v>6.4168859999999999</v>
      </c>
      <c r="AU191" s="90">
        <v>0</v>
      </c>
      <c r="AV191" s="90">
        <v>769.27324799999997</v>
      </c>
      <c r="AW191" s="90">
        <v>436.33415200000002</v>
      </c>
      <c r="AX191" s="90">
        <v>282.26979499999999</v>
      </c>
      <c r="AY191" s="90">
        <v>55.198112000000002</v>
      </c>
      <c r="AZ191" s="90">
        <v>0</v>
      </c>
      <c r="BA191" s="207"/>
      <c r="BB191" s="207">
        <f t="shared" si="109"/>
        <v>14494.016894</v>
      </c>
      <c r="BC191" s="207">
        <f t="shared" si="110"/>
        <v>14494.016894</v>
      </c>
      <c r="BD191" s="207">
        <f t="shared" si="114"/>
        <v>0</v>
      </c>
      <c r="BE191" s="207"/>
      <c r="BF191" s="207"/>
      <c r="BG191" s="207"/>
    </row>
    <row r="192" spans="1:59" s="172" customFormat="1" ht="20.25" customHeight="1">
      <c r="A192" s="282"/>
      <c r="B192" s="91" t="s">
        <v>33</v>
      </c>
      <c r="C192" s="92">
        <v>182730.83923233999</v>
      </c>
      <c r="D192" s="92">
        <v>45115.935662999997</v>
      </c>
      <c r="E192" s="92">
        <v>14.947594564661101</v>
      </c>
      <c r="F192" s="95">
        <f t="shared" si="115"/>
        <v>21.494586340077632</v>
      </c>
      <c r="G192" s="92">
        <v>2293.1442593100001</v>
      </c>
      <c r="H192" s="92">
        <v>111</v>
      </c>
      <c r="I192" s="92">
        <v>178.75094200000001</v>
      </c>
      <c r="J192" s="92">
        <v>-18.9154560524542</v>
      </c>
      <c r="K192" s="95">
        <f t="shared" si="116"/>
        <v>6.27397003688161</v>
      </c>
      <c r="L192" s="92">
        <v>112037.94299603</v>
      </c>
      <c r="M192" s="92">
        <v>203406</v>
      </c>
      <c r="N192" s="92">
        <v>38912.263720000003</v>
      </c>
      <c r="O192" s="92">
        <v>13.3249521061315</v>
      </c>
      <c r="P192" s="95">
        <f t="shared" si="117"/>
        <v>26.318689419203604</v>
      </c>
      <c r="Q192" s="92">
        <v>20945.850843880002</v>
      </c>
      <c r="R192" s="92">
        <v>39909</v>
      </c>
      <c r="S192" s="92">
        <v>-26.0218362466866</v>
      </c>
      <c r="T192" s="92">
        <v>6394.1817209999999</v>
      </c>
      <c r="U192" s="92">
        <v>-30.584987861220998</v>
      </c>
      <c r="V192" s="95">
        <f t="shared" si="118"/>
        <v>46.7768181847701</v>
      </c>
      <c r="W192" s="92">
        <v>111203.95099603001</v>
      </c>
      <c r="X192" s="92">
        <v>196570</v>
      </c>
      <c r="Y192" s="92">
        <v>21.3837138217005</v>
      </c>
      <c r="Z192" s="92">
        <v>38832.436420999999</v>
      </c>
      <c r="AA192" s="92">
        <v>13.540017954127499</v>
      </c>
      <c r="AB192" s="95">
        <f t="shared" si="119"/>
        <v>26.773358847318836</v>
      </c>
      <c r="AC192" s="92">
        <v>6755</v>
      </c>
      <c r="AD192" s="92">
        <v>76.559366999999995</v>
      </c>
      <c r="AE192" s="95">
        <f t="shared" si="120"/>
        <v>3.1836079782968394</v>
      </c>
      <c r="AF192" s="92">
        <v>81</v>
      </c>
      <c r="AG192" s="92">
        <v>3.2679320000000001</v>
      </c>
      <c r="AH192" s="95">
        <f t="shared" si="121"/>
        <v>0.80853773442478227</v>
      </c>
      <c r="AI192" s="92">
        <v>654.75343199999998</v>
      </c>
      <c r="AJ192" s="92">
        <v>1747.758386</v>
      </c>
      <c r="AK192" s="92">
        <v>-0.4204962315804</v>
      </c>
      <c r="AL192" s="95">
        <f t="shared" si="122"/>
        <v>9.848102428887179</v>
      </c>
      <c r="AM192" s="92">
        <v>1747.758386</v>
      </c>
      <c r="AN192" s="92">
        <v>3780.274136</v>
      </c>
      <c r="AO192" s="92">
        <v>91541</v>
      </c>
      <c r="AP192" s="92">
        <v>771.57253400000002</v>
      </c>
      <c r="AQ192" s="92">
        <v>257.10584824269</v>
      </c>
      <c r="AR192" s="95">
        <f t="shared" si="123"/>
        <v>60.064462033583922</v>
      </c>
      <c r="AS192" s="92">
        <v>87.930188999999999</v>
      </c>
      <c r="AT192" s="92">
        <v>484.85006299999998</v>
      </c>
      <c r="AU192" s="92">
        <v>21.34065</v>
      </c>
      <c r="AV192" s="92">
        <v>2000.76955</v>
      </c>
      <c r="AW192" s="92">
        <v>873.75435800000002</v>
      </c>
      <c r="AX192" s="92">
        <v>26.426403000000001</v>
      </c>
      <c r="AY192" s="92">
        <v>10.518868000003</v>
      </c>
      <c r="AZ192" s="92">
        <v>0.27329999999999999</v>
      </c>
      <c r="BA192" s="207"/>
      <c r="BB192" s="207">
        <f t="shared" si="109"/>
        <v>45115.935662999997</v>
      </c>
      <c r="BC192" s="207">
        <f t="shared" si="110"/>
        <v>45115.935662999997</v>
      </c>
      <c r="BD192" s="207">
        <f t="shared" si="114"/>
        <v>0</v>
      </c>
      <c r="BE192" s="207"/>
      <c r="BF192" s="207"/>
      <c r="BG192" s="207"/>
    </row>
    <row r="193" spans="1:59" s="172" customFormat="1" ht="20.25" customHeight="1">
      <c r="A193" s="282"/>
      <c r="B193" s="91" t="s">
        <v>35</v>
      </c>
      <c r="C193" s="95">
        <v>11848.030617570001</v>
      </c>
      <c r="D193" s="95">
        <v>2125.4084809999999</v>
      </c>
      <c r="E193" s="95">
        <v>19.456793078629801</v>
      </c>
      <c r="F193" s="95">
        <f t="shared" si="115"/>
        <v>1.0126084149963503</v>
      </c>
      <c r="G193" s="95">
        <v>54.58463261</v>
      </c>
      <c r="H193" s="95">
        <v>2</v>
      </c>
      <c r="I193" s="95">
        <v>7.9402990000000004</v>
      </c>
      <c r="J193" s="95">
        <v>-49.946187874384798</v>
      </c>
      <c r="K193" s="95">
        <f t="shared" si="116"/>
        <v>0.27869614253490765</v>
      </c>
      <c r="L193" s="95">
        <v>6443.2630250599996</v>
      </c>
      <c r="M193" s="95">
        <v>12456</v>
      </c>
      <c r="N193" s="95">
        <v>1910.60348</v>
      </c>
      <c r="O193" s="95">
        <v>21.940356503094499</v>
      </c>
      <c r="P193" s="95">
        <f t="shared" si="117"/>
        <v>1.2922553145507305</v>
      </c>
      <c r="Q193" s="95">
        <v>3668.8464084000002</v>
      </c>
      <c r="R193" s="95">
        <v>6923</v>
      </c>
      <c r="S193" s="95">
        <v>15.3256704980843</v>
      </c>
      <c r="T193" s="95">
        <v>1009.746944</v>
      </c>
      <c r="U193" s="95">
        <v>14.491063792071699</v>
      </c>
      <c r="V193" s="95">
        <f t="shared" si="118"/>
        <v>7.3868324788130044</v>
      </c>
      <c r="W193" s="95">
        <v>6442.2870250599999</v>
      </c>
      <c r="X193" s="95">
        <v>12448</v>
      </c>
      <c r="Y193" s="95">
        <v>27.033370752117602</v>
      </c>
      <c r="Z193" s="95">
        <v>1910.3242339999999</v>
      </c>
      <c r="AA193" s="95">
        <v>21.927925741222399</v>
      </c>
      <c r="AB193" s="95">
        <f t="shared" si="119"/>
        <v>1.3170895505272131</v>
      </c>
      <c r="AC193" s="95">
        <v>6</v>
      </c>
      <c r="AD193" s="95">
        <v>6.7926E-2</v>
      </c>
      <c r="AE193" s="95">
        <f t="shared" si="120"/>
        <v>2.8246021879176604E-3</v>
      </c>
      <c r="AF193" s="95">
        <v>2</v>
      </c>
      <c r="AG193" s="95">
        <v>0.21132000000000001</v>
      </c>
      <c r="AH193" s="95">
        <f t="shared" si="121"/>
        <v>5.2283889027876042E-2</v>
      </c>
      <c r="AI193" s="95"/>
      <c r="AJ193" s="95">
        <v>0</v>
      </c>
      <c r="AK193" s="95"/>
      <c r="AL193" s="95">
        <f t="shared" si="122"/>
        <v>0</v>
      </c>
      <c r="AM193" s="136"/>
      <c r="AN193" s="95">
        <v>39.073</v>
      </c>
      <c r="AO193" s="95">
        <v>102</v>
      </c>
      <c r="AP193" s="95">
        <v>1.196069</v>
      </c>
      <c r="AQ193" s="95">
        <v>-41.9767328478612</v>
      </c>
      <c r="AR193" s="95">
        <f t="shared" si="123"/>
        <v>9.3110158636163537E-2</v>
      </c>
      <c r="AS193" s="95">
        <v>0</v>
      </c>
      <c r="AT193" s="95">
        <v>0.37924600000000003</v>
      </c>
      <c r="AU193" s="95">
        <v>3.0587550000000001</v>
      </c>
      <c r="AV193" s="95">
        <v>6.1771779999999996</v>
      </c>
      <c r="AW193" s="95">
        <v>193.837954</v>
      </c>
      <c r="AX193" s="95">
        <v>2.2155</v>
      </c>
      <c r="AY193" s="96">
        <v>-9.8316377261653506E-14</v>
      </c>
      <c r="AZ193" s="190"/>
      <c r="BA193" s="207"/>
      <c r="BB193" s="207">
        <f t="shared" ref="BB193:BB215" si="124">D193</f>
        <v>2125.4084809999999</v>
      </c>
      <c r="BC193" s="207">
        <f t="shared" ref="BC193:BC215" si="125">I193+N193+AJ193+AP193+AS193+AT193+AU193+AV193+AW193+AX193+AY193</f>
        <v>2125.4084809999999</v>
      </c>
      <c r="BD193" s="207">
        <f t="shared" si="114"/>
        <v>0</v>
      </c>
      <c r="BE193" s="207"/>
      <c r="BF193" s="207"/>
      <c r="BG193" s="207"/>
    </row>
    <row r="194" spans="1:59" s="172" customFormat="1" ht="20.25" customHeight="1">
      <c r="A194" s="282"/>
      <c r="B194" s="91" t="s">
        <v>34</v>
      </c>
      <c r="C194" s="92">
        <v>75200.253976570006</v>
      </c>
      <c r="D194" s="92">
        <v>16331.665057</v>
      </c>
      <c r="E194" s="92">
        <v>3.0428878996105402</v>
      </c>
      <c r="F194" s="95">
        <f t="shared" si="115"/>
        <v>7.7808955856989686</v>
      </c>
      <c r="G194" s="92">
        <v>6113.5799624600004</v>
      </c>
      <c r="H194" s="92">
        <v>59</v>
      </c>
      <c r="I194" s="92">
        <v>268.42873500000002</v>
      </c>
      <c r="J194" s="92">
        <v>-6.5742089570748599</v>
      </c>
      <c r="K194" s="95">
        <f t="shared" si="116"/>
        <v>9.421566239511252</v>
      </c>
      <c r="L194" s="92">
        <v>30571.276306930002</v>
      </c>
      <c r="M194" s="92">
        <v>107940</v>
      </c>
      <c r="N194" s="92">
        <v>10570.231309000001</v>
      </c>
      <c r="O194" s="92">
        <v>-0.59870392572238795</v>
      </c>
      <c r="P194" s="95">
        <f t="shared" si="117"/>
        <v>7.1492791299039071</v>
      </c>
      <c r="Q194" s="92">
        <v>1976.37398244</v>
      </c>
      <c r="R194" s="97">
        <v>3433</v>
      </c>
      <c r="S194" s="92">
        <v>51.033875934887803</v>
      </c>
      <c r="T194" s="92">
        <v>1072.744886</v>
      </c>
      <c r="U194" s="92">
        <v>-11.113072575692399</v>
      </c>
      <c r="V194" s="95">
        <f t="shared" si="118"/>
        <v>7.8476957147248907</v>
      </c>
      <c r="W194" s="92">
        <v>21921.314072929999</v>
      </c>
      <c r="X194" s="92">
        <v>37199</v>
      </c>
      <c r="Y194" s="92">
        <v>0.97448425624322399</v>
      </c>
      <c r="Z194" s="92">
        <v>9635.9413409999997</v>
      </c>
      <c r="AA194" s="92">
        <v>-1.01669066229396</v>
      </c>
      <c r="AB194" s="95">
        <f t="shared" si="119"/>
        <v>6.6435830231551583</v>
      </c>
      <c r="AC194" s="92">
        <v>69902</v>
      </c>
      <c r="AD194" s="92">
        <v>842.40870299999995</v>
      </c>
      <c r="AE194" s="95">
        <f t="shared" si="120"/>
        <v>35.030319253521164</v>
      </c>
      <c r="AF194" s="92">
        <v>839</v>
      </c>
      <c r="AG194" s="92">
        <v>91.881264999999999</v>
      </c>
      <c r="AH194" s="95">
        <f t="shared" si="121"/>
        <v>22.732868933375308</v>
      </c>
      <c r="AI194" s="92">
        <v>921.634139</v>
      </c>
      <c r="AJ194" s="92">
        <v>2422.3871140000001</v>
      </c>
      <c r="AK194" s="92">
        <v>19.7993342169007</v>
      </c>
      <c r="AL194" s="95">
        <f t="shared" si="122"/>
        <v>13.649436107519501</v>
      </c>
      <c r="AM194" s="92">
        <v>2421.0729980000001</v>
      </c>
      <c r="AN194" s="92">
        <v>2239.9670000000001</v>
      </c>
      <c r="AO194" s="92">
        <v>622</v>
      </c>
      <c r="AP194" s="92">
        <v>59.463718999999998</v>
      </c>
      <c r="AQ194" s="92">
        <v>22.128230853186501</v>
      </c>
      <c r="AR194" s="95">
        <f t="shared" si="123"/>
        <v>4.6290609565052279</v>
      </c>
      <c r="AS194" s="92">
        <v>9.1415170000000003</v>
      </c>
      <c r="AT194" s="92">
        <v>19.904230999999999</v>
      </c>
      <c r="AU194" s="92">
        <v>275.463728</v>
      </c>
      <c r="AV194" s="92">
        <v>1061.422583</v>
      </c>
      <c r="AW194" s="92">
        <v>1131.9391909999999</v>
      </c>
      <c r="AX194" s="92">
        <v>453.46736299999998</v>
      </c>
      <c r="AY194" s="92">
        <v>59.815566999999902</v>
      </c>
      <c r="AZ194" s="92"/>
      <c r="BA194" s="207"/>
      <c r="BB194" s="207">
        <f t="shared" si="124"/>
        <v>16331.665057</v>
      </c>
      <c r="BC194" s="207">
        <f t="shared" si="125"/>
        <v>16331.665057</v>
      </c>
      <c r="BD194" s="207">
        <f t="shared" si="114"/>
        <v>0</v>
      </c>
      <c r="BE194" s="207"/>
      <c r="BF194" s="207"/>
      <c r="BG194" s="207"/>
    </row>
    <row r="195" spans="1:59" s="172" customFormat="1" ht="20.25" customHeight="1">
      <c r="A195" s="282"/>
      <c r="B195" s="91" t="s">
        <v>48</v>
      </c>
      <c r="C195" s="90">
        <v>10048.40045608</v>
      </c>
      <c r="D195" s="90">
        <v>4184.1619870000004</v>
      </c>
      <c r="E195" s="90">
        <v>-2.0459657168955698</v>
      </c>
      <c r="F195" s="95">
        <f t="shared" si="115"/>
        <v>1.9934603986103367</v>
      </c>
      <c r="G195" s="90">
        <v>10</v>
      </c>
      <c r="H195" s="90">
        <v>1</v>
      </c>
      <c r="I195" s="90">
        <v>1.8866510000000001</v>
      </c>
      <c r="J195" s="90">
        <v>-66.823716058357405</v>
      </c>
      <c r="K195" s="95">
        <f t="shared" si="116"/>
        <v>6.6219465540230421E-2</v>
      </c>
      <c r="L195" s="90">
        <v>6466.4379560799998</v>
      </c>
      <c r="M195" s="90">
        <v>12452</v>
      </c>
      <c r="N195" s="90">
        <v>3650.553633</v>
      </c>
      <c r="O195" s="90">
        <v>0.12656041691325701</v>
      </c>
      <c r="P195" s="95">
        <f t="shared" si="117"/>
        <v>2.4690875855081806</v>
      </c>
      <c r="Q195" s="90">
        <v>1346.7054558</v>
      </c>
      <c r="R195" s="90">
        <v>2691</v>
      </c>
      <c r="S195" s="90">
        <v>0</v>
      </c>
      <c r="T195" s="90">
        <v>445.79973999999999</v>
      </c>
      <c r="U195" s="90">
        <v>44.775060943824897</v>
      </c>
      <c r="V195" s="95">
        <f t="shared" si="118"/>
        <v>3.2612606733260816</v>
      </c>
      <c r="W195" s="90">
        <v>6252.7337560799997</v>
      </c>
      <c r="X195" s="90">
        <v>10659</v>
      </c>
      <c r="Y195" s="90">
        <v>-2.3095958207313698</v>
      </c>
      <c r="Z195" s="90">
        <v>3598.5530079999999</v>
      </c>
      <c r="AA195" s="90">
        <v>5.3597348992186999</v>
      </c>
      <c r="AB195" s="95">
        <f t="shared" si="119"/>
        <v>2.4810534669975142</v>
      </c>
      <c r="AC195" s="90">
        <v>1369</v>
      </c>
      <c r="AD195" s="90">
        <v>15.469901</v>
      </c>
      <c r="AE195" s="95">
        <f t="shared" si="120"/>
        <v>0.64329293954405686</v>
      </c>
      <c r="AF195" s="90">
        <v>358</v>
      </c>
      <c r="AG195" s="90">
        <v>36.530723999999999</v>
      </c>
      <c r="AH195" s="95">
        <f t="shared" si="121"/>
        <v>9.0382752211052804</v>
      </c>
      <c r="AI195" s="90">
        <v>0</v>
      </c>
      <c r="AJ195" s="90">
        <v>0</v>
      </c>
      <c r="AK195" s="90">
        <v>0</v>
      </c>
      <c r="AL195" s="95">
        <f t="shared" si="122"/>
        <v>0</v>
      </c>
      <c r="AM195" s="136">
        <v>0</v>
      </c>
      <c r="AN195" s="90">
        <v>-0.2</v>
      </c>
      <c r="AO195" s="90">
        <v>0</v>
      </c>
      <c r="AP195" s="90">
        <v>0.61089000000000004</v>
      </c>
      <c r="AQ195" s="90">
        <v>-98.213481124251999</v>
      </c>
      <c r="AR195" s="95">
        <f t="shared" si="123"/>
        <v>4.7555839010329622E-2</v>
      </c>
      <c r="AS195" s="90">
        <v>0</v>
      </c>
      <c r="AT195" s="90">
        <v>5.7169829999999999</v>
      </c>
      <c r="AU195" s="90">
        <v>0</v>
      </c>
      <c r="AV195" s="90">
        <v>449.745138</v>
      </c>
      <c r="AW195" s="90">
        <v>52.105431000000003</v>
      </c>
      <c r="AX195" s="90">
        <v>23.543261000000001</v>
      </c>
      <c r="AY195" s="90">
        <v>0</v>
      </c>
      <c r="AZ195" s="90">
        <v>0</v>
      </c>
      <c r="BA195" s="207"/>
      <c r="BB195" s="207">
        <f t="shared" si="124"/>
        <v>4184.1619870000004</v>
      </c>
      <c r="BC195" s="207">
        <f t="shared" si="125"/>
        <v>4184.1619869999995</v>
      </c>
      <c r="BD195" s="207">
        <f t="shared" si="114"/>
        <v>0</v>
      </c>
      <c r="BE195" s="207"/>
      <c r="BF195" s="207"/>
      <c r="BG195" s="207"/>
    </row>
    <row r="196" spans="1:59" s="172" customFormat="1" ht="20.25" customHeight="1">
      <c r="A196" s="282"/>
      <c r="B196" s="220" t="s">
        <v>84</v>
      </c>
      <c r="C196" s="95">
        <v>19347.42423117</v>
      </c>
      <c r="D196" s="95">
        <v>4783.8796590000002</v>
      </c>
      <c r="E196" s="95">
        <v>7.9367838524473404</v>
      </c>
      <c r="F196" s="95">
        <f t="shared" si="115"/>
        <v>2.2791839038649586</v>
      </c>
      <c r="G196" s="95">
        <v>1186.1823999999999</v>
      </c>
      <c r="H196" s="95">
        <v>67</v>
      </c>
      <c r="I196" s="95">
        <v>117.26022</v>
      </c>
      <c r="J196" s="95">
        <v>2.4109327649033401</v>
      </c>
      <c r="K196" s="95">
        <f t="shared" si="116"/>
        <v>4.1157103764977405</v>
      </c>
      <c r="L196" s="95">
        <v>10024.85223817</v>
      </c>
      <c r="M196" s="95">
        <v>47437</v>
      </c>
      <c r="N196" s="95">
        <v>3460.7922279999998</v>
      </c>
      <c r="O196" s="95">
        <v>33.784468346024298</v>
      </c>
      <c r="P196" s="95">
        <f t="shared" si="117"/>
        <v>2.3407406068311274</v>
      </c>
      <c r="Q196" s="95"/>
      <c r="R196" s="95"/>
      <c r="S196" s="95">
        <v>-100</v>
      </c>
      <c r="T196" s="95"/>
      <c r="U196" s="95">
        <v>-100</v>
      </c>
      <c r="V196" s="95">
        <f t="shared" si="118"/>
        <v>0</v>
      </c>
      <c r="W196" s="95">
        <v>5337.8562381700003</v>
      </c>
      <c r="X196" s="95">
        <v>9019</v>
      </c>
      <c r="Y196" s="95">
        <v>10.9348093480935</v>
      </c>
      <c r="Z196" s="95">
        <v>3024.2051860000001</v>
      </c>
      <c r="AA196" s="95">
        <v>42.175639676980197</v>
      </c>
      <c r="AB196" s="95">
        <f t="shared" si="119"/>
        <v>2.0850643980946364</v>
      </c>
      <c r="AC196" s="95">
        <v>38403</v>
      </c>
      <c r="AD196" s="95">
        <v>434.581817</v>
      </c>
      <c r="AE196" s="95">
        <f t="shared" si="120"/>
        <v>18.071441732582993</v>
      </c>
      <c r="AF196" s="95">
        <v>15</v>
      </c>
      <c r="AG196" s="95">
        <v>2.0052249999999998</v>
      </c>
      <c r="AH196" s="95">
        <f t="shared" si="121"/>
        <v>0.49612417838312844</v>
      </c>
      <c r="AI196" s="95">
        <v>0</v>
      </c>
      <c r="AJ196" s="95"/>
      <c r="AK196" s="95">
        <v>0</v>
      </c>
      <c r="AL196" s="95">
        <f t="shared" si="122"/>
        <v>0</v>
      </c>
      <c r="AM196" s="136"/>
      <c r="AN196" s="95">
        <v>15.46</v>
      </c>
      <c r="AO196" s="95">
        <v>103</v>
      </c>
      <c r="AP196" s="95">
        <v>0.60561100000000001</v>
      </c>
      <c r="AQ196" s="95">
        <v>-94.090141273894901</v>
      </c>
      <c r="AR196" s="95">
        <f t="shared" si="123"/>
        <v>4.7144885689542684E-2</v>
      </c>
      <c r="AS196" s="95">
        <v>0</v>
      </c>
      <c r="AT196" s="95">
        <v>0</v>
      </c>
      <c r="AU196" s="95">
        <v>0</v>
      </c>
      <c r="AV196" s="95">
        <v>134.319344</v>
      </c>
      <c r="AW196" s="95">
        <v>1067.163867</v>
      </c>
      <c r="AX196" s="95">
        <v>3.7383890000000002</v>
      </c>
      <c r="AY196" s="96"/>
      <c r="AZ196" s="190"/>
      <c r="BA196" s="207"/>
      <c r="BB196" s="207">
        <f t="shared" si="124"/>
        <v>4783.8796590000002</v>
      </c>
      <c r="BC196" s="207">
        <f t="shared" si="125"/>
        <v>4783.8796590000002</v>
      </c>
      <c r="BD196" s="207">
        <f t="shared" si="114"/>
        <v>0</v>
      </c>
      <c r="BE196" s="207"/>
      <c r="BF196" s="207"/>
      <c r="BG196" s="207"/>
    </row>
    <row r="197" spans="1:59" s="172" customFormat="1" ht="20.25" customHeight="1">
      <c r="A197" s="282"/>
      <c r="B197" s="91" t="s">
        <v>37</v>
      </c>
      <c r="C197" s="90">
        <v>2242.95542815</v>
      </c>
      <c r="D197" s="90">
        <v>565.22517900000003</v>
      </c>
      <c r="E197" s="90">
        <v>82.584202220607594</v>
      </c>
      <c r="F197" s="95">
        <f t="shared" si="115"/>
        <v>0.26929024596435613</v>
      </c>
      <c r="G197" s="90">
        <v>556.63934527000004</v>
      </c>
      <c r="H197" s="90">
        <v>12</v>
      </c>
      <c r="I197" s="90">
        <v>15.177833</v>
      </c>
      <c r="J197" s="90">
        <v>14.354770706291999</v>
      </c>
      <c r="K197" s="95">
        <f t="shared" si="116"/>
        <v>0.5327259728051833</v>
      </c>
      <c r="L197" s="90">
        <v>998.00890460000005</v>
      </c>
      <c r="M197" s="90">
        <v>1999</v>
      </c>
      <c r="N197" s="90">
        <v>471.803605</v>
      </c>
      <c r="O197" s="90">
        <v>88.159604195617604</v>
      </c>
      <c r="P197" s="95">
        <f t="shared" si="117"/>
        <v>0.31910897387533471</v>
      </c>
      <c r="Q197" s="90">
        <v>136.472982</v>
      </c>
      <c r="R197" s="90">
        <v>373</v>
      </c>
      <c r="S197" s="90">
        <v>208.26446280991701</v>
      </c>
      <c r="T197" s="90">
        <v>52.009194000000001</v>
      </c>
      <c r="U197" s="90">
        <v>152.07983139615999</v>
      </c>
      <c r="V197" s="95">
        <f t="shared" si="118"/>
        <v>0.38047473747648841</v>
      </c>
      <c r="W197" s="90">
        <v>961.80511379999996</v>
      </c>
      <c r="X197" s="90">
        <v>1940</v>
      </c>
      <c r="Y197" s="90">
        <v>89.823874755381595</v>
      </c>
      <c r="Z197" s="90">
        <v>465.696167</v>
      </c>
      <c r="AA197" s="90">
        <v>93.054093261133303</v>
      </c>
      <c r="AB197" s="95">
        <f t="shared" si="119"/>
        <v>0.3210782464880127</v>
      </c>
      <c r="AC197" s="90">
        <v>0</v>
      </c>
      <c r="AD197" s="90">
        <v>0</v>
      </c>
      <c r="AE197" s="95">
        <f t="shared" si="120"/>
        <v>0</v>
      </c>
      <c r="AF197" s="90">
        <v>59</v>
      </c>
      <c r="AG197" s="90">
        <v>6.1074380000000001</v>
      </c>
      <c r="AH197" s="95">
        <f t="shared" si="121"/>
        <v>1.5110761434631514</v>
      </c>
      <c r="AI197" s="90"/>
      <c r="AJ197" s="90"/>
      <c r="AK197" s="90"/>
      <c r="AL197" s="95">
        <f t="shared" si="122"/>
        <v>0</v>
      </c>
      <c r="AM197" s="90"/>
      <c r="AN197" s="90">
        <v>0</v>
      </c>
      <c r="AO197" s="90">
        <v>0</v>
      </c>
      <c r="AP197" s="90">
        <v>0</v>
      </c>
      <c r="AQ197" s="90">
        <v>-100</v>
      </c>
      <c r="AR197" s="95">
        <f t="shared" si="123"/>
        <v>0</v>
      </c>
      <c r="AS197" s="90">
        <v>0</v>
      </c>
      <c r="AT197" s="90">
        <v>0</v>
      </c>
      <c r="AU197" s="90">
        <v>0</v>
      </c>
      <c r="AV197" s="90">
        <v>62.454087000000001</v>
      </c>
      <c r="AW197" s="90">
        <v>15.412296</v>
      </c>
      <c r="AX197" s="90">
        <v>0</v>
      </c>
      <c r="AY197" s="92">
        <v>0.37735800000000003</v>
      </c>
      <c r="AZ197" s="90">
        <v>0</v>
      </c>
      <c r="BA197" s="207"/>
      <c r="BB197" s="207">
        <f t="shared" si="124"/>
        <v>565.22517900000003</v>
      </c>
      <c r="BC197" s="207">
        <f t="shared" si="125"/>
        <v>565.22517899999991</v>
      </c>
      <c r="BD197" s="207">
        <f t="shared" si="114"/>
        <v>0</v>
      </c>
      <c r="BE197" s="207"/>
      <c r="BF197" s="207"/>
      <c r="BG197" s="207"/>
    </row>
    <row r="198" spans="1:59" s="172" customFormat="1" ht="20.25" customHeight="1">
      <c r="A198" s="282"/>
      <c r="B198" s="91" t="s">
        <v>39</v>
      </c>
      <c r="C198" s="97">
        <v>1523.14</v>
      </c>
      <c r="D198" s="97">
        <v>575.12</v>
      </c>
      <c r="E198" s="97">
        <v>10.8986</v>
      </c>
      <c r="F198" s="95">
        <f t="shared" si="115"/>
        <v>0.27400443577730371</v>
      </c>
      <c r="G198" s="97">
        <v>0</v>
      </c>
      <c r="H198" s="97">
        <v>0</v>
      </c>
      <c r="I198" s="97">
        <v>0</v>
      </c>
      <c r="J198" s="97">
        <v>-100</v>
      </c>
      <c r="K198" s="95">
        <f t="shared" si="116"/>
        <v>0</v>
      </c>
      <c r="L198" s="97">
        <v>1209.8800000000001</v>
      </c>
      <c r="M198" s="97">
        <v>2505</v>
      </c>
      <c r="N198" s="97">
        <v>562.92999999999995</v>
      </c>
      <c r="O198" s="97">
        <v>11.7279</v>
      </c>
      <c r="P198" s="95">
        <f t="shared" si="117"/>
        <v>0.38074320068758732</v>
      </c>
      <c r="Q198" s="97">
        <v>12.22</v>
      </c>
      <c r="R198" s="97">
        <v>32</v>
      </c>
      <c r="S198" s="97">
        <v>-83.333299999999994</v>
      </c>
      <c r="T198" s="97">
        <v>4.18</v>
      </c>
      <c r="U198" s="97">
        <v>-84.106499999999997</v>
      </c>
      <c r="V198" s="95">
        <f t="shared" si="118"/>
        <v>3.0578908849303098E-2</v>
      </c>
      <c r="W198" s="97">
        <v>1197.5</v>
      </c>
      <c r="X198" s="97">
        <v>2399</v>
      </c>
      <c r="Y198" s="97">
        <v>11.789400000000001</v>
      </c>
      <c r="Z198" s="97">
        <v>561.57000000000005</v>
      </c>
      <c r="AA198" s="97">
        <v>11.911099999999999</v>
      </c>
      <c r="AB198" s="95">
        <f t="shared" si="119"/>
        <v>0.38717928910991722</v>
      </c>
      <c r="AC198" s="97">
        <v>95</v>
      </c>
      <c r="AD198" s="97">
        <v>1.0900000000000001</v>
      </c>
      <c r="AE198" s="95">
        <f t="shared" si="120"/>
        <v>4.5326036934756203E-2</v>
      </c>
      <c r="AF198" s="97">
        <v>11</v>
      </c>
      <c r="AG198" s="97">
        <v>0.27</v>
      </c>
      <c r="AH198" s="95">
        <f t="shared" si="121"/>
        <v>6.6802243221306692E-2</v>
      </c>
      <c r="AI198" s="97">
        <v>0</v>
      </c>
      <c r="AJ198" s="97">
        <v>0</v>
      </c>
      <c r="AK198" s="97">
        <v>0</v>
      </c>
      <c r="AL198" s="95">
        <f t="shared" si="122"/>
        <v>0</v>
      </c>
      <c r="AM198" s="97">
        <v>0</v>
      </c>
      <c r="AN198" s="97">
        <v>0.41</v>
      </c>
      <c r="AO198" s="97">
        <v>3</v>
      </c>
      <c r="AP198" s="97">
        <v>0.02</v>
      </c>
      <c r="AQ198" s="97">
        <v>0</v>
      </c>
      <c r="AR198" s="95">
        <f t="shared" si="123"/>
        <v>1.5569362409052245E-3</v>
      </c>
      <c r="AS198" s="97">
        <v>0</v>
      </c>
      <c r="AT198" s="97">
        <v>0</v>
      </c>
      <c r="AU198" s="97">
        <v>0</v>
      </c>
      <c r="AV198" s="97">
        <v>3.15</v>
      </c>
      <c r="AW198" s="97">
        <v>7.83</v>
      </c>
      <c r="AX198" s="97">
        <v>1.19</v>
      </c>
      <c r="AY198" s="97">
        <v>0</v>
      </c>
      <c r="AZ198" s="97">
        <v>0</v>
      </c>
      <c r="BA198" s="207"/>
      <c r="BB198" s="207">
        <f t="shared" si="124"/>
        <v>575.12</v>
      </c>
      <c r="BC198" s="207">
        <f t="shared" si="125"/>
        <v>575.12</v>
      </c>
      <c r="BD198" s="207">
        <f t="shared" si="114"/>
        <v>0</v>
      </c>
      <c r="BE198" s="207"/>
      <c r="BF198" s="207"/>
      <c r="BG198" s="207"/>
    </row>
    <row r="199" spans="1:59" s="172" customFormat="1" ht="20.25" customHeight="1">
      <c r="A199" s="282"/>
      <c r="B199" s="91" t="s">
        <v>49</v>
      </c>
      <c r="C199" s="187">
        <v>28843.723183120001</v>
      </c>
      <c r="D199" s="188">
        <v>6358.6877919999997</v>
      </c>
      <c r="E199" s="188">
        <v>15.7054490770388</v>
      </c>
      <c r="F199" s="95">
        <f t="shared" si="115"/>
        <v>3.0294697814907998</v>
      </c>
      <c r="G199" s="187">
        <v>485.89353824</v>
      </c>
      <c r="H199" s="187">
        <v>87</v>
      </c>
      <c r="I199" s="94">
        <v>43.679170999999997</v>
      </c>
      <c r="J199" s="94">
        <v>-51.577249167496397</v>
      </c>
      <c r="K199" s="95">
        <f t="shared" si="116"/>
        <v>1.5330929561749</v>
      </c>
      <c r="L199" s="187">
        <v>15007.11254788</v>
      </c>
      <c r="M199" s="187">
        <v>42713</v>
      </c>
      <c r="N199" s="187">
        <v>5442.4472580000001</v>
      </c>
      <c r="O199" s="187">
        <v>14.580957689245301</v>
      </c>
      <c r="P199" s="95">
        <f t="shared" si="117"/>
        <v>3.6810523308125407</v>
      </c>
      <c r="Q199" s="99">
        <v>31.8352872</v>
      </c>
      <c r="R199" s="111">
        <v>76</v>
      </c>
      <c r="S199" s="99">
        <v>-81.188118811881196</v>
      </c>
      <c r="T199" s="99">
        <v>10.580028</v>
      </c>
      <c r="U199" s="99">
        <v>-83.857465643765707</v>
      </c>
      <c r="V199" s="95">
        <f t="shared" si="118"/>
        <v>7.7398495654324051E-2</v>
      </c>
      <c r="W199" s="99">
        <v>12638.848547879999</v>
      </c>
      <c r="X199" s="99">
        <v>23301</v>
      </c>
      <c r="Y199" s="99">
        <v>32.550201945503197</v>
      </c>
      <c r="Z199" s="99">
        <v>5222.6641669999999</v>
      </c>
      <c r="AA199" s="99">
        <v>9.9980000475319297</v>
      </c>
      <c r="AB199" s="95">
        <f t="shared" si="119"/>
        <v>3.6008109397562151</v>
      </c>
      <c r="AC199" s="99">
        <v>19412</v>
      </c>
      <c r="AD199" s="99">
        <v>219.78309100000001</v>
      </c>
      <c r="AE199" s="95">
        <f t="shared" si="120"/>
        <v>9.1393545874320044</v>
      </c>
      <c r="AF199" s="99">
        <v>0</v>
      </c>
      <c r="AG199" s="99">
        <v>0</v>
      </c>
      <c r="AH199" s="95">
        <f t="shared" si="121"/>
        <v>0</v>
      </c>
      <c r="AI199" s="99">
        <v>57.4</v>
      </c>
      <c r="AJ199" s="99">
        <v>6.0932000000000004</v>
      </c>
      <c r="AK199" s="99">
        <v>-53.846386911074099</v>
      </c>
      <c r="AL199" s="95">
        <f t="shared" si="122"/>
        <v>3.4333382806435213E-2</v>
      </c>
      <c r="AM199" s="99">
        <v>0</v>
      </c>
      <c r="AN199" s="99">
        <v>2082.395</v>
      </c>
      <c r="AO199" s="99">
        <v>5024</v>
      </c>
      <c r="AP199" s="99">
        <v>111.182982</v>
      </c>
      <c r="AQ199" s="99">
        <v>3.52044619225458</v>
      </c>
      <c r="AR199" s="95">
        <f t="shared" si="123"/>
        <v>8.6552407023856599</v>
      </c>
      <c r="AS199" s="99">
        <v>0.80188700000000002</v>
      </c>
      <c r="AT199" s="99">
        <v>61.063558999999998</v>
      </c>
      <c r="AU199" s="99">
        <v>0</v>
      </c>
      <c r="AV199" s="99">
        <v>193.19996900000001</v>
      </c>
      <c r="AW199" s="99">
        <v>492.76064100000002</v>
      </c>
      <c r="AX199" s="99">
        <v>7.4591250000000002</v>
      </c>
      <c r="AY199" s="99">
        <v>0</v>
      </c>
      <c r="AZ199" s="99">
        <v>0</v>
      </c>
      <c r="BA199" s="207"/>
      <c r="BB199" s="207">
        <f t="shared" si="124"/>
        <v>6358.6877919999997</v>
      </c>
      <c r="BC199" s="207">
        <f t="shared" si="125"/>
        <v>6358.6877920000006</v>
      </c>
      <c r="BD199" s="207">
        <f t="shared" si="114"/>
        <v>0</v>
      </c>
      <c r="BE199" s="207"/>
      <c r="BF199" s="207"/>
      <c r="BG199" s="207"/>
    </row>
    <row r="200" spans="1:59" s="172" customFormat="1" ht="20.25" customHeight="1">
      <c r="A200" s="282"/>
      <c r="B200" s="91" t="s">
        <v>40</v>
      </c>
      <c r="C200" s="99">
        <v>20269.03</v>
      </c>
      <c r="D200" s="99">
        <v>4054.12</v>
      </c>
      <c r="E200" s="99">
        <v>-7.22158144303474</v>
      </c>
      <c r="F200" s="95">
        <f t="shared" si="115"/>
        <v>1.9315044915382569</v>
      </c>
      <c r="G200" s="189">
        <v>117.57</v>
      </c>
      <c r="H200" s="99">
        <v>6</v>
      </c>
      <c r="I200" s="99">
        <v>8.58</v>
      </c>
      <c r="J200" s="99">
        <v>16.1028416779432</v>
      </c>
      <c r="K200" s="95">
        <f t="shared" si="116"/>
        <v>0.30114897473627977</v>
      </c>
      <c r="L200" s="111">
        <v>10539.88</v>
      </c>
      <c r="M200" s="111">
        <v>21687</v>
      </c>
      <c r="N200" s="99">
        <v>3745.74</v>
      </c>
      <c r="O200" s="99">
        <v>-8.1570804380127697</v>
      </c>
      <c r="P200" s="95">
        <f t="shared" si="117"/>
        <v>2.5334678140151055</v>
      </c>
      <c r="Q200" s="99">
        <v>2059.4</v>
      </c>
      <c r="R200" s="99">
        <v>4942</v>
      </c>
      <c r="S200" s="99">
        <v>-46.259243149195299</v>
      </c>
      <c r="T200" s="99">
        <v>632.49</v>
      </c>
      <c r="U200" s="99">
        <v>-51.397000391033998</v>
      </c>
      <c r="V200" s="95">
        <f t="shared" si="118"/>
        <v>4.6269985784917989</v>
      </c>
      <c r="W200" s="111">
        <v>10372.469999999999</v>
      </c>
      <c r="X200" s="99">
        <v>21621</v>
      </c>
      <c r="Y200" s="99">
        <v>5.090236001851E-2</v>
      </c>
      <c r="Z200" s="99">
        <v>3745.11</v>
      </c>
      <c r="AA200" s="99">
        <v>-8.1829797356785097</v>
      </c>
      <c r="AB200" s="95">
        <f t="shared" si="119"/>
        <v>2.5820984515526861</v>
      </c>
      <c r="AC200" s="99">
        <v>62</v>
      </c>
      <c r="AD200" s="99">
        <v>0.42</v>
      </c>
      <c r="AE200" s="95">
        <f t="shared" si="120"/>
        <v>1.7465078451924406E-2</v>
      </c>
      <c r="AF200" s="99">
        <v>4</v>
      </c>
      <c r="AG200" s="99">
        <v>0.21</v>
      </c>
      <c r="AH200" s="95">
        <f t="shared" si="121"/>
        <v>5.1957300283238535E-2</v>
      </c>
      <c r="AI200" s="99">
        <v>0</v>
      </c>
      <c r="AJ200" s="99">
        <v>0</v>
      </c>
      <c r="AK200" s="99">
        <v>0</v>
      </c>
      <c r="AL200" s="95">
        <f t="shared" si="122"/>
        <v>0</v>
      </c>
      <c r="AM200" s="99">
        <v>0</v>
      </c>
      <c r="AN200" s="111">
        <v>2.4700000000000002</v>
      </c>
      <c r="AO200" s="99">
        <v>3</v>
      </c>
      <c r="AP200" s="99">
        <v>0.02</v>
      </c>
      <c r="AQ200" s="99">
        <v>-75</v>
      </c>
      <c r="AR200" s="95">
        <f t="shared" si="123"/>
        <v>1.5569362409052245E-3</v>
      </c>
      <c r="AS200" s="99">
        <v>3.97</v>
      </c>
      <c r="AT200" s="99">
        <v>1.1200000000000001</v>
      </c>
      <c r="AU200" s="99">
        <v>1.02</v>
      </c>
      <c r="AV200" s="99">
        <v>80.44</v>
      </c>
      <c r="AW200" s="99">
        <v>207.34</v>
      </c>
      <c r="AX200" s="99">
        <v>0</v>
      </c>
      <c r="AY200" s="99">
        <v>5.89</v>
      </c>
      <c r="AZ200" s="99">
        <v>0</v>
      </c>
      <c r="BA200" s="207"/>
      <c r="BB200" s="207">
        <f t="shared" si="124"/>
        <v>4054.12</v>
      </c>
      <c r="BC200" s="207">
        <f t="shared" si="125"/>
        <v>4054.1199999999994</v>
      </c>
      <c r="BD200" s="207">
        <f t="shared" si="114"/>
        <v>0</v>
      </c>
      <c r="BE200" s="207"/>
      <c r="BF200" s="207"/>
      <c r="BG200" s="207"/>
    </row>
    <row r="201" spans="1:59" s="172" customFormat="1" ht="20.25" customHeight="1">
      <c r="A201" s="282"/>
      <c r="B201" s="91" t="s">
        <v>57</v>
      </c>
      <c r="C201" s="136">
        <v>1486.37742856</v>
      </c>
      <c r="D201" s="136">
        <v>431.715079</v>
      </c>
      <c r="E201" s="136">
        <v>-47.374135567780897</v>
      </c>
      <c r="F201" s="95">
        <f t="shared" si="115"/>
        <v>0.20568202573019384</v>
      </c>
      <c r="G201" s="136">
        <v>147.430038</v>
      </c>
      <c r="H201" s="136">
        <v>5</v>
      </c>
      <c r="I201" s="136">
        <v>11.069158</v>
      </c>
      <c r="J201" s="136">
        <v>-65.970714327194599</v>
      </c>
      <c r="K201" s="95">
        <f t="shared" si="116"/>
        <v>0.38851580220208498</v>
      </c>
      <c r="L201" s="136">
        <v>1077.6407905599999</v>
      </c>
      <c r="M201" s="136">
        <v>2157</v>
      </c>
      <c r="N201" s="136">
        <v>394.94324699999999</v>
      </c>
      <c r="O201" s="136">
        <v>-46.891751979431497</v>
      </c>
      <c r="P201" s="95">
        <f t="shared" si="117"/>
        <v>0.26712372044966226</v>
      </c>
      <c r="Q201" s="136">
        <v>38.490924149999998</v>
      </c>
      <c r="R201" s="136">
        <v>74</v>
      </c>
      <c r="S201" s="136">
        <v>516.66666666666697</v>
      </c>
      <c r="T201" s="136">
        <v>11.474686</v>
      </c>
      <c r="U201" s="136">
        <v>594.35274568808802</v>
      </c>
      <c r="V201" s="95">
        <f t="shared" si="118"/>
        <v>8.3943391690998667E-2</v>
      </c>
      <c r="W201" s="136">
        <v>1077.6407905599999</v>
      </c>
      <c r="X201" s="90">
        <v>2157</v>
      </c>
      <c r="Y201" s="90">
        <v>-45.899172310007501</v>
      </c>
      <c r="Z201" s="90">
        <v>394.94324699999999</v>
      </c>
      <c r="AA201" s="90">
        <v>-45.8101411487403</v>
      </c>
      <c r="AB201" s="95">
        <f t="shared" si="119"/>
        <v>0.27229703440750475</v>
      </c>
      <c r="AC201" s="90">
        <v>0</v>
      </c>
      <c r="AD201" s="90">
        <v>0</v>
      </c>
      <c r="AE201" s="95">
        <f t="shared" si="120"/>
        <v>0</v>
      </c>
      <c r="AF201" s="90">
        <v>0</v>
      </c>
      <c r="AG201" s="90">
        <v>0</v>
      </c>
      <c r="AH201" s="95">
        <f t="shared" si="121"/>
        <v>0</v>
      </c>
      <c r="AI201" s="90">
        <v>0</v>
      </c>
      <c r="AJ201" s="90">
        <v>0</v>
      </c>
      <c r="AK201" s="90"/>
      <c r="AL201" s="95">
        <f t="shared" si="122"/>
        <v>0</v>
      </c>
      <c r="AM201" s="90"/>
      <c r="AN201" s="136">
        <v>0</v>
      </c>
      <c r="AO201" s="136">
        <v>0</v>
      </c>
      <c r="AP201" s="136">
        <v>0</v>
      </c>
      <c r="AQ201" s="136"/>
      <c r="AR201" s="95">
        <f t="shared" si="123"/>
        <v>0</v>
      </c>
      <c r="AS201" s="136">
        <v>0</v>
      </c>
      <c r="AT201" s="136">
        <v>0</v>
      </c>
      <c r="AU201" s="136">
        <v>0</v>
      </c>
      <c r="AV201" s="136">
        <v>18.348883000000001</v>
      </c>
      <c r="AW201" s="136">
        <v>7.3537910000000002</v>
      </c>
      <c r="AX201" s="136">
        <v>0</v>
      </c>
      <c r="AY201" s="136"/>
      <c r="AZ201" s="136"/>
      <c r="BA201" s="207"/>
      <c r="BB201" s="207">
        <f t="shared" si="124"/>
        <v>431.715079</v>
      </c>
      <c r="BC201" s="207">
        <f t="shared" si="125"/>
        <v>431.715079</v>
      </c>
      <c r="BD201" s="207">
        <f t="shared" si="114"/>
        <v>0</v>
      </c>
      <c r="BE201" s="207"/>
      <c r="BF201" s="207"/>
      <c r="BG201" s="207"/>
    </row>
    <row r="202" spans="1:59" s="172" customFormat="1" ht="20.25" customHeight="1">
      <c r="A202" s="282"/>
      <c r="B202" s="91" t="s">
        <v>59</v>
      </c>
      <c r="C202" s="90">
        <v>2791.4539</v>
      </c>
      <c r="D202" s="90">
        <v>745.78</v>
      </c>
      <c r="E202" s="90">
        <v>0.97074234034198803</v>
      </c>
      <c r="F202" s="95">
        <f t="shared" si="115"/>
        <v>0.35531198378424944</v>
      </c>
      <c r="G202" s="90"/>
      <c r="H202" s="90"/>
      <c r="I202" s="90"/>
      <c r="J202" s="90" t="e">
        <v>#DIV/0!</v>
      </c>
      <c r="K202" s="95">
        <f t="shared" si="116"/>
        <v>0</v>
      </c>
      <c r="L202" s="90">
        <v>1872.2619</v>
      </c>
      <c r="M202" s="90">
        <v>4662</v>
      </c>
      <c r="N202" s="90">
        <v>702.85</v>
      </c>
      <c r="O202" s="90">
        <v>7.5072273123575597</v>
      </c>
      <c r="P202" s="95">
        <f t="shared" si="117"/>
        <v>0.47537945855305414</v>
      </c>
      <c r="Q202" s="90">
        <v>29.923300000000001</v>
      </c>
      <c r="R202" s="90">
        <v>151</v>
      </c>
      <c r="S202" s="90">
        <v>-82.957110609480793</v>
      </c>
      <c r="T202" s="90">
        <v>15.4</v>
      </c>
      <c r="U202" s="90">
        <v>-80.461811722912998</v>
      </c>
      <c r="V202" s="95">
        <f t="shared" si="118"/>
        <v>0.11265913786585352</v>
      </c>
      <c r="W202" s="90">
        <v>1872.0179000000001</v>
      </c>
      <c r="X202" s="90">
        <v>4660</v>
      </c>
      <c r="Y202" s="90">
        <v>40.066125638713601</v>
      </c>
      <c r="Z202" s="90">
        <v>702.64</v>
      </c>
      <c r="AA202" s="90">
        <v>24.528569403090899</v>
      </c>
      <c r="AB202" s="95">
        <f t="shared" si="119"/>
        <v>0.48444121961677478</v>
      </c>
      <c r="AC202" s="90"/>
      <c r="AD202" s="90"/>
      <c r="AE202" s="95">
        <f t="shared" si="120"/>
        <v>0</v>
      </c>
      <c r="AF202" s="90">
        <v>2</v>
      </c>
      <c r="AG202" s="90">
        <v>0.21</v>
      </c>
      <c r="AH202" s="95">
        <f t="shared" si="121"/>
        <v>5.1957300283238535E-2</v>
      </c>
      <c r="AI202" s="90"/>
      <c r="AJ202" s="90"/>
      <c r="AK202" s="90" t="e">
        <v>#DIV/0!</v>
      </c>
      <c r="AL202" s="95">
        <f t="shared" si="122"/>
        <v>0</v>
      </c>
      <c r="AM202" s="90"/>
      <c r="AN202" s="90">
        <v>5.92</v>
      </c>
      <c r="AO202" s="90">
        <v>115</v>
      </c>
      <c r="AP202" s="90">
        <v>0.55000000000000004</v>
      </c>
      <c r="AQ202" s="90" t="e">
        <v>#DIV/0!</v>
      </c>
      <c r="AR202" s="95">
        <f t="shared" si="123"/>
        <v>4.2815746624893666E-2</v>
      </c>
      <c r="AS202" s="90"/>
      <c r="AT202" s="90"/>
      <c r="AU202" s="90"/>
      <c r="AV202" s="90">
        <v>10.61</v>
      </c>
      <c r="AW202" s="90">
        <v>31.77</v>
      </c>
      <c r="AX202" s="90"/>
      <c r="AY202" s="92"/>
      <c r="AZ202" s="90"/>
      <c r="BA202" s="207"/>
      <c r="BB202" s="207">
        <f t="shared" si="124"/>
        <v>745.78</v>
      </c>
      <c r="BC202" s="207">
        <f t="shared" si="125"/>
        <v>745.78</v>
      </c>
      <c r="BD202" s="207">
        <f t="shared" si="114"/>
        <v>0</v>
      </c>
      <c r="BE202" s="207"/>
      <c r="BF202" s="207"/>
      <c r="BG202" s="207"/>
    </row>
    <row r="203" spans="1:59" s="172" customFormat="1" ht="20.25" customHeight="1">
      <c r="A203" s="282"/>
      <c r="B203" s="91" t="s">
        <v>62</v>
      </c>
      <c r="C203" s="95">
        <v>19802.18828007</v>
      </c>
      <c r="D203" s="95">
        <v>3950.1262689999999</v>
      </c>
      <c r="E203" s="95">
        <v>13.0591501960008</v>
      </c>
      <c r="F203" s="95">
        <f t="shared" si="115"/>
        <v>1.8819587557143735</v>
      </c>
      <c r="G203" s="95">
        <v>6206.6021795400002</v>
      </c>
      <c r="H203" s="95">
        <v>76</v>
      </c>
      <c r="I203" s="95">
        <v>328.57798000000003</v>
      </c>
      <c r="J203" s="95">
        <v>-2.6262523240946098</v>
      </c>
      <c r="K203" s="95">
        <f t="shared" si="116"/>
        <v>11.532741468288792</v>
      </c>
      <c r="L203" s="95">
        <v>6025.5822431400002</v>
      </c>
      <c r="M203" s="95">
        <v>16022</v>
      </c>
      <c r="N203" s="95">
        <v>2521.6584130000001</v>
      </c>
      <c r="O203" s="95">
        <v>13.6625342306191</v>
      </c>
      <c r="P203" s="95">
        <f t="shared" si="117"/>
        <v>1.7055482834569167</v>
      </c>
      <c r="Q203" s="90">
        <v>1205.88653469</v>
      </c>
      <c r="R203" s="90">
        <v>2350</v>
      </c>
      <c r="S203" s="90">
        <v>0</v>
      </c>
      <c r="T203" s="90">
        <v>451.06485400000003</v>
      </c>
      <c r="U203" s="90">
        <v>-13.6932041798605</v>
      </c>
      <c r="V203" s="95">
        <f t="shared" si="118"/>
        <v>3.2997777644952659</v>
      </c>
      <c r="W203" s="90">
        <v>5272.1102431400004</v>
      </c>
      <c r="X203" s="90">
        <v>9846</v>
      </c>
      <c r="Y203" s="90">
        <v>27.2257397596589</v>
      </c>
      <c r="Z203" s="90">
        <v>2451.6107689999999</v>
      </c>
      <c r="AA203" s="90">
        <v>13.011549283385399</v>
      </c>
      <c r="AB203" s="95">
        <f t="shared" si="119"/>
        <v>1.6902842294204417</v>
      </c>
      <c r="AC203" s="95">
        <v>6176</v>
      </c>
      <c r="AD203" s="95">
        <v>70.047644000000005</v>
      </c>
      <c r="AE203" s="95">
        <f t="shared" si="120"/>
        <v>2.9128276138868388</v>
      </c>
      <c r="AF203" s="95"/>
      <c r="AG203" s="95"/>
      <c r="AH203" s="95">
        <f t="shared" si="121"/>
        <v>0</v>
      </c>
      <c r="AI203" s="95">
        <v>375.52525350000002</v>
      </c>
      <c r="AJ203" s="95">
        <v>571.40736400000003</v>
      </c>
      <c r="AK203" s="95">
        <v>8.5409548712926995</v>
      </c>
      <c r="AL203" s="95">
        <f t="shared" si="122"/>
        <v>3.2197117715860415</v>
      </c>
      <c r="AM203" s="136">
        <v>571.40736400000003</v>
      </c>
      <c r="AN203" s="95">
        <v>282.00900000000001</v>
      </c>
      <c r="AO203" s="95">
        <v>67</v>
      </c>
      <c r="AP203" s="95">
        <v>15.942707</v>
      </c>
      <c r="AQ203" s="95">
        <v>49.149380110761598</v>
      </c>
      <c r="AR203" s="95">
        <f t="shared" si="123"/>
        <v>1.2410889153216702</v>
      </c>
      <c r="AS203" s="95"/>
      <c r="AT203" s="95">
        <v>36.027476999999998</v>
      </c>
      <c r="AU203" s="95">
        <v>3.5377360000000002</v>
      </c>
      <c r="AV203" s="95">
        <v>192.237461</v>
      </c>
      <c r="AW203" s="95">
        <v>188.41423599999999</v>
      </c>
      <c r="AX203" s="95">
        <v>92.322895000000003</v>
      </c>
      <c r="AY203" s="96"/>
      <c r="AZ203" s="190"/>
      <c r="BA203" s="207"/>
      <c r="BB203" s="207">
        <f t="shared" si="124"/>
        <v>3950.1262689999999</v>
      </c>
      <c r="BC203" s="207">
        <f t="shared" si="125"/>
        <v>3950.1262690000008</v>
      </c>
      <c r="BD203" s="207">
        <f t="shared" si="114"/>
        <v>0</v>
      </c>
      <c r="BE203" s="207"/>
      <c r="BF203" s="207"/>
      <c r="BG203" s="207"/>
    </row>
    <row r="204" spans="1:59" s="172" customFormat="1" ht="20.25" customHeight="1">
      <c r="A204" s="282"/>
      <c r="B204" s="91" t="s">
        <v>61</v>
      </c>
      <c r="C204" s="99">
        <v>6806.62</v>
      </c>
      <c r="D204" s="99">
        <v>2770.68</v>
      </c>
      <c r="E204" s="99">
        <v>86.062816044482901</v>
      </c>
      <c r="F204" s="95">
        <f t="shared" si="115"/>
        <v>1.3200351407001316</v>
      </c>
      <c r="G204" s="99"/>
      <c r="H204" s="99"/>
      <c r="I204" s="99"/>
      <c r="J204" s="99" t="e">
        <v>#DIV/0!</v>
      </c>
      <c r="K204" s="95">
        <f t="shared" si="116"/>
        <v>0</v>
      </c>
      <c r="L204" s="99">
        <v>5083.6499999999996</v>
      </c>
      <c r="M204" s="99">
        <v>17190</v>
      </c>
      <c r="N204" s="99">
        <v>2540.38</v>
      </c>
      <c r="O204" s="99">
        <v>86.108424908424894</v>
      </c>
      <c r="P204" s="95">
        <f t="shared" si="117"/>
        <v>1.7182108115800065</v>
      </c>
      <c r="Q204" s="98">
        <v>0</v>
      </c>
      <c r="R204" s="98">
        <v>0</v>
      </c>
      <c r="S204" s="99">
        <v>-100</v>
      </c>
      <c r="T204" s="98">
        <v>0</v>
      </c>
      <c r="U204" s="99">
        <v>-100</v>
      </c>
      <c r="V204" s="95">
        <f t="shared" si="118"/>
        <v>0</v>
      </c>
      <c r="W204" s="111">
        <v>3926.36</v>
      </c>
      <c r="X204" s="111">
        <v>7704</v>
      </c>
      <c r="Y204" s="99">
        <v>74.417025130178899</v>
      </c>
      <c r="Z204" s="99">
        <v>2200.89</v>
      </c>
      <c r="AA204" s="199">
        <v>86.032102918677694</v>
      </c>
      <c r="AB204" s="95">
        <f t="shared" si="119"/>
        <v>1.5174226287179258</v>
      </c>
      <c r="AC204" s="153">
        <v>7025</v>
      </c>
      <c r="AD204" s="99">
        <v>79.58</v>
      </c>
      <c r="AE204" s="95">
        <f t="shared" si="120"/>
        <v>3.3092165314384392</v>
      </c>
      <c r="AF204" s="111">
        <v>2461</v>
      </c>
      <c r="AG204" s="99">
        <v>259.91000000000003</v>
      </c>
      <c r="AH204" s="95">
        <f t="shared" si="121"/>
        <v>64.305818650554897</v>
      </c>
      <c r="AI204" s="99">
        <v>0</v>
      </c>
      <c r="AJ204" s="99">
        <v>0</v>
      </c>
      <c r="AK204" s="99">
        <v>0</v>
      </c>
      <c r="AL204" s="95">
        <f t="shared" si="122"/>
        <v>0</v>
      </c>
      <c r="AM204" s="99">
        <v>0</v>
      </c>
      <c r="AN204" s="204">
        <v>0.97</v>
      </c>
      <c r="AO204" s="111">
        <v>1</v>
      </c>
      <c r="AP204" s="99">
        <v>0.03</v>
      </c>
      <c r="AQ204" s="98">
        <v>0</v>
      </c>
      <c r="AR204" s="95">
        <f t="shared" si="123"/>
        <v>2.3354043613578361E-3</v>
      </c>
      <c r="AS204" s="99">
        <v>0</v>
      </c>
      <c r="AT204" s="99">
        <v>0</v>
      </c>
      <c r="AU204" s="99">
        <v>0</v>
      </c>
      <c r="AV204" s="153">
        <v>4.8099999999999996</v>
      </c>
      <c r="AW204" s="99">
        <v>199.89</v>
      </c>
      <c r="AX204" s="99">
        <v>25.57</v>
      </c>
      <c r="AY204" s="210">
        <v>0</v>
      </c>
      <c r="AZ204" s="99">
        <v>0</v>
      </c>
      <c r="BA204" s="207"/>
      <c r="BB204" s="207">
        <f t="shared" si="124"/>
        <v>2770.68</v>
      </c>
      <c r="BC204" s="207">
        <f t="shared" si="125"/>
        <v>2770.6800000000003</v>
      </c>
      <c r="BD204" s="207">
        <f t="shared" si="114"/>
        <v>0</v>
      </c>
      <c r="BE204" s="207"/>
      <c r="BF204" s="207"/>
      <c r="BG204" s="207"/>
    </row>
    <row r="205" spans="1:59" s="172" customFormat="1" ht="20.25" customHeight="1">
      <c r="A205" s="282"/>
      <c r="B205" s="91" t="s">
        <v>41</v>
      </c>
      <c r="C205" s="105">
        <v>23654.009977919999</v>
      </c>
      <c r="D205" s="103">
        <v>7694.7000349999998</v>
      </c>
      <c r="E205" s="104">
        <v>-9.0207472179215102</v>
      </c>
      <c r="F205" s="95">
        <f t="shared" si="115"/>
        <v>3.6659861273573755</v>
      </c>
      <c r="G205" s="112">
        <v>441.5142644</v>
      </c>
      <c r="H205" s="112">
        <v>21</v>
      </c>
      <c r="I205" s="112">
        <v>29.932943000000002</v>
      </c>
      <c r="J205" s="104">
        <v>-28.9380205793111</v>
      </c>
      <c r="K205" s="95">
        <f t="shared" si="116"/>
        <v>1.0506148129708044</v>
      </c>
      <c r="L205" s="105">
        <v>19866.581654819998</v>
      </c>
      <c r="M205" s="105">
        <v>36815</v>
      </c>
      <c r="N205" s="105">
        <v>7353.4789629999996</v>
      </c>
      <c r="O205" s="104">
        <v>-8.8469173419261899</v>
      </c>
      <c r="P205" s="95">
        <f t="shared" si="117"/>
        <v>4.9735972795222505</v>
      </c>
      <c r="Q205" s="105">
        <v>649.66443621999997</v>
      </c>
      <c r="R205" s="105">
        <v>1267</v>
      </c>
      <c r="S205" s="104">
        <v>339.930555555556</v>
      </c>
      <c r="T205" s="105">
        <v>229.502072</v>
      </c>
      <c r="U205" s="104">
        <v>290.20496116900603</v>
      </c>
      <c r="V205" s="95">
        <f t="shared" si="118"/>
        <v>1.6789289331134443</v>
      </c>
      <c r="W205" s="103">
        <v>19859.486019619999</v>
      </c>
      <c r="X205" s="105">
        <v>36812</v>
      </c>
      <c r="Y205" s="104">
        <v>6.12009570757301</v>
      </c>
      <c r="Z205" s="103">
        <v>7353.4223590000001</v>
      </c>
      <c r="AA205" s="104">
        <v>-8.8474058069352708</v>
      </c>
      <c r="AB205" s="95">
        <f t="shared" si="119"/>
        <v>5.0698805874291546</v>
      </c>
      <c r="AC205" s="105">
        <v>3</v>
      </c>
      <c r="AD205" s="105">
        <v>5.6604000000000002E-2</v>
      </c>
      <c r="AE205" s="95">
        <f t="shared" si="120"/>
        <v>2.3537935730779266E-3</v>
      </c>
      <c r="AF205" s="105">
        <v>0</v>
      </c>
      <c r="AG205" s="105">
        <v>0</v>
      </c>
      <c r="AH205" s="95">
        <f t="shared" si="121"/>
        <v>0</v>
      </c>
      <c r="AI205" s="122">
        <v>37.768051700000001</v>
      </c>
      <c r="AJ205" s="122">
        <v>58.551037999999998</v>
      </c>
      <c r="AK205" s="122" t="s">
        <v>42</v>
      </c>
      <c r="AL205" s="95">
        <f t="shared" si="122"/>
        <v>0.32991781024225936</v>
      </c>
      <c r="AM205" s="122">
        <v>57.578538000000002</v>
      </c>
      <c r="AN205" s="122">
        <v>173.995</v>
      </c>
      <c r="AO205" s="105">
        <v>1629</v>
      </c>
      <c r="AP205" s="122">
        <v>6.1321139999999996</v>
      </c>
      <c r="AQ205" s="104">
        <v>1799.3811329170401</v>
      </c>
      <c r="AR205" s="95">
        <f t="shared" si="123"/>
        <v>0.47736552599811483</v>
      </c>
      <c r="AS205" s="122">
        <v>0</v>
      </c>
      <c r="AT205" s="122">
        <v>0</v>
      </c>
      <c r="AU205" s="122">
        <v>0</v>
      </c>
      <c r="AV205" s="104">
        <v>172.14465799999999</v>
      </c>
      <c r="AW205" s="122">
        <v>69.012118999999998</v>
      </c>
      <c r="AX205" s="122">
        <v>5.4481999999999999</v>
      </c>
      <c r="AY205" s="122">
        <v>4.6185277824406502E-13</v>
      </c>
      <c r="AZ205" s="122"/>
      <c r="BA205" s="207"/>
      <c r="BB205" s="207">
        <f t="shared" si="124"/>
        <v>7694.7000349999998</v>
      </c>
      <c r="BC205" s="207">
        <f t="shared" si="125"/>
        <v>7694.7000349999998</v>
      </c>
      <c r="BD205" s="207">
        <f t="shared" si="114"/>
        <v>0</v>
      </c>
      <c r="BE205" s="207"/>
      <c r="BF205" s="207"/>
      <c r="BG205" s="207"/>
    </row>
    <row r="206" spans="1:59" s="172" customFormat="1" ht="20.25" customHeight="1">
      <c r="A206" s="282"/>
      <c r="B206" s="91" t="s">
        <v>60</v>
      </c>
      <c r="C206" s="95">
        <v>5054.3429754500003</v>
      </c>
      <c r="D206" s="95">
        <v>1485.9344579999999</v>
      </c>
      <c r="E206" s="95">
        <v>-1.6616196072</v>
      </c>
      <c r="F206" s="95">
        <f t="shared" si="115"/>
        <v>0.70794379045476341</v>
      </c>
      <c r="G206" s="90">
        <v>50.70600434</v>
      </c>
      <c r="H206" s="90">
        <v>3</v>
      </c>
      <c r="I206" s="90">
        <v>44.688656999999999</v>
      </c>
      <c r="J206" s="90">
        <v>-30.2</v>
      </c>
      <c r="K206" s="95">
        <f t="shared" si="116"/>
        <v>1.5685248529010807</v>
      </c>
      <c r="L206" s="95">
        <v>2930.02517111</v>
      </c>
      <c r="M206" s="95">
        <v>5344</v>
      </c>
      <c r="N206" s="95">
        <v>1132.6012250000001</v>
      </c>
      <c r="O206" s="95">
        <v>-10.772857352500001</v>
      </c>
      <c r="P206" s="95">
        <f t="shared" si="117"/>
        <v>0.76604589471014561</v>
      </c>
      <c r="Q206" s="95">
        <v>23.110933800000002</v>
      </c>
      <c r="R206" s="95">
        <v>48</v>
      </c>
      <c r="S206" s="95">
        <v>-90.926275992399994</v>
      </c>
      <c r="T206" s="95">
        <v>10.081562999999999</v>
      </c>
      <c r="U206" s="95">
        <v>-90.566819139800003</v>
      </c>
      <c r="V206" s="95">
        <f t="shared" si="118"/>
        <v>7.3751960774044653E-2</v>
      </c>
      <c r="W206" s="95">
        <v>2929.5371711100001</v>
      </c>
      <c r="X206" s="95">
        <v>5340</v>
      </c>
      <c r="Y206" s="95">
        <v>-2.7322404371584699</v>
      </c>
      <c r="Z206" s="95">
        <v>1132.5559410000001</v>
      </c>
      <c r="AA206" s="95">
        <v>-10.7730982142367</v>
      </c>
      <c r="AB206" s="95">
        <f t="shared" si="119"/>
        <v>0.78085048010683145</v>
      </c>
      <c r="AC206" s="95">
        <v>4</v>
      </c>
      <c r="AD206" s="95">
        <v>4.5283999999999998E-2</v>
      </c>
      <c r="AE206" s="95">
        <f t="shared" si="120"/>
        <v>1.8830681252784403E-3</v>
      </c>
      <c r="AF206" s="84"/>
      <c r="AG206" s="84"/>
      <c r="AH206" s="95">
        <f t="shared" si="121"/>
        <v>0</v>
      </c>
      <c r="AI206" s="84"/>
      <c r="AJ206" s="84"/>
      <c r="AK206" s="84"/>
      <c r="AL206" s="95">
        <f t="shared" si="122"/>
        <v>0</v>
      </c>
      <c r="AM206" s="90"/>
      <c r="AN206" s="90">
        <v>1.54</v>
      </c>
      <c r="AO206" s="90">
        <v>2</v>
      </c>
      <c r="AP206" s="90">
        <v>3.7358000000000002E-2</v>
      </c>
      <c r="AQ206" s="90">
        <v>-20.16</v>
      </c>
      <c r="AR206" s="95">
        <f t="shared" si="123"/>
        <v>2.9082012043868686E-3</v>
      </c>
      <c r="AS206" s="90"/>
      <c r="AT206" s="90"/>
      <c r="AU206" s="90"/>
      <c r="AV206" s="90">
        <v>288.57998600000002</v>
      </c>
      <c r="AW206" s="90">
        <v>20.027232000000001</v>
      </c>
      <c r="AX206" s="90"/>
      <c r="AY206" s="92"/>
      <c r="AZ206" s="90"/>
      <c r="BA206" s="207"/>
      <c r="BB206" s="207">
        <f t="shared" si="124"/>
        <v>1485.9344579999999</v>
      </c>
      <c r="BC206" s="207">
        <f t="shared" si="125"/>
        <v>1485.9344579999999</v>
      </c>
      <c r="BD206" s="207">
        <f t="shared" si="114"/>
        <v>0</v>
      </c>
      <c r="BE206" s="207"/>
      <c r="BF206" s="207"/>
      <c r="BG206" s="207"/>
    </row>
    <row r="207" spans="1:59" s="172" customFormat="1" ht="20.25" customHeight="1">
      <c r="A207" s="282"/>
      <c r="B207" s="93" t="s">
        <v>66</v>
      </c>
      <c r="C207" s="95">
        <v>149.38</v>
      </c>
      <c r="D207" s="95">
        <v>60.44</v>
      </c>
      <c r="E207" s="95">
        <v>0</v>
      </c>
      <c r="F207" s="95">
        <f t="shared" si="115"/>
        <v>2.8795430689908599E-2</v>
      </c>
      <c r="G207" s="90">
        <v>0</v>
      </c>
      <c r="H207" s="90">
        <v>0</v>
      </c>
      <c r="I207" s="90">
        <v>0</v>
      </c>
      <c r="J207" s="90">
        <v>0</v>
      </c>
      <c r="K207" s="95">
        <f t="shared" si="116"/>
        <v>0</v>
      </c>
      <c r="L207" s="95">
        <v>125.22</v>
      </c>
      <c r="M207" s="95">
        <v>235</v>
      </c>
      <c r="N207" s="95">
        <v>50.24</v>
      </c>
      <c r="O207" s="95">
        <v>0</v>
      </c>
      <c r="P207" s="95">
        <f t="shared" si="117"/>
        <v>3.398031443082513E-2</v>
      </c>
      <c r="Q207" s="95"/>
      <c r="R207" s="95"/>
      <c r="S207" s="95"/>
      <c r="T207" s="95"/>
      <c r="U207" s="95"/>
      <c r="V207" s="95">
        <f t="shared" si="118"/>
        <v>0</v>
      </c>
      <c r="W207" s="95">
        <v>125.22</v>
      </c>
      <c r="X207" s="95">
        <v>235</v>
      </c>
      <c r="Y207" s="95">
        <v>0</v>
      </c>
      <c r="Z207" s="95">
        <v>50.24</v>
      </c>
      <c r="AA207" s="95">
        <v>0</v>
      </c>
      <c r="AB207" s="95">
        <f t="shared" si="119"/>
        <v>3.4638402131314423E-2</v>
      </c>
      <c r="AC207" s="95">
        <v>0</v>
      </c>
      <c r="AD207" s="95">
        <v>0</v>
      </c>
      <c r="AE207" s="95">
        <f t="shared" si="120"/>
        <v>0</v>
      </c>
      <c r="AF207" s="84"/>
      <c r="AG207" s="84"/>
      <c r="AH207" s="95">
        <f t="shared" si="121"/>
        <v>0</v>
      </c>
      <c r="AI207" s="84">
        <v>0</v>
      </c>
      <c r="AJ207" s="84">
        <v>0</v>
      </c>
      <c r="AK207" s="84">
        <v>0</v>
      </c>
      <c r="AL207" s="95">
        <f t="shared" si="122"/>
        <v>0</v>
      </c>
      <c r="AM207" s="90"/>
      <c r="AN207" s="90">
        <v>0</v>
      </c>
      <c r="AO207" s="90">
        <v>0</v>
      </c>
      <c r="AP207" s="90">
        <v>0</v>
      </c>
      <c r="AQ207" s="90">
        <v>0</v>
      </c>
      <c r="AR207" s="95">
        <f t="shared" si="123"/>
        <v>0</v>
      </c>
      <c r="AS207" s="90">
        <v>0</v>
      </c>
      <c r="AT207" s="90">
        <v>0</v>
      </c>
      <c r="AU207" s="90"/>
      <c r="AV207" s="90">
        <v>3.3</v>
      </c>
      <c r="AW207" s="90">
        <v>6.9</v>
      </c>
      <c r="AX207" s="90">
        <v>0</v>
      </c>
      <c r="AY207" s="92"/>
      <c r="AZ207" s="90"/>
      <c r="BA207" s="207"/>
      <c r="BB207" s="207">
        <f t="shared" si="124"/>
        <v>60.44</v>
      </c>
      <c r="BC207" s="207">
        <f t="shared" si="125"/>
        <v>60.44</v>
      </c>
      <c r="BD207" s="207">
        <f t="shared" si="114"/>
        <v>0</v>
      </c>
      <c r="BE207" s="207"/>
      <c r="BF207" s="207"/>
      <c r="BG207" s="207"/>
    </row>
    <row r="208" spans="1:59" s="172" customFormat="1" ht="20.25" customHeight="1">
      <c r="A208" s="282"/>
      <c r="B208" s="106" t="s">
        <v>17</v>
      </c>
      <c r="C208" s="107">
        <f>C190+C191+C192+C193+C194+C195+C196+C197+C198+C199+C200+C201+C202+C203+C204+C205+C206+C207</f>
        <v>999600.38754409004</v>
      </c>
      <c r="D208" s="107">
        <f>D190+D191+D192+D193+D194+D195+D196+D197+D198+D199+D200+D201+D202+D203+D204+D205+D206+D207</f>
        <v>209894.41224499998</v>
      </c>
      <c r="E208" s="107">
        <v>12.92</v>
      </c>
      <c r="F208" s="186">
        <f>D208/$D$401*100</f>
        <v>3.9749189922335302</v>
      </c>
      <c r="G208" s="107">
        <f>G190+G191+G192+G193+G194+G195+G196+G197+G198+G199+G200+G201+G202+G203+G204+G205+G206+G207</f>
        <v>47637.118355040002</v>
      </c>
      <c r="H208" s="107">
        <f>H190+H191+H192+H193+H194+H195+H196+H197+H198+H199+H200+H201+H202+H203+H204+H205+H206+H207</f>
        <v>1308</v>
      </c>
      <c r="I208" s="107">
        <f>I190+I191+I192+I193+I194+I195+I196+I197+I198+I199+I200+I201+I202+I203+I204+I205+I206+I207</f>
        <v>2849.0882320000001</v>
      </c>
      <c r="J208" s="107">
        <v>-0.32</v>
      </c>
      <c r="K208" s="186">
        <f>I208/$I$401*100</f>
        <v>2.2876874365285755</v>
      </c>
      <c r="L208" s="107">
        <f>L190+L191+L192+L193+L194+L195+L196+L197+L198+L199+L200+L201+L202+L203+L204+L205+L206+L207</f>
        <v>389988.98822515999</v>
      </c>
      <c r="M208" s="107">
        <f>M190+M191+M192+M193+M194+M195+M196+M197+M198+M199+M200+M201+M202+M203+M204+M205+M206+M207</f>
        <v>866458</v>
      </c>
      <c r="N208" s="107">
        <f>N190+N191+N192+N193+N194+N195+N196+N197+N198+N199+N200+N201+N202+N203+N204+N205+N206+N207</f>
        <v>147850.30933799999</v>
      </c>
      <c r="O208" s="107">
        <v>8.74</v>
      </c>
      <c r="P208" s="186">
        <f>N208/$N$401*100</f>
        <v>3.7682304623625549</v>
      </c>
      <c r="Q208" s="107">
        <f>Q190+Q191+Q192+Q193+Q194+Q195+Q196+Q197+Q198+Q199+Q200+Q201+Q202+Q203+Q204+Q205+Q206+Q207</f>
        <v>42471.130550770016</v>
      </c>
      <c r="R208" s="107">
        <f>R190+R191+R192+R193+R194+R195+R196+R197+R198+R199+R200+R201+R202+R203+R204+R205+R206+R207</f>
        <v>81632</v>
      </c>
      <c r="S208" s="107">
        <v>-10.86</v>
      </c>
      <c r="T208" s="107">
        <f>T190+T191+T192+T193+T194+T195+T196+T197+T198+T199+T200+T201+T202+T203+T204+T205+T206+T207</f>
        <v>13669.552502999999</v>
      </c>
      <c r="U208" s="107">
        <v>-17.68</v>
      </c>
      <c r="V208" s="186">
        <f>T208/$T$401*100</f>
        <v>3.7218095690723465</v>
      </c>
      <c r="W208" s="107">
        <f>W190+W191+W192+W193+W194+W195+W196+W197+W198+W199+W200+W201+W202+W203+W204+W205+W206+W207</f>
        <v>363734.50326715986</v>
      </c>
      <c r="X208" s="107">
        <f>X190+X191+X192+X193+X194+X195+X196+X197+X198+X199+X200+X201+X202+X203+X204+X205+X206+X207</f>
        <v>655392</v>
      </c>
      <c r="Y208" s="107">
        <v>17.13</v>
      </c>
      <c r="Z208" s="107">
        <f>Z190+Z191+Z192+Z193+Z194+Z195+Z196+Z197+Z198+Z199+Z200+Z201+Z202+Z203+Z204+Z205+Z206+Z207</f>
        <v>145041.33247699999</v>
      </c>
      <c r="AA208" s="107">
        <v>8.89</v>
      </c>
      <c r="AB208" s="186">
        <f>Z208/$Z$401*100</f>
        <v>3.7314217022103615</v>
      </c>
      <c r="AC208" s="107">
        <f>AC190+AC191+AC192+AC193+AC194+AC195+AC196+AC197+AC198+AC199+AC200+AC201+AC202+AC203+AC204+AC205+AC206+AC207</f>
        <v>207127</v>
      </c>
      <c r="AD208" s="107">
        <f>AD190+AD191+AD192+AD193+AD194+AD195+AD196+AD197+AD198+AD199+AD200+AD201+AD202+AD203+AD204+AD205+AD206+AD207</f>
        <v>2404.7988169999994</v>
      </c>
      <c r="AE208" s="186">
        <f>AD208/$AD$401*100</f>
        <v>7.7242551560920063</v>
      </c>
      <c r="AF208" s="107">
        <f>AF190+AF191+AF192+AF193+AF194+AF195+AF196+AF197+AF198+AF199+AF200+AF201+AF202+AF203+AF204+AF205+AF206+AF207</f>
        <v>3873</v>
      </c>
      <c r="AG208" s="107">
        <f>AG190+AG191+AG192+AG193+AG194+AG195+AG196+AG197+AG198+AG199+AG200+AG201+AG202+AG203+AG204+AG205+AG206+AG207</f>
        <v>404.17804400000006</v>
      </c>
      <c r="AH208" s="186">
        <f>AG208/$AG$401*100</f>
        <v>7.3696851711418665</v>
      </c>
      <c r="AI208" s="107">
        <f>AI190+AI191+AI192+AI193+AI194+AI195+AI196+AI197+AI198+AI199+AI200+AI201+AI202+AI203+AI204+AI205+AI206+AI207</f>
        <v>7414.6157689399997</v>
      </c>
      <c r="AJ208" s="107">
        <f>AJ190+AJ191+AJ192+AJ193+AJ194+AJ195+AJ196+AJ197+AJ198+AJ199+AJ200+AJ201+AJ202+AJ203+AJ204+AJ205+AJ206+AJ207</f>
        <v>17747.158893</v>
      </c>
      <c r="AK208" s="107">
        <v>-2.54</v>
      </c>
      <c r="AL208" s="186">
        <f>AJ208/$AJ$401*100</f>
        <v>5.0950183234844957</v>
      </c>
      <c r="AM208" s="107">
        <f>AM190+AM191+AM192+AM193+AM194+AM195+AM196+AM197+AM198+AM199+AM200+AM201+AM202+AM203+AM204+AM205+AM206+AM207</f>
        <v>17730.579072</v>
      </c>
      <c r="AN208" s="107">
        <f>AN190+AN191+AN192+AN193+AN194+AN195+AN196+AN197+AN198+AN199+AN200+AN201+AN202+AN203+AN204+AN205+AN206+AN207</f>
        <v>12788.994853</v>
      </c>
      <c r="AO208" s="107">
        <f>AO190+AO191+AO192+AO193+AO194+AO195+AO196+AO197+AO198+AO199+AO200+AO201+AO202+AO203+AO204+AO205+AO206+AO207</f>
        <v>111869</v>
      </c>
      <c r="AP208" s="107">
        <f>AP190+AP191+AP192+AP193+AP194+AP195+AP196+AP197+AP198+AP199+AP200+AP201+AP202+AP203+AP204+AP205+AP206+AP207</f>
        <v>1284.5741189999999</v>
      </c>
      <c r="AQ208" s="107">
        <v>58.62</v>
      </c>
      <c r="AR208" s="186">
        <f>AP208/$AP$401*100</f>
        <v>7.0128680950564846</v>
      </c>
      <c r="AS208" s="107">
        <f>AS190+AS191+AS192+AS193+AS194+AS195+AS196+AS197+AS198+AS199+AS200+AS201+AS202+AS203+AS204+AS205+AS206+AS207</f>
        <v>150.220767</v>
      </c>
      <c r="AT208" s="107">
        <f t="shared" ref="AT208:AZ208" si="126">AT190+AT191+AT192+AT193+AT194+AT195+AT196+AT197+AT198+AT199+AT200+AT201+AT202+AT203+AT204+AT205+AT206+AT207</f>
        <v>784.25525500000003</v>
      </c>
      <c r="AU208" s="107">
        <f t="shared" si="126"/>
        <v>637.244101</v>
      </c>
      <c r="AV208" s="107">
        <f t="shared" si="126"/>
        <v>9301.919543</v>
      </c>
      <c r="AW208" s="107">
        <f t="shared" si="126"/>
        <v>9807.8452510000006</v>
      </c>
      <c r="AX208" s="107">
        <f t="shared" si="126"/>
        <v>18979.687386999998</v>
      </c>
      <c r="AY208" s="107">
        <f t="shared" si="126"/>
        <v>502.10935900001624</v>
      </c>
      <c r="AZ208" s="107">
        <f t="shared" si="126"/>
        <v>667.78004499999997</v>
      </c>
      <c r="BA208" s="207"/>
      <c r="BB208" s="207">
        <f t="shared" si="124"/>
        <v>209894.41224499998</v>
      </c>
      <c r="BC208" s="207">
        <f t="shared" si="125"/>
        <v>209894.41224499998</v>
      </c>
      <c r="BD208" s="207">
        <f t="shared" si="114"/>
        <v>0</v>
      </c>
      <c r="BE208" s="207"/>
      <c r="BF208" s="207"/>
      <c r="BG208" s="207"/>
    </row>
    <row r="209" spans="1:59" s="172" customFormat="1" ht="20.25" customHeight="1">
      <c r="A209" s="282" t="s">
        <v>86</v>
      </c>
      <c r="B209" s="91" t="s">
        <v>77</v>
      </c>
      <c r="C209" s="217">
        <v>426051.36324691999</v>
      </c>
      <c r="D209" s="217">
        <v>54676.074753000001</v>
      </c>
      <c r="E209" s="217">
        <v>8.0214431219607896</v>
      </c>
      <c r="F209" s="95">
        <f>D209/$D$217*100</f>
        <v>50.822246476994749</v>
      </c>
      <c r="G209" s="217">
        <v>4668.2658314</v>
      </c>
      <c r="H209" s="217">
        <v>182</v>
      </c>
      <c r="I209" s="217">
        <v>397.89908600000001</v>
      </c>
      <c r="J209" s="217">
        <v>13.938734391860899</v>
      </c>
      <c r="K209" s="95">
        <f>I209/$I$217*100</f>
        <v>54.525638231872477</v>
      </c>
      <c r="L209" s="217">
        <v>100823.25864701001</v>
      </c>
      <c r="M209" s="217">
        <v>272530</v>
      </c>
      <c r="N209" s="217">
        <v>35931.057978999997</v>
      </c>
      <c r="O209" s="217">
        <v>7.8098106499762601</v>
      </c>
      <c r="P209" s="95">
        <f>N209/$N$217*100</f>
        <v>46.262344535156814</v>
      </c>
      <c r="Q209" s="217">
        <v>663.88197545000003</v>
      </c>
      <c r="R209" s="217">
        <v>1436</v>
      </c>
      <c r="S209" s="217">
        <v>-88.251656712754595</v>
      </c>
      <c r="T209" s="217">
        <v>211.17746099999999</v>
      </c>
      <c r="U209" s="217">
        <v>-90.532769082575399</v>
      </c>
      <c r="V209" s="95">
        <f>T209/$T$217*100</f>
        <v>2.3025214637947085</v>
      </c>
      <c r="W209" s="217">
        <v>91844.406647009993</v>
      </c>
      <c r="X209" s="217">
        <v>186615</v>
      </c>
      <c r="Y209" s="217">
        <v>13.8785149384886</v>
      </c>
      <c r="Z209" s="217">
        <v>34698.850657000003</v>
      </c>
      <c r="AA209" s="217">
        <v>7.8926023206634701</v>
      </c>
      <c r="AB209" s="95">
        <f>Z209/$Z$217*100</f>
        <v>45.653058140304609</v>
      </c>
      <c r="AC209" s="217">
        <v>79370</v>
      </c>
      <c r="AD209" s="217">
        <v>902.21761500000002</v>
      </c>
      <c r="AE209" s="95">
        <f>AD209/$AD$217*100</f>
        <v>68.298908380526228</v>
      </c>
      <c r="AF209" s="217">
        <v>6545</v>
      </c>
      <c r="AG209" s="217">
        <v>329.98970700000001</v>
      </c>
      <c r="AH209" s="95">
        <f>AG209/$AG$217*100</f>
        <v>96.62221620113651</v>
      </c>
      <c r="AI209" s="217">
        <v>4841.7123021999996</v>
      </c>
      <c r="AJ209" s="217">
        <v>7974.4278119999999</v>
      </c>
      <c r="AK209" s="217">
        <v>-6.9185055908434406E-2</v>
      </c>
      <c r="AL209" s="95">
        <f>AJ209/$AJ$217*100</f>
        <v>55.097869152271493</v>
      </c>
      <c r="AM209" s="223">
        <v>7916.6031210000001</v>
      </c>
      <c r="AN209" s="217">
        <v>1612.5661771</v>
      </c>
      <c r="AO209" s="217">
        <v>25661</v>
      </c>
      <c r="AP209" s="217">
        <v>274.82642199999998</v>
      </c>
      <c r="AQ209" s="217">
        <v>157.43072603809799</v>
      </c>
      <c r="AR209" s="95">
        <f>AP209/$AP$217*100</f>
        <v>93.617974833404375</v>
      </c>
      <c r="AS209" s="217">
        <v>26.395567</v>
      </c>
      <c r="AT209" s="217">
        <v>22.951953</v>
      </c>
      <c r="AU209" s="217">
        <v>61.858066000000001</v>
      </c>
      <c r="AV209" s="217">
        <v>1963.2430649999999</v>
      </c>
      <c r="AW209" s="217">
        <v>3299.1531799999998</v>
      </c>
      <c r="AX209" s="217">
        <v>4722.7899239999997</v>
      </c>
      <c r="AY209" s="224">
        <v>1.47169900000154</v>
      </c>
      <c r="AZ209" s="225">
        <v>538.228837</v>
      </c>
      <c r="BA209" s="207"/>
      <c r="BB209" s="207">
        <f t="shared" si="124"/>
        <v>54676.074753000001</v>
      </c>
      <c r="BC209" s="207">
        <f t="shared" si="125"/>
        <v>54676.074753000001</v>
      </c>
      <c r="BD209" s="207">
        <f t="shared" si="114"/>
        <v>0</v>
      </c>
      <c r="BE209" s="207"/>
      <c r="BF209" s="207"/>
      <c r="BG209" s="207"/>
    </row>
    <row r="210" spans="1:59" s="172" customFormat="1" ht="20.25" customHeight="1">
      <c r="A210" s="282"/>
      <c r="B210" s="74" t="s">
        <v>32</v>
      </c>
      <c r="C210" s="90">
        <v>76523.706547499998</v>
      </c>
      <c r="D210" s="90">
        <v>18890.155277999998</v>
      </c>
      <c r="E210" s="90">
        <v>19.2011026639607</v>
      </c>
      <c r="F210" s="95">
        <f t="shared" ref="F210:F216" si="127">D210/$D$217*100</f>
        <v>17.558687814811417</v>
      </c>
      <c r="G210" s="90">
        <v>4215.0211038300004</v>
      </c>
      <c r="H210" s="90">
        <v>415</v>
      </c>
      <c r="I210" s="90">
        <v>271.475618</v>
      </c>
      <c r="J210" s="90">
        <v>-29.431482575813</v>
      </c>
      <c r="K210" s="95">
        <f>I210/$I$217*100</f>
        <v>37.201345408071653</v>
      </c>
      <c r="L210" s="90">
        <v>39827.930761659998</v>
      </c>
      <c r="M210" s="90">
        <v>98464</v>
      </c>
      <c r="N210" s="90">
        <v>15029.052180000001</v>
      </c>
      <c r="O210" s="90">
        <v>9.1850759137934705</v>
      </c>
      <c r="P210" s="95">
        <f t="shared" ref="P210:P216" si="128">N210/$N$217*100</f>
        <v>19.350367873786723</v>
      </c>
      <c r="Q210" s="90">
        <v>7094.6870471800003</v>
      </c>
      <c r="R210" s="90">
        <v>14233</v>
      </c>
      <c r="S210" s="90">
        <v>80.989318413021394</v>
      </c>
      <c r="T210" s="90">
        <v>2352.8296019999998</v>
      </c>
      <c r="U210" s="90">
        <v>70.405688971310397</v>
      </c>
      <c r="V210" s="95">
        <f t="shared" ref="V210:V216" si="129">T210/$T$217*100</f>
        <v>25.653498406520576</v>
      </c>
      <c r="W210" s="90">
        <v>37688.68392766</v>
      </c>
      <c r="X210" s="90">
        <v>82006</v>
      </c>
      <c r="Y210" s="90">
        <v>16.3486230722302</v>
      </c>
      <c r="Z210" s="90">
        <v>14842.814753000001</v>
      </c>
      <c r="AA210" s="90">
        <v>9.7557682286015996</v>
      </c>
      <c r="AB210" s="95">
        <f t="shared" ref="AB210:AB216" si="130">Z210/$Z$217*100</f>
        <v>19.52859740464573</v>
      </c>
      <c r="AC210" s="90">
        <v>16458</v>
      </c>
      <c r="AD210" s="90">
        <v>186.237427</v>
      </c>
      <c r="AE210" s="95">
        <f t="shared" ref="AE210:AE216" si="131">AD210/$AD$217*100</f>
        <v>14.09838685503601</v>
      </c>
      <c r="AF210" s="90">
        <v>0</v>
      </c>
      <c r="AG210" s="90">
        <v>0</v>
      </c>
      <c r="AH210" s="95">
        <f t="shared" ref="AH210:AH216" si="132">AG210/$AG$217*100</f>
        <v>0</v>
      </c>
      <c r="AI210" s="90">
        <v>1187.3255425</v>
      </c>
      <c r="AJ210" s="90">
        <v>2069.3714960000002</v>
      </c>
      <c r="AK210" s="90" t="e">
        <v>#DIV/0!</v>
      </c>
      <c r="AL210" s="95">
        <f t="shared" ref="AL210:AL216" si="133">AJ210/$AJ$217*100</f>
        <v>14.297948718335995</v>
      </c>
      <c r="AM210" s="90">
        <v>2069.3714960000002</v>
      </c>
      <c r="AN210" s="90">
        <v>509.24040000000002</v>
      </c>
      <c r="AO210" s="90">
        <v>684</v>
      </c>
      <c r="AP210" s="90">
        <v>6.2916249999999998</v>
      </c>
      <c r="AQ210" s="90">
        <v>-22.090648450741099</v>
      </c>
      <c r="AR210" s="95">
        <f t="shared" ref="AR210:AR216" si="134">AP210/$AP$217*100</f>
        <v>2.1432043783301804</v>
      </c>
      <c r="AS210" s="90">
        <v>79.063301999999993</v>
      </c>
      <c r="AT210" s="90">
        <v>1.7689619999999999</v>
      </c>
      <c r="AU210" s="90">
        <v>-2.8091000000000001E-2</v>
      </c>
      <c r="AV210" s="90">
        <v>563.39436799999999</v>
      </c>
      <c r="AW210" s="90">
        <v>612.70509700000002</v>
      </c>
      <c r="AX210" s="90">
        <v>255.09638200000001</v>
      </c>
      <c r="AY210" s="90">
        <v>1.9643390000000001</v>
      </c>
      <c r="AZ210" s="90">
        <v>0</v>
      </c>
      <c r="BA210" s="207"/>
      <c r="BB210" s="207">
        <f t="shared" si="124"/>
        <v>18890.155277999998</v>
      </c>
      <c r="BC210" s="207">
        <f t="shared" si="125"/>
        <v>18890.155278000002</v>
      </c>
      <c r="BD210" s="207">
        <f t="shared" si="114"/>
        <v>0</v>
      </c>
      <c r="BE210" s="207"/>
      <c r="BF210" s="207"/>
      <c r="BG210" s="207"/>
    </row>
    <row r="211" spans="1:59" s="172" customFormat="1" ht="20.25" customHeight="1">
      <c r="A211" s="282"/>
      <c r="B211" s="91" t="s">
        <v>34</v>
      </c>
      <c r="C211" s="92">
        <v>33015.062253789998</v>
      </c>
      <c r="D211" s="92">
        <v>9008.1812910000008</v>
      </c>
      <c r="E211" s="92">
        <v>-11.2387303670207</v>
      </c>
      <c r="F211" s="95">
        <f t="shared" si="127"/>
        <v>8.3732420798099643</v>
      </c>
      <c r="G211" s="92">
        <v>143.41387037000001</v>
      </c>
      <c r="H211" s="92">
        <v>26</v>
      </c>
      <c r="I211" s="92">
        <v>15.174977999999999</v>
      </c>
      <c r="J211" s="92">
        <v>-56.213203889277302</v>
      </c>
      <c r="K211" s="95">
        <f>I211/$I$217*100</f>
        <v>2.0794854517575434</v>
      </c>
      <c r="L211" s="92">
        <v>12191.396135950001</v>
      </c>
      <c r="M211" s="92">
        <v>39683</v>
      </c>
      <c r="N211" s="92">
        <v>5043.7832429999999</v>
      </c>
      <c r="O211" s="92">
        <v>1.8929028535410699</v>
      </c>
      <c r="P211" s="95">
        <f t="shared" si="128"/>
        <v>6.494026373637289</v>
      </c>
      <c r="Q211" s="92">
        <v>142.43799016</v>
      </c>
      <c r="R211" s="97">
        <v>272</v>
      </c>
      <c r="S211" s="92">
        <v>46.236559139785001</v>
      </c>
      <c r="T211" s="92">
        <v>286.37237099999999</v>
      </c>
      <c r="U211" s="92">
        <v>-33.144907436322299</v>
      </c>
      <c r="V211" s="95">
        <f t="shared" si="129"/>
        <v>3.122390655436857</v>
      </c>
      <c r="W211" s="92">
        <v>9827.2541359499992</v>
      </c>
      <c r="X211" s="92">
        <v>20334</v>
      </c>
      <c r="Y211" s="92">
        <v>9.8244666486632504</v>
      </c>
      <c r="Z211" s="92">
        <v>4801.1938419999997</v>
      </c>
      <c r="AA211" s="92">
        <v>2.7622556501661002</v>
      </c>
      <c r="AB211" s="95">
        <f t="shared" si="130"/>
        <v>6.3169003428498325</v>
      </c>
      <c r="AC211" s="92">
        <v>19246</v>
      </c>
      <c r="AD211" s="92">
        <v>231.05340100000001</v>
      </c>
      <c r="AE211" s="95">
        <f t="shared" si="131"/>
        <v>17.491007494802666</v>
      </c>
      <c r="AF211" s="92">
        <v>103</v>
      </c>
      <c r="AG211" s="92">
        <v>11.536</v>
      </c>
      <c r="AH211" s="95">
        <f t="shared" si="132"/>
        <v>3.3777837988634922</v>
      </c>
      <c r="AI211" s="92">
        <v>1847.0820745799999</v>
      </c>
      <c r="AJ211" s="92">
        <v>2792.6770470000001</v>
      </c>
      <c r="AK211" s="92">
        <v>-24.2536617737935</v>
      </c>
      <c r="AL211" s="95">
        <f t="shared" si="133"/>
        <v>19.295497827268811</v>
      </c>
      <c r="AM211" s="92">
        <v>2792.6770470000001</v>
      </c>
      <c r="AN211" s="92">
        <v>29.34</v>
      </c>
      <c r="AO211" s="92">
        <v>32</v>
      </c>
      <c r="AP211" s="92">
        <v>0.19395799999999999</v>
      </c>
      <c r="AQ211" s="92">
        <v>-96.693788021147995</v>
      </c>
      <c r="AR211" s="95">
        <f t="shared" si="134"/>
        <v>6.6070631166378332E-2</v>
      </c>
      <c r="AS211" s="92">
        <v>0</v>
      </c>
      <c r="AT211" s="92">
        <v>0</v>
      </c>
      <c r="AU211" s="92">
        <v>16.230166000000001</v>
      </c>
      <c r="AV211" s="92">
        <v>465.38219900000001</v>
      </c>
      <c r="AW211" s="92">
        <v>466.89166999999998</v>
      </c>
      <c r="AX211" s="92">
        <v>203.865768</v>
      </c>
      <c r="AY211" s="92">
        <v>3.9822620000001598</v>
      </c>
      <c r="AZ211" s="92"/>
      <c r="BA211" s="207"/>
      <c r="BB211" s="207">
        <f t="shared" si="124"/>
        <v>9008.1812910000008</v>
      </c>
      <c r="BC211" s="207">
        <f t="shared" si="125"/>
        <v>9008.181290999999</v>
      </c>
      <c r="BD211" s="207">
        <f t="shared" si="114"/>
        <v>0</v>
      </c>
      <c r="BE211" s="207"/>
      <c r="BF211" s="207"/>
      <c r="BG211" s="207"/>
    </row>
    <row r="212" spans="1:59" s="172" customFormat="1" ht="20.25" customHeight="1">
      <c r="A212" s="282"/>
      <c r="B212" s="91" t="s">
        <v>35</v>
      </c>
      <c r="C212" s="95">
        <v>18425.802224949999</v>
      </c>
      <c r="D212" s="95">
        <v>2894.883057</v>
      </c>
      <c r="E212" s="95">
        <v>-25.976266618145999</v>
      </c>
      <c r="F212" s="95">
        <f t="shared" si="127"/>
        <v>2.6908380111331516</v>
      </c>
      <c r="G212" s="95">
        <v>93.179306010000005</v>
      </c>
      <c r="H212" s="95">
        <v>1</v>
      </c>
      <c r="I212" s="95">
        <v>1.215964</v>
      </c>
      <c r="J212" s="95">
        <v>-80.147429293531204</v>
      </c>
      <c r="K212" s="95">
        <f>I212/$I$217*100</f>
        <v>0.16662821177473272</v>
      </c>
      <c r="L212" s="95">
        <v>9203.8460189399993</v>
      </c>
      <c r="M212" s="95">
        <v>19229</v>
      </c>
      <c r="N212" s="95">
        <v>2689.3018670000001</v>
      </c>
      <c r="O212" s="95">
        <v>-27.937892978686602</v>
      </c>
      <c r="P212" s="95">
        <f t="shared" si="128"/>
        <v>3.4625590374463293</v>
      </c>
      <c r="Q212" s="95">
        <v>5282.8584978999997</v>
      </c>
      <c r="R212" s="95">
        <v>10560</v>
      </c>
      <c r="S212" s="95">
        <v>-28.280358598206998</v>
      </c>
      <c r="T212" s="95">
        <v>1451.1726100000001</v>
      </c>
      <c r="U212" s="95">
        <v>-30.533294860089899</v>
      </c>
      <c r="V212" s="95">
        <f t="shared" si="129"/>
        <v>15.822503340903355</v>
      </c>
      <c r="W212" s="95">
        <v>9202.26001894</v>
      </c>
      <c r="X212" s="95">
        <v>19216</v>
      </c>
      <c r="Y212" s="95">
        <v>-21.567346938775501</v>
      </c>
      <c r="Z212" s="95">
        <v>2689.1546939999998</v>
      </c>
      <c r="AA212" s="95">
        <v>-27.928615265001898</v>
      </c>
      <c r="AB212" s="95">
        <f t="shared" si="130"/>
        <v>3.5381038065792048</v>
      </c>
      <c r="AC212" s="95">
        <v>13</v>
      </c>
      <c r="AD212" s="95">
        <v>0.147173</v>
      </c>
      <c r="AE212" s="95">
        <f t="shared" si="131"/>
        <v>1.114116492071282E-2</v>
      </c>
      <c r="AF212" s="95">
        <v>0</v>
      </c>
      <c r="AG212" s="95">
        <v>0</v>
      </c>
      <c r="AH212" s="95">
        <f t="shared" si="132"/>
        <v>0</v>
      </c>
      <c r="AI212" s="95"/>
      <c r="AJ212" s="95">
        <v>0</v>
      </c>
      <c r="AK212" s="95"/>
      <c r="AL212" s="95">
        <f t="shared" si="133"/>
        <v>0</v>
      </c>
      <c r="AM212" s="136"/>
      <c r="AN212" s="95">
        <v>132.24</v>
      </c>
      <c r="AO212" s="95">
        <v>349</v>
      </c>
      <c r="AP212" s="95">
        <v>4.5172990000000004</v>
      </c>
      <c r="AQ212" s="95">
        <v>-68.5434455411458</v>
      </c>
      <c r="AR212" s="95">
        <f t="shared" si="134"/>
        <v>1.5387908521290679</v>
      </c>
      <c r="AS212" s="95">
        <v>0</v>
      </c>
      <c r="AT212" s="95">
        <v>0.64528399999999997</v>
      </c>
      <c r="AU212" s="95">
        <v>0</v>
      </c>
      <c r="AV212" s="95">
        <v>6.5195730000000003</v>
      </c>
      <c r="AW212" s="95">
        <v>189.94488200000001</v>
      </c>
      <c r="AX212" s="95">
        <v>2.7381880000000001</v>
      </c>
      <c r="AY212" s="96">
        <v>-4.8385118134319799E-14</v>
      </c>
      <c r="AZ212" s="190"/>
      <c r="BA212" s="207"/>
      <c r="BB212" s="207">
        <f t="shared" si="124"/>
        <v>2894.883057</v>
      </c>
      <c r="BC212" s="207">
        <f t="shared" si="125"/>
        <v>2894.8830570000005</v>
      </c>
      <c r="BD212" s="207">
        <f t="shared" si="114"/>
        <v>0</v>
      </c>
      <c r="BE212" s="207"/>
      <c r="BF212" s="207"/>
      <c r="BG212" s="207"/>
    </row>
    <row r="213" spans="1:59" s="172" customFormat="1" ht="20.25" customHeight="1">
      <c r="A213" s="282"/>
      <c r="B213" s="74" t="s">
        <v>33</v>
      </c>
      <c r="C213" s="92">
        <v>76481.212362110004</v>
      </c>
      <c r="D213" s="92">
        <v>14280.408181000001</v>
      </c>
      <c r="E213" s="92">
        <v>9.24744987679302</v>
      </c>
      <c r="F213" s="95">
        <f t="shared" si="127"/>
        <v>13.273857489688442</v>
      </c>
      <c r="G213" s="92">
        <v>164.64035000000001</v>
      </c>
      <c r="H213" s="92">
        <v>20</v>
      </c>
      <c r="I213" s="92">
        <v>25.011499000000001</v>
      </c>
      <c r="J213" s="92">
        <v>4.3931479960283903</v>
      </c>
      <c r="K213" s="95">
        <f t="shared" ref="K213:K216" si="135">I213/$I$217*100</f>
        <v>3.4274216606540286</v>
      </c>
      <c r="L213" s="92">
        <v>36157.40413861</v>
      </c>
      <c r="M213" s="92">
        <v>68674</v>
      </c>
      <c r="N213" s="92">
        <v>11977.99337</v>
      </c>
      <c r="O213" s="92">
        <v>15.105998272728501</v>
      </c>
      <c r="P213" s="95">
        <f t="shared" si="128"/>
        <v>15.422035622959582</v>
      </c>
      <c r="Q213" s="92">
        <v>13083.206883520001</v>
      </c>
      <c r="R213" s="92">
        <v>27010</v>
      </c>
      <c r="S213" s="92">
        <v>-28.737269801065899</v>
      </c>
      <c r="T213" s="92">
        <v>4284.2049360000001</v>
      </c>
      <c r="U213" s="92">
        <v>-28.524460911324301</v>
      </c>
      <c r="V213" s="95">
        <f t="shared" si="129"/>
        <v>46.711773944640974</v>
      </c>
      <c r="W213" s="92">
        <v>36154.842138610002</v>
      </c>
      <c r="X213" s="92">
        <v>68653</v>
      </c>
      <c r="Y213" s="92">
        <v>20.5347894025317</v>
      </c>
      <c r="Z213" s="92">
        <v>11977.755628999999</v>
      </c>
      <c r="AA213" s="92">
        <v>15.105887546346001</v>
      </c>
      <c r="AB213" s="95">
        <f t="shared" si="130"/>
        <v>15.759057253119257</v>
      </c>
      <c r="AC213" s="92">
        <v>21</v>
      </c>
      <c r="AD213" s="92">
        <v>0.23774100000000001</v>
      </c>
      <c r="AE213" s="95">
        <f t="shared" si="131"/>
        <v>1.799726641038225E-2</v>
      </c>
      <c r="AF213" s="92">
        <v>0</v>
      </c>
      <c r="AG213" s="92">
        <v>0</v>
      </c>
      <c r="AH213" s="95">
        <f t="shared" si="132"/>
        <v>0</v>
      </c>
      <c r="AI213" s="92">
        <v>1445.214095</v>
      </c>
      <c r="AJ213" s="92">
        <v>1371.3821579999999</v>
      </c>
      <c r="AK213" s="92">
        <v>-23.1138607314222</v>
      </c>
      <c r="AL213" s="95">
        <f t="shared" si="133"/>
        <v>9.4753174121834665</v>
      </c>
      <c r="AM213" s="92">
        <v>1371.3821579999999</v>
      </c>
      <c r="AN213" s="92">
        <v>271.47146300000003</v>
      </c>
      <c r="AO213" s="92">
        <v>624</v>
      </c>
      <c r="AP213" s="92">
        <v>3.97214</v>
      </c>
      <c r="AQ213" s="92">
        <v>227.80707929400199</v>
      </c>
      <c r="AR213" s="95">
        <f t="shared" si="134"/>
        <v>1.3530857035091004</v>
      </c>
      <c r="AS213" s="92">
        <v>0</v>
      </c>
      <c r="AT213" s="92">
        <v>0</v>
      </c>
      <c r="AU213" s="92">
        <v>1.1302829999999999</v>
      </c>
      <c r="AV213" s="92">
        <v>651.07578799999999</v>
      </c>
      <c r="AW213" s="92">
        <v>242.586015</v>
      </c>
      <c r="AX213" s="92">
        <v>7.2569280000000003</v>
      </c>
      <c r="AY213" s="92">
        <v>0</v>
      </c>
      <c r="AZ213" s="92">
        <v>0</v>
      </c>
      <c r="BA213" s="207"/>
      <c r="BB213" s="207">
        <f t="shared" si="124"/>
        <v>14280.408181000001</v>
      </c>
      <c r="BC213" s="207">
        <f t="shared" si="125"/>
        <v>14280.408181000003</v>
      </c>
      <c r="BD213" s="207">
        <f t="shared" si="114"/>
        <v>0</v>
      </c>
      <c r="BE213" s="207"/>
      <c r="BF213" s="207"/>
      <c r="BG213" s="207"/>
    </row>
    <row r="214" spans="1:59" s="172" customFormat="1" ht="20.25" customHeight="1">
      <c r="A214" s="282"/>
      <c r="B214" s="74" t="s">
        <v>62</v>
      </c>
      <c r="C214" s="95">
        <v>10682.166597400001</v>
      </c>
      <c r="D214" s="95">
        <v>3343.9320729999999</v>
      </c>
      <c r="E214" s="95">
        <v>3.02967257228992</v>
      </c>
      <c r="F214" s="95">
        <f t="shared" si="127"/>
        <v>3.1082359292262343</v>
      </c>
      <c r="G214" s="95">
        <v>58.681222990000002</v>
      </c>
      <c r="H214" s="95">
        <v>11</v>
      </c>
      <c r="I214" s="95">
        <v>10.911534</v>
      </c>
      <c r="J214" s="95">
        <v>-50.110370431231303</v>
      </c>
      <c r="K214" s="95">
        <f t="shared" si="135"/>
        <v>1.4952493644048641</v>
      </c>
      <c r="L214" s="95">
        <v>8032.4194844599997</v>
      </c>
      <c r="M214" s="95">
        <v>16340</v>
      </c>
      <c r="N214" s="95">
        <v>3079.2530839999999</v>
      </c>
      <c r="O214" s="95">
        <v>-2.4774194137424099</v>
      </c>
      <c r="P214" s="95">
        <f t="shared" si="128"/>
        <v>3.9646332475433774</v>
      </c>
      <c r="Q214" s="90">
        <v>840.23127404000002</v>
      </c>
      <c r="R214" s="90">
        <v>1730</v>
      </c>
      <c r="S214" s="90">
        <v>4.1541240216736899</v>
      </c>
      <c r="T214" s="90">
        <v>298.166651</v>
      </c>
      <c r="U214" s="90">
        <v>-9.19626170785852</v>
      </c>
      <c r="V214" s="95">
        <f t="shared" si="129"/>
        <v>3.2509866842053095</v>
      </c>
      <c r="W214" s="90">
        <v>8021.0734844600001</v>
      </c>
      <c r="X214" s="90">
        <v>16247</v>
      </c>
      <c r="Y214" s="90">
        <v>8.8065898740959003</v>
      </c>
      <c r="Z214" s="90">
        <v>3078.2002309999998</v>
      </c>
      <c r="AA214" s="90">
        <v>-2.4639593179467201</v>
      </c>
      <c r="AB214" s="95">
        <f t="shared" si="130"/>
        <v>4.0499685566672303</v>
      </c>
      <c r="AC214" s="95">
        <v>93</v>
      </c>
      <c r="AD214" s="95">
        <v>1.052853</v>
      </c>
      <c r="AE214" s="95">
        <f t="shared" si="131"/>
        <v>7.9702179817407112E-2</v>
      </c>
      <c r="AF214" s="95"/>
      <c r="AG214" s="95"/>
      <c r="AH214" s="95">
        <f t="shared" si="132"/>
        <v>0</v>
      </c>
      <c r="AI214" s="95">
        <v>32.601090999999997</v>
      </c>
      <c r="AJ214" s="95">
        <v>164.35876200000001</v>
      </c>
      <c r="AK214" s="95">
        <v>0</v>
      </c>
      <c r="AL214" s="95">
        <f t="shared" si="133"/>
        <v>1.1356071904090781</v>
      </c>
      <c r="AM214" s="136">
        <v>164.35876200000001</v>
      </c>
      <c r="AN214" s="95"/>
      <c r="AO214" s="95"/>
      <c r="AP214" s="95"/>
      <c r="AQ214" s="95" t="s">
        <v>36</v>
      </c>
      <c r="AR214" s="95">
        <f t="shared" si="134"/>
        <v>0</v>
      </c>
      <c r="AS214" s="95"/>
      <c r="AT214" s="95"/>
      <c r="AU214" s="95"/>
      <c r="AV214" s="95">
        <v>21.103954999999999</v>
      </c>
      <c r="AW214" s="95">
        <v>41.166583000000003</v>
      </c>
      <c r="AX214" s="95">
        <v>27.138155000000001</v>
      </c>
      <c r="AY214" s="96"/>
      <c r="AZ214" s="190"/>
      <c r="BA214" s="207"/>
      <c r="BB214" s="207">
        <f t="shared" si="124"/>
        <v>3343.9320729999999</v>
      </c>
      <c r="BC214" s="207">
        <f t="shared" si="125"/>
        <v>3343.9320729999999</v>
      </c>
      <c r="BD214" s="207">
        <f t="shared" si="114"/>
        <v>0</v>
      </c>
      <c r="BE214" s="207"/>
      <c r="BF214" s="207"/>
      <c r="BG214" s="207"/>
    </row>
    <row r="215" spans="1:59" s="172" customFormat="1" ht="20.25" customHeight="1">
      <c r="A215" s="282"/>
      <c r="B215" s="74" t="s">
        <v>38</v>
      </c>
      <c r="C215" s="90">
        <v>68.128754400000005</v>
      </c>
      <c r="D215" s="90">
        <v>132.33314100000001</v>
      </c>
      <c r="E215" s="92">
        <v>-85.472117187550495</v>
      </c>
      <c r="F215" s="95">
        <f t="shared" si="127"/>
        <v>0.12300567550540711</v>
      </c>
      <c r="G215" s="90">
        <v>0</v>
      </c>
      <c r="H215" s="90">
        <v>0</v>
      </c>
      <c r="I215" s="90">
        <v>0</v>
      </c>
      <c r="J215" s="92" t="s">
        <v>36</v>
      </c>
      <c r="K215" s="95">
        <f t="shared" si="135"/>
        <v>0</v>
      </c>
      <c r="L215" s="90">
        <v>42.536368400000001</v>
      </c>
      <c r="M215" s="90">
        <v>128</v>
      </c>
      <c r="N215" s="90">
        <v>31.103950999999999</v>
      </c>
      <c r="O215" s="92">
        <v>-52.3798820668407</v>
      </c>
      <c r="P215" s="95">
        <f t="shared" si="128"/>
        <v>4.0047295529333657E-2</v>
      </c>
      <c r="Q215" s="90"/>
      <c r="R215" s="90"/>
      <c r="S215" s="90"/>
      <c r="T215" s="90"/>
      <c r="U215" s="90"/>
      <c r="V215" s="95">
        <f t="shared" si="129"/>
        <v>0</v>
      </c>
      <c r="W215" s="90">
        <v>42.536368400000001</v>
      </c>
      <c r="X215" s="90">
        <v>128</v>
      </c>
      <c r="Y215" s="92">
        <v>-40.186915887850503</v>
      </c>
      <c r="Z215" s="90">
        <v>31.103950999999999</v>
      </c>
      <c r="AA215" s="92">
        <v>-52.3798820668407</v>
      </c>
      <c r="AB215" s="95">
        <f t="shared" si="130"/>
        <v>4.0923271419934557E-2</v>
      </c>
      <c r="AC215" s="90">
        <v>0</v>
      </c>
      <c r="AD215" s="90">
        <v>0</v>
      </c>
      <c r="AE215" s="95">
        <f t="shared" si="131"/>
        <v>0</v>
      </c>
      <c r="AF215" s="90">
        <v>0</v>
      </c>
      <c r="AG215" s="90">
        <v>0</v>
      </c>
      <c r="AH215" s="95">
        <f t="shared" si="132"/>
        <v>0</v>
      </c>
      <c r="AI215" s="90">
        <v>22.385386</v>
      </c>
      <c r="AJ215" s="90">
        <v>100.988195</v>
      </c>
      <c r="AK215" s="92">
        <v>-88.056541002489794</v>
      </c>
      <c r="AL215" s="95">
        <f t="shared" si="133"/>
        <v>0.69775969953116412</v>
      </c>
      <c r="AM215" s="90">
        <v>100.988195</v>
      </c>
      <c r="AN215" s="90">
        <v>0.20300000000000001</v>
      </c>
      <c r="AO215" s="90">
        <v>3</v>
      </c>
      <c r="AP215" s="90">
        <v>1.8676000000000002E-2</v>
      </c>
      <c r="AQ215" s="92" t="s">
        <v>36</v>
      </c>
      <c r="AR215" s="95">
        <f t="shared" si="134"/>
        <v>6.3618675572200273E-3</v>
      </c>
      <c r="AS215" s="90">
        <v>0</v>
      </c>
      <c r="AT215" s="90">
        <v>0</v>
      </c>
      <c r="AU215" s="90">
        <v>0</v>
      </c>
      <c r="AV215" s="90">
        <v>0</v>
      </c>
      <c r="AW215" s="90">
        <v>0.22231899999999999</v>
      </c>
      <c r="AX215" s="90">
        <v>0</v>
      </c>
      <c r="AY215" s="90">
        <v>0</v>
      </c>
      <c r="AZ215" s="90"/>
      <c r="BA215" s="207"/>
      <c r="BB215" s="207">
        <f t="shared" si="124"/>
        <v>132.33314100000001</v>
      </c>
      <c r="BC215" s="207">
        <f t="shared" si="125"/>
        <v>132.33314100000001</v>
      </c>
      <c r="BD215" s="207">
        <f t="shared" si="114"/>
        <v>0</v>
      </c>
      <c r="BE215" s="207"/>
      <c r="BF215" s="207"/>
      <c r="BG215" s="207"/>
    </row>
    <row r="216" spans="1:59" s="172" customFormat="1" ht="20.25" customHeight="1">
      <c r="A216" s="282"/>
      <c r="B216" s="74" t="s">
        <v>41</v>
      </c>
      <c r="C216" s="105">
        <v>13724.503000180001</v>
      </c>
      <c r="D216" s="103">
        <v>4356.9876109999996</v>
      </c>
      <c r="E216" s="104">
        <v>22.4453122263604</v>
      </c>
      <c r="F216" s="95">
        <f t="shared" si="127"/>
        <v>4.0498865228306249</v>
      </c>
      <c r="G216" s="112">
        <v>43.158687139999998</v>
      </c>
      <c r="H216" s="112">
        <v>19</v>
      </c>
      <c r="I216" s="112">
        <v>8.0580949999999998</v>
      </c>
      <c r="J216" s="104">
        <v>29.644201812680699</v>
      </c>
      <c r="K216" s="95">
        <f t="shared" si="135"/>
        <v>1.10423167146471</v>
      </c>
      <c r="L216" s="105">
        <v>11014.87334833</v>
      </c>
      <c r="M216" s="105">
        <v>21681</v>
      </c>
      <c r="N216" s="105">
        <v>3886.4980449999998</v>
      </c>
      <c r="O216" s="104">
        <v>14.1155892468205</v>
      </c>
      <c r="P216" s="95">
        <f t="shared" si="128"/>
        <v>5.003986013940561</v>
      </c>
      <c r="Q216" s="105">
        <v>801.75743774</v>
      </c>
      <c r="R216" s="105">
        <v>1572</v>
      </c>
      <c r="S216" s="104">
        <v>11128.5714285714</v>
      </c>
      <c r="T216" s="105">
        <v>287.65041600000001</v>
      </c>
      <c r="U216" s="104">
        <v>15529.7430346815</v>
      </c>
      <c r="V216" s="95">
        <f t="shared" si="129"/>
        <v>3.1363255044982137</v>
      </c>
      <c r="W216" s="103">
        <v>11005.346917729999</v>
      </c>
      <c r="X216" s="105">
        <v>21680</v>
      </c>
      <c r="Y216" s="104">
        <v>28.337181080921098</v>
      </c>
      <c r="Z216" s="103">
        <v>3886.4603090000001</v>
      </c>
      <c r="AA216" s="104">
        <v>14.114481240119799</v>
      </c>
      <c r="AB216" s="95">
        <f t="shared" si="130"/>
        <v>5.1133912244142143</v>
      </c>
      <c r="AC216" s="105">
        <v>1</v>
      </c>
      <c r="AD216" s="105">
        <v>3.7735999999999999E-2</v>
      </c>
      <c r="AE216" s="95">
        <f t="shared" si="131"/>
        <v>2.856658486597535E-3</v>
      </c>
      <c r="AF216" s="105">
        <v>0</v>
      </c>
      <c r="AG216" s="105">
        <v>0</v>
      </c>
      <c r="AH216" s="95">
        <f t="shared" si="132"/>
        <v>0</v>
      </c>
      <c r="AI216" s="122">
        <v>0</v>
      </c>
      <c r="AJ216" s="122">
        <v>0</v>
      </c>
      <c r="AK216" s="122" t="s">
        <v>42</v>
      </c>
      <c r="AL216" s="95">
        <f t="shared" si="133"/>
        <v>0</v>
      </c>
      <c r="AM216" s="122"/>
      <c r="AN216" s="123">
        <v>100.705</v>
      </c>
      <c r="AO216" s="105">
        <v>1016</v>
      </c>
      <c r="AP216" s="122">
        <v>3.7414770000000002</v>
      </c>
      <c r="AQ216" s="104">
        <v>308.18814190611897</v>
      </c>
      <c r="AR216" s="95">
        <f t="shared" si="134"/>
        <v>1.2745117339036687</v>
      </c>
      <c r="AS216" s="105">
        <v>291.04627499999998</v>
      </c>
      <c r="AT216" s="122">
        <v>0</v>
      </c>
      <c r="AU216" s="122">
        <v>0</v>
      </c>
      <c r="AV216" s="104">
        <v>135.187611</v>
      </c>
      <c r="AW216" s="122">
        <v>32.405307999999998</v>
      </c>
      <c r="AX216" s="122">
        <v>5.0799999999999998E-2</v>
      </c>
      <c r="AY216" s="122">
        <v>-9.9946440013098896E-13</v>
      </c>
      <c r="AZ216" s="122"/>
      <c r="BA216" s="207"/>
      <c r="BB216" s="207">
        <f t="shared" ref="BB216:BB234" si="136">D216</f>
        <v>4356.9876109999996</v>
      </c>
      <c r="BC216" s="207">
        <f t="shared" ref="BC216:BC233" si="137">I216+N216+AJ216+AP216+AS216+AT216+AU216+AV216+AW216+AX216+AY216</f>
        <v>4356.9876109999996</v>
      </c>
      <c r="BD216" s="207">
        <f t="shared" si="114"/>
        <v>0</v>
      </c>
      <c r="BE216" s="207"/>
      <c r="BF216" s="207"/>
      <c r="BG216" s="207"/>
    </row>
    <row r="217" spans="1:59" s="172" customFormat="1" ht="20.25" customHeight="1">
      <c r="A217" s="282"/>
      <c r="B217" s="106" t="s">
        <v>17</v>
      </c>
      <c r="C217" s="107">
        <f t="shared" ref="C217:I217" si="138">C209+C210+C211+C212+C213+C214+C215+C216</f>
        <v>654971.94498725003</v>
      </c>
      <c r="D217" s="107">
        <f t="shared" si="138"/>
        <v>107582.95538500001</v>
      </c>
      <c r="E217" s="107">
        <v>6.19</v>
      </c>
      <c r="F217" s="186">
        <f>D217/$D$401*100</f>
        <v>2.0373745447844147</v>
      </c>
      <c r="G217" s="107">
        <f t="shared" si="138"/>
        <v>9386.3603717400001</v>
      </c>
      <c r="H217" s="107">
        <f t="shared" si="138"/>
        <v>674</v>
      </c>
      <c r="I217" s="107">
        <f t="shared" si="138"/>
        <v>729.74677399999996</v>
      </c>
      <c r="J217" s="107">
        <v>-11.71</v>
      </c>
      <c r="K217" s="186">
        <f>I217/$I$401*100</f>
        <v>0.58595325619493055</v>
      </c>
      <c r="L217" s="107">
        <f>L209+L210+L211+L212+L213+L214+L215+L216</f>
        <v>217293.66490336001</v>
      </c>
      <c r="M217" s="107">
        <f>M209+M210+M211+M212+M213+M214+M215+M216</f>
        <v>536729</v>
      </c>
      <c r="N217" s="107">
        <f>N209+N210+N211+N212+N213+N214+N215+N216</f>
        <v>77668.043718999994</v>
      </c>
      <c r="O217" s="107">
        <v>6.67</v>
      </c>
      <c r="P217" s="186">
        <f>N217/$N$401*100</f>
        <v>1.979509475526144</v>
      </c>
      <c r="Q217" s="107">
        <f>Q209+Q210+Q211+Q212+Q213+Q214+Q215+Q216</f>
        <v>27909.061105990004</v>
      </c>
      <c r="R217" s="107">
        <f>R209+R210+R211+R212+R213+R214+R215+R216</f>
        <v>56813</v>
      </c>
      <c r="S217" s="107">
        <v>-23.82</v>
      </c>
      <c r="T217" s="107">
        <f>T209+T210+T211+T212+T213+T214+T215+T216</f>
        <v>9171.5740470000001</v>
      </c>
      <c r="U217" s="107">
        <v>-26.35</v>
      </c>
      <c r="V217" s="186">
        <f>T217/$T$401*100</f>
        <v>2.4971448073438216</v>
      </c>
      <c r="W217" s="107">
        <f>W209+W210+W211+W212+W213+W214+W215+W216</f>
        <v>203786.40363876001</v>
      </c>
      <c r="X217" s="107">
        <f>X209+X210+X211+X212+X213+X214+X215+X216</f>
        <v>414879</v>
      </c>
      <c r="Y217" s="107">
        <v>13.24</v>
      </c>
      <c r="Z217" s="107">
        <f>Z209+Z210+Z211+Z212+Z213+Z214+Z215+Z216</f>
        <v>76005.534065999993</v>
      </c>
      <c r="AA217" s="107">
        <v>6.86</v>
      </c>
      <c r="AB217" s="186">
        <f>Z217/$Z$401*100</f>
        <v>1.9553646843870156</v>
      </c>
      <c r="AC217" s="107">
        <f>AC209+AC210+AC211+AC212+AC213+AC214+AC215+AC216</f>
        <v>115202</v>
      </c>
      <c r="AD217" s="107">
        <f>AD209+AD210+AD211+AD212+AD213+AD214+AD215+AD216</f>
        <v>1320.9839460000001</v>
      </c>
      <c r="AE217" s="186">
        <f>AD217/$AD$401*100</f>
        <v>4.2430231518220456</v>
      </c>
      <c r="AF217" s="107">
        <f>AF209+AF210+AF211+AF212+AF213+AF214+AF215+AF216</f>
        <v>6648</v>
      </c>
      <c r="AG217" s="107">
        <f>AG209+AG210+AG211+AG212+AG213+AG214+AG215+AG216</f>
        <v>341.52570700000001</v>
      </c>
      <c r="AH217" s="186">
        <f>AG217/$AG$401*100</f>
        <v>6.2272975383136888</v>
      </c>
      <c r="AI217" s="107">
        <f>AI209+AI210+AI211+AI212+AI213+AI214+AI215+AI216</f>
        <v>9376.3204912799993</v>
      </c>
      <c r="AJ217" s="107">
        <f t="shared" ref="AJ217:AZ217" si="139">AJ209+AJ210+AJ211+AJ212+AJ213+AJ214+AJ215+AJ216</f>
        <v>14473.205469999999</v>
      </c>
      <c r="AK217" s="107">
        <v>1.24</v>
      </c>
      <c r="AL217" s="186">
        <f>AJ217/$AJ$401*100</f>
        <v>4.1551015299858358</v>
      </c>
      <c r="AM217" s="107">
        <f t="shared" si="139"/>
        <v>14415.380779000001</v>
      </c>
      <c r="AN217" s="107">
        <f t="shared" si="139"/>
        <v>2655.7660400999998</v>
      </c>
      <c r="AO217" s="107">
        <f t="shared" si="139"/>
        <v>28369</v>
      </c>
      <c r="AP217" s="107">
        <f t="shared" si="139"/>
        <v>293.56159700000001</v>
      </c>
      <c r="AQ217" s="107">
        <v>114.05</v>
      </c>
      <c r="AR217" s="186">
        <f>AP217/$AP$401*100</f>
        <v>1.6026391370377047</v>
      </c>
      <c r="AS217" s="107">
        <f t="shared" si="139"/>
        <v>396.50514399999997</v>
      </c>
      <c r="AT217" s="107">
        <f t="shared" si="139"/>
        <v>25.366198999999998</v>
      </c>
      <c r="AU217" s="107">
        <f t="shared" si="139"/>
        <v>79.190424000000007</v>
      </c>
      <c r="AV217" s="107">
        <f t="shared" si="139"/>
        <v>3805.906559</v>
      </c>
      <c r="AW217" s="107">
        <f t="shared" si="139"/>
        <v>4885.0750540000008</v>
      </c>
      <c r="AX217" s="107">
        <f t="shared" si="139"/>
        <v>5218.9361449999988</v>
      </c>
      <c r="AY217" s="107">
        <f t="shared" si="139"/>
        <v>7.4183000000006531</v>
      </c>
      <c r="AZ217" s="107">
        <f t="shared" si="139"/>
        <v>538.228837</v>
      </c>
      <c r="BA217" s="207"/>
      <c r="BB217" s="207">
        <f t="shared" si="136"/>
        <v>107582.95538500001</v>
      </c>
      <c r="BC217" s="207">
        <f t="shared" si="137"/>
        <v>107582.95538499999</v>
      </c>
      <c r="BD217" s="207">
        <f t="shared" si="114"/>
        <v>0</v>
      </c>
      <c r="BE217" s="207"/>
      <c r="BF217" s="207"/>
      <c r="BG217" s="207"/>
    </row>
    <row r="218" spans="1:59" s="172" customFormat="1" ht="20.25" customHeight="1">
      <c r="A218" s="283" t="s">
        <v>87</v>
      </c>
      <c r="B218" s="91" t="s">
        <v>77</v>
      </c>
      <c r="C218" s="95">
        <v>394565.70106405002</v>
      </c>
      <c r="D218" s="95">
        <v>53968.249142000001</v>
      </c>
      <c r="E218" s="95">
        <v>1.9091146267774</v>
      </c>
      <c r="F218" s="95">
        <f>D218/$D$233*100</f>
        <v>47.911515854186682</v>
      </c>
      <c r="G218" s="95">
        <v>19184.354116499999</v>
      </c>
      <c r="H218" s="95">
        <v>556</v>
      </c>
      <c r="I218" s="95">
        <v>1069.8383369999999</v>
      </c>
      <c r="J218" s="95">
        <v>-31.927828575966</v>
      </c>
      <c r="K218" s="95">
        <f>I218/$I$233*100</f>
        <v>67.940582101452435</v>
      </c>
      <c r="L218" s="95">
        <v>98485.037761159998</v>
      </c>
      <c r="M218" s="95">
        <v>234653</v>
      </c>
      <c r="N218" s="95">
        <v>36111.961402000001</v>
      </c>
      <c r="O218" s="95">
        <v>-0.35816003246560502</v>
      </c>
      <c r="P218" s="95">
        <f>N218/$N$233*100</f>
        <v>42.867359069666307</v>
      </c>
      <c r="Q218" s="95">
        <v>3988.0856993100001</v>
      </c>
      <c r="R218" s="95">
        <v>7454</v>
      </c>
      <c r="S218" s="95">
        <v>-50.290096698899603</v>
      </c>
      <c r="T218" s="95">
        <v>1350.2446339999999</v>
      </c>
      <c r="U218" s="95">
        <v>-52.8945096915593</v>
      </c>
      <c r="V218" s="95">
        <f>T218/$T$233*100</f>
        <v>14.103675554070172</v>
      </c>
      <c r="W218" s="95">
        <v>92091.437761160007</v>
      </c>
      <c r="X218" s="95">
        <v>178189</v>
      </c>
      <c r="Y218" s="95">
        <v>9.8325289545541406</v>
      </c>
      <c r="Z218" s="95">
        <v>35415.220689000002</v>
      </c>
      <c r="AA218" s="95">
        <v>-0.13101942401046099</v>
      </c>
      <c r="AB218" s="95">
        <f>Z218/$Z$233*100</f>
        <v>42.617854622788315</v>
      </c>
      <c r="AC218" s="95">
        <v>54725</v>
      </c>
      <c r="AD218" s="95">
        <v>629.33800199999996</v>
      </c>
      <c r="AE218" s="95">
        <f>AD218/$AD$233*100</f>
        <v>59.120318321773802</v>
      </c>
      <c r="AF218" s="95">
        <v>1739</v>
      </c>
      <c r="AG218" s="95">
        <v>67.402710999999996</v>
      </c>
      <c r="AH218" s="95">
        <f>AG218/$AG$233*100</f>
        <v>87.347372437533338</v>
      </c>
      <c r="AI218" s="95">
        <v>3126.3189219000001</v>
      </c>
      <c r="AJ218" s="95">
        <v>9486.7365269999991</v>
      </c>
      <c r="AK218" s="95">
        <v>11.540597334638701</v>
      </c>
      <c r="AL218" s="95">
        <f>AJ218/$AJ$233*100</f>
        <v>76.827729624882949</v>
      </c>
      <c r="AM218" s="136">
        <v>9465.5079270000006</v>
      </c>
      <c r="AN218" s="95">
        <v>111.403717</v>
      </c>
      <c r="AO218" s="95">
        <v>4341</v>
      </c>
      <c r="AP218" s="95">
        <v>-26.318514</v>
      </c>
      <c r="AQ218" s="95">
        <v>-108.436844141183</v>
      </c>
      <c r="AR218" s="95">
        <f>AP218/$AP$233*100</f>
        <v>-44.459538041007221</v>
      </c>
      <c r="AS218" s="95">
        <v>182.69153900000001</v>
      </c>
      <c r="AT218" s="95">
        <v>72.557603999999998</v>
      </c>
      <c r="AU218" s="95">
        <v>329.25941499999999</v>
      </c>
      <c r="AV218" s="95">
        <v>2297.809745</v>
      </c>
      <c r="AW218" s="95">
        <v>3423.2850870000002</v>
      </c>
      <c r="AX218" s="95">
        <v>1020.428</v>
      </c>
      <c r="AY218" s="96">
        <v>0</v>
      </c>
      <c r="AZ218" s="190">
        <v>654.40540199999998</v>
      </c>
      <c r="BA218" s="207"/>
      <c r="BB218" s="207">
        <f t="shared" si="136"/>
        <v>53968.249142000001</v>
      </c>
      <c r="BC218" s="207">
        <f t="shared" si="137"/>
        <v>53968.249142000001</v>
      </c>
      <c r="BD218" s="207">
        <f t="shared" si="114"/>
        <v>0</v>
      </c>
      <c r="BE218" s="207"/>
      <c r="BF218" s="207"/>
      <c r="BG218" s="207"/>
    </row>
    <row r="219" spans="1:59" s="172" customFormat="1" ht="20.25" customHeight="1">
      <c r="A219" s="282"/>
      <c r="B219" s="91" t="s">
        <v>33</v>
      </c>
      <c r="C219" s="92">
        <v>115937.1541113</v>
      </c>
      <c r="D219" s="92">
        <v>25932.896463000001</v>
      </c>
      <c r="E219" s="92">
        <v>9.1470425830312703</v>
      </c>
      <c r="F219" s="95">
        <f t="shared" ref="F219:F232" si="140">D219/$D$233*100</f>
        <v>23.022506747676957</v>
      </c>
      <c r="G219" s="92">
        <v>4412.6325125200001</v>
      </c>
      <c r="H219" s="92">
        <v>129</v>
      </c>
      <c r="I219" s="92">
        <v>258.18718999999999</v>
      </c>
      <c r="J219" s="92">
        <v>-4.3913573067840499</v>
      </c>
      <c r="K219" s="95">
        <f t="shared" ref="K219:K232" si="141">I219/$I$233*100</f>
        <v>16.396297807879268</v>
      </c>
      <c r="L219" s="92">
        <v>65028.359634799999</v>
      </c>
      <c r="M219" s="92">
        <v>127371</v>
      </c>
      <c r="N219" s="92">
        <v>24251.133032000002</v>
      </c>
      <c r="O219" s="92">
        <v>9.5924024553155007</v>
      </c>
      <c r="P219" s="95">
        <f t="shared" ref="P219:P232" si="142">N219/$N$233*100</f>
        <v>28.787747526541548</v>
      </c>
      <c r="Q219" s="92">
        <v>17635.444919630001</v>
      </c>
      <c r="R219" s="92">
        <v>35525</v>
      </c>
      <c r="S219" s="92">
        <v>-23.1991525423729</v>
      </c>
      <c r="T219" s="92">
        <v>6157.0381070000003</v>
      </c>
      <c r="U219" s="92">
        <v>-24.339732343546601</v>
      </c>
      <c r="V219" s="95">
        <f t="shared" ref="V219:V232" si="143">T219/$T$233*100</f>
        <v>64.311951811225924</v>
      </c>
      <c r="W219" s="92">
        <v>64703.107634799999</v>
      </c>
      <c r="X219" s="92">
        <v>124705</v>
      </c>
      <c r="Y219" s="92">
        <v>18.241897862818401</v>
      </c>
      <c r="Z219" s="92">
        <v>24221.177387</v>
      </c>
      <c r="AA219" s="92">
        <v>11.0468328896469</v>
      </c>
      <c r="AB219" s="95">
        <f t="shared" ref="AB219:AB232" si="144">Z219/$Z$233*100</f>
        <v>29.147202716501862</v>
      </c>
      <c r="AC219" s="92">
        <v>2392</v>
      </c>
      <c r="AD219" s="92">
        <v>27.141382</v>
      </c>
      <c r="AE219" s="95">
        <f t="shared" ref="AE219:AE232" si="145">AD219/$AD$233*100</f>
        <v>2.5496746397540151</v>
      </c>
      <c r="AF219" s="92">
        <v>274</v>
      </c>
      <c r="AG219" s="92">
        <v>2.814263</v>
      </c>
      <c r="AH219" s="95">
        <f t="shared" ref="AH219:AH232" si="146">AG219/$AG$233*100</f>
        <v>3.6470117410881278</v>
      </c>
      <c r="AI219" s="92">
        <v>37.064864999999998</v>
      </c>
      <c r="AJ219" s="92">
        <v>182.10435000000001</v>
      </c>
      <c r="AK219" s="92">
        <v>7.2615008264416101</v>
      </c>
      <c r="AL219" s="95">
        <f t="shared" ref="AL219:AL232" si="147">AJ219/$AJ$233*100</f>
        <v>1.4747604432247616</v>
      </c>
      <c r="AM219" s="92">
        <v>182.10435000000001</v>
      </c>
      <c r="AN219" s="92">
        <v>13763.695104</v>
      </c>
      <c r="AO219" s="92">
        <v>753</v>
      </c>
      <c r="AP219" s="92">
        <v>-29.824466000000001</v>
      </c>
      <c r="AQ219" s="92">
        <v>-245.481303939714</v>
      </c>
      <c r="AR219" s="95">
        <f t="shared" ref="AR219:AR232" si="148">AP219/$AP$233*100</f>
        <v>-50.382099106344924</v>
      </c>
      <c r="AS219" s="92">
        <v>4.7971890000000004</v>
      </c>
      <c r="AT219" s="92">
        <v>10.458971</v>
      </c>
      <c r="AU219" s="92">
        <v>16.288585000000001</v>
      </c>
      <c r="AV219" s="92">
        <v>521.39335900000003</v>
      </c>
      <c r="AW219" s="92">
        <v>666.44384600000001</v>
      </c>
      <c r="AX219" s="92">
        <v>51.914406999999997</v>
      </c>
      <c r="AY219" s="92">
        <v>0</v>
      </c>
      <c r="AZ219" s="92">
        <v>0</v>
      </c>
      <c r="BA219" s="207"/>
      <c r="BB219" s="207">
        <f t="shared" si="136"/>
        <v>25932.896463000001</v>
      </c>
      <c r="BC219" s="207">
        <f t="shared" si="137"/>
        <v>25932.896463000005</v>
      </c>
      <c r="BD219" s="207">
        <f t="shared" si="114"/>
        <v>0</v>
      </c>
      <c r="BE219" s="207"/>
      <c r="BF219" s="207"/>
      <c r="BG219" s="207"/>
    </row>
    <row r="220" spans="1:59" s="172" customFormat="1" ht="20.25" customHeight="1">
      <c r="A220" s="282"/>
      <c r="B220" s="91" t="s">
        <v>34</v>
      </c>
      <c r="C220" s="92">
        <v>16211.67459558</v>
      </c>
      <c r="D220" s="92">
        <v>3979.787491</v>
      </c>
      <c r="E220" s="92">
        <v>7.8604757749429996</v>
      </c>
      <c r="F220" s="95">
        <f t="shared" si="140"/>
        <v>3.5331450344003881</v>
      </c>
      <c r="G220" s="92">
        <v>57.921841370000003</v>
      </c>
      <c r="H220" s="92">
        <v>6</v>
      </c>
      <c r="I220" s="92">
        <v>8.3887909999999994</v>
      </c>
      <c r="J220" s="92">
        <v>-34.848683481908502</v>
      </c>
      <c r="K220" s="95">
        <f t="shared" si="141"/>
        <v>0.53273408136188838</v>
      </c>
      <c r="L220" s="92">
        <v>4871.3040068600003</v>
      </c>
      <c r="M220" s="92">
        <v>12582</v>
      </c>
      <c r="N220" s="92">
        <v>1748.401838</v>
      </c>
      <c r="O220" s="92">
        <v>3.0134615114983299</v>
      </c>
      <c r="P220" s="95">
        <f t="shared" si="142"/>
        <v>2.0754721282865458</v>
      </c>
      <c r="Q220" s="92">
        <v>504.84364144</v>
      </c>
      <c r="R220" s="97">
        <v>887</v>
      </c>
      <c r="S220" s="92">
        <v>53.460207612456799</v>
      </c>
      <c r="T220" s="92">
        <v>270.321372</v>
      </c>
      <c r="U220" s="92">
        <v>-25.513771540141999</v>
      </c>
      <c r="V220" s="95">
        <f t="shared" si="143"/>
        <v>2.8235808756556846</v>
      </c>
      <c r="W220" s="92">
        <v>4344.14200686</v>
      </c>
      <c r="X220" s="92">
        <v>8261</v>
      </c>
      <c r="Y220" s="92">
        <v>4.7685478757133701</v>
      </c>
      <c r="Z220" s="92">
        <v>1696.4138379999999</v>
      </c>
      <c r="AA220" s="92">
        <v>4.0479996076875402</v>
      </c>
      <c r="AB220" s="95">
        <f t="shared" si="144"/>
        <v>2.0414250404608105</v>
      </c>
      <c r="AC220" s="92">
        <v>4321</v>
      </c>
      <c r="AD220" s="92">
        <v>51.988</v>
      </c>
      <c r="AE220" s="95">
        <f t="shared" si="145"/>
        <v>4.8837780320667434</v>
      </c>
      <c r="AF220" s="92">
        <v>0</v>
      </c>
      <c r="AG220" s="92">
        <v>0</v>
      </c>
      <c r="AH220" s="95">
        <f t="shared" si="146"/>
        <v>0</v>
      </c>
      <c r="AI220" s="92">
        <v>238.048205</v>
      </c>
      <c r="AJ220" s="92">
        <v>677.57781399999999</v>
      </c>
      <c r="AK220" s="92">
        <v>44.668436160203903</v>
      </c>
      <c r="AL220" s="95">
        <f t="shared" si="147"/>
        <v>5.4873206339876281</v>
      </c>
      <c r="AM220" s="92">
        <v>677.57781399999999</v>
      </c>
      <c r="AN220" s="92">
        <v>51.923000000000002</v>
      </c>
      <c r="AO220" s="92">
        <v>239</v>
      </c>
      <c r="AP220" s="92">
        <v>-0.46967999999999999</v>
      </c>
      <c r="AQ220" s="92">
        <v>-56.699388584451299</v>
      </c>
      <c r="AR220" s="95">
        <f t="shared" si="148"/>
        <v>-0.79342457659654608</v>
      </c>
      <c r="AS220" s="92">
        <v>0.88347200000000004</v>
      </c>
      <c r="AT220" s="92">
        <v>1.887E-3</v>
      </c>
      <c r="AU220" s="92">
        <v>13.076966000000001</v>
      </c>
      <c r="AV220" s="92">
        <v>181.64354599999999</v>
      </c>
      <c r="AW220" s="92">
        <v>193.852619</v>
      </c>
      <c r="AX220" s="92">
        <v>1156.4302379999999</v>
      </c>
      <c r="AY220" s="92">
        <v>0</v>
      </c>
      <c r="AZ220" s="92"/>
      <c r="BA220" s="207"/>
      <c r="BB220" s="207">
        <f t="shared" si="136"/>
        <v>3979.787491</v>
      </c>
      <c r="BC220" s="207">
        <f t="shared" si="137"/>
        <v>3979.787491</v>
      </c>
      <c r="BD220" s="207">
        <f t="shared" si="114"/>
        <v>0</v>
      </c>
      <c r="BE220" s="207"/>
      <c r="BF220" s="207"/>
      <c r="BG220" s="207"/>
    </row>
    <row r="221" spans="1:59" s="172" customFormat="1" ht="20.25" customHeight="1">
      <c r="A221" s="282"/>
      <c r="B221" s="91" t="s">
        <v>46</v>
      </c>
      <c r="C221" s="95">
        <v>21437.4822116</v>
      </c>
      <c r="D221" s="95">
        <v>6508.6127100000003</v>
      </c>
      <c r="E221" s="95">
        <v>46.938223373013301</v>
      </c>
      <c r="F221" s="95">
        <f t="shared" si="140"/>
        <v>5.7781659772475917</v>
      </c>
      <c r="G221" s="95">
        <v>472.17178208000001</v>
      </c>
      <c r="H221" s="95">
        <v>20</v>
      </c>
      <c r="I221" s="95">
        <v>54.353695999999999</v>
      </c>
      <c r="J221" s="95">
        <v>-12.3507984678252</v>
      </c>
      <c r="K221" s="95">
        <f t="shared" si="141"/>
        <v>3.4517567915547485</v>
      </c>
      <c r="L221" s="95">
        <v>10049.811558519999</v>
      </c>
      <c r="M221" s="95">
        <v>39623</v>
      </c>
      <c r="N221" s="95">
        <v>5445.3400590000001</v>
      </c>
      <c r="O221" s="95">
        <v>74.811712320007302</v>
      </c>
      <c r="P221" s="95">
        <f t="shared" si="142"/>
        <v>6.4639897281420691</v>
      </c>
      <c r="Q221" s="95"/>
      <c r="R221" s="95"/>
      <c r="S221" s="95">
        <v>-100</v>
      </c>
      <c r="T221" s="95"/>
      <c r="U221" s="95">
        <v>-100</v>
      </c>
      <c r="V221" s="95">
        <f t="shared" si="143"/>
        <v>0</v>
      </c>
      <c r="W221" s="95">
        <v>6750.1995585200002</v>
      </c>
      <c r="X221" s="95">
        <v>12577</v>
      </c>
      <c r="Y221" s="95">
        <v>16.378273341352799</v>
      </c>
      <c r="Z221" s="95">
        <v>5139.0439189999997</v>
      </c>
      <c r="AA221" s="95">
        <v>87.050621102084804</v>
      </c>
      <c r="AB221" s="95">
        <f t="shared" si="144"/>
        <v>6.1842061796919028</v>
      </c>
      <c r="AC221" s="95">
        <v>27046</v>
      </c>
      <c r="AD221" s="95">
        <v>306.29613999999998</v>
      </c>
      <c r="AE221" s="95">
        <f t="shared" si="145"/>
        <v>28.77360852194429</v>
      </c>
      <c r="AF221" s="95">
        <v>0</v>
      </c>
      <c r="AG221" s="95">
        <v>0</v>
      </c>
      <c r="AH221" s="95">
        <f t="shared" si="146"/>
        <v>0</v>
      </c>
      <c r="AI221" s="95">
        <v>0</v>
      </c>
      <c r="AJ221" s="95"/>
      <c r="AK221" s="95">
        <v>0</v>
      </c>
      <c r="AL221" s="95">
        <f t="shared" si="147"/>
        <v>0</v>
      </c>
      <c r="AM221" s="136"/>
      <c r="AN221" s="95">
        <v>-10.804368</v>
      </c>
      <c r="AO221" s="95">
        <v>20</v>
      </c>
      <c r="AP221" s="95">
        <v>-13.681362</v>
      </c>
      <c r="AQ221" s="95">
        <v>3.9964012313833202</v>
      </c>
      <c r="AR221" s="95">
        <f t="shared" si="148"/>
        <v>-23.111754496921467</v>
      </c>
      <c r="AS221" s="95">
        <v>13.288676000000001</v>
      </c>
      <c r="AT221" s="95">
        <v>5.6604000000000002E-2</v>
      </c>
      <c r="AU221" s="95">
        <v>0</v>
      </c>
      <c r="AV221" s="95">
        <v>377.50464599999998</v>
      </c>
      <c r="AW221" s="95">
        <v>619.315336</v>
      </c>
      <c r="AX221" s="95">
        <v>12.435055</v>
      </c>
      <c r="AY221" s="96"/>
      <c r="AZ221" s="190"/>
      <c r="BA221" s="207"/>
      <c r="BB221" s="207">
        <f t="shared" si="136"/>
        <v>6508.6127100000003</v>
      </c>
      <c r="BC221" s="207">
        <f t="shared" si="137"/>
        <v>6508.6127100000003</v>
      </c>
      <c r="BD221" s="207">
        <f t="shared" si="114"/>
        <v>0</v>
      </c>
      <c r="BE221" s="207"/>
      <c r="BF221" s="207"/>
      <c r="BG221" s="207"/>
    </row>
    <row r="222" spans="1:59" s="172" customFormat="1" ht="20.25" customHeight="1">
      <c r="A222" s="282"/>
      <c r="B222" s="91" t="s">
        <v>39</v>
      </c>
      <c r="C222" s="97">
        <v>1736.92</v>
      </c>
      <c r="D222" s="97">
        <v>484.8</v>
      </c>
      <c r="E222" s="97">
        <v>-21.555900000000001</v>
      </c>
      <c r="F222" s="95">
        <f t="shared" si="140"/>
        <v>0.43039200373156516</v>
      </c>
      <c r="G222" s="97">
        <v>178.83</v>
      </c>
      <c r="H222" s="97">
        <v>11</v>
      </c>
      <c r="I222" s="97">
        <v>6.64</v>
      </c>
      <c r="J222" s="97">
        <v>-64.718400000000003</v>
      </c>
      <c r="K222" s="95">
        <f t="shared" si="141"/>
        <v>0.42167629402650975</v>
      </c>
      <c r="L222" s="97">
        <v>824.58</v>
      </c>
      <c r="M222" s="97">
        <v>2794</v>
      </c>
      <c r="N222" s="97">
        <v>386.19</v>
      </c>
      <c r="O222" s="97">
        <v>-17.478999999999999</v>
      </c>
      <c r="P222" s="95">
        <f t="shared" si="142"/>
        <v>0.45843384730128678</v>
      </c>
      <c r="Q222" s="97">
        <v>5.94</v>
      </c>
      <c r="R222" s="97">
        <v>13</v>
      </c>
      <c r="S222" s="97">
        <v>-85.714299999999994</v>
      </c>
      <c r="T222" s="97">
        <v>1.79</v>
      </c>
      <c r="U222" s="97">
        <v>-88.3917</v>
      </c>
      <c r="V222" s="95">
        <f t="shared" si="143"/>
        <v>1.8697040970270289E-2</v>
      </c>
      <c r="W222" s="97">
        <v>805.15</v>
      </c>
      <c r="X222" s="97">
        <v>2631</v>
      </c>
      <c r="Y222" s="97">
        <v>-11.592700000000001</v>
      </c>
      <c r="Z222" s="97">
        <v>384.26</v>
      </c>
      <c r="AA222" s="97">
        <v>-17.6539</v>
      </c>
      <c r="AB222" s="95">
        <f t="shared" si="144"/>
        <v>0.46240956568256381</v>
      </c>
      <c r="AC222" s="97">
        <v>147</v>
      </c>
      <c r="AD222" s="97">
        <v>1.54</v>
      </c>
      <c r="AE222" s="95">
        <f t="shared" si="145"/>
        <v>0.1446683497996227</v>
      </c>
      <c r="AF222" s="97">
        <v>16</v>
      </c>
      <c r="AG222" s="97">
        <v>0.39</v>
      </c>
      <c r="AH222" s="95">
        <f t="shared" si="146"/>
        <v>0.50540215289913193</v>
      </c>
      <c r="AI222" s="97">
        <v>0</v>
      </c>
      <c r="AJ222" s="97">
        <v>0</v>
      </c>
      <c r="AK222" s="97">
        <v>0</v>
      </c>
      <c r="AL222" s="95">
        <f t="shared" si="147"/>
        <v>0</v>
      </c>
      <c r="AM222" s="97">
        <v>0</v>
      </c>
      <c r="AN222" s="97">
        <v>1.24</v>
      </c>
      <c r="AO222" s="97">
        <v>4</v>
      </c>
      <c r="AP222" s="97">
        <v>0.1</v>
      </c>
      <c r="AQ222" s="97">
        <v>-81.818200000000004</v>
      </c>
      <c r="AR222" s="95">
        <f t="shared" si="148"/>
        <v>0.16892875502396229</v>
      </c>
      <c r="AS222" s="97">
        <v>0</v>
      </c>
      <c r="AT222" s="97">
        <v>0</v>
      </c>
      <c r="AU222" s="97">
        <v>0</v>
      </c>
      <c r="AV222" s="97">
        <v>4.45</v>
      </c>
      <c r="AW222" s="97">
        <v>86.1</v>
      </c>
      <c r="AX222" s="97">
        <v>1.32</v>
      </c>
      <c r="AY222" s="97">
        <v>0</v>
      </c>
      <c r="AZ222" s="97">
        <v>0</v>
      </c>
      <c r="BA222" s="207"/>
      <c r="BB222" s="207">
        <f t="shared" si="136"/>
        <v>484.8</v>
      </c>
      <c r="BC222" s="207">
        <f t="shared" si="137"/>
        <v>484.8</v>
      </c>
      <c r="BD222" s="207">
        <f t="shared" si="114"/>
        <v>0</v>
      </c>
      <c r="BE222" s="207"/>
      <c r="BF222" s="207"/>
      <c r="BG222" s="207"/>
    </row>
    <row r="223" spans="1:59" s="172" customFormat="1" ht="20.25" customHeight="1">
      <c r="A223" s="282"/>
      <c r="B223" s="91" t="s">
        <v>35</v>
      </c>
      <c r="C223" s="95">
        <v>11980.937773359999</v>
      </c>
      <c r="D223" s="95">
        <v>2291.9881009999999</v>
      </c>
      <c r="E223" s="95">
        <v>27.735943949163399</v>
      </c>
      <c r="F223" s="95">
        <f t="shared" si="140"/>
        <v>2.0347635134453279</v>
      </c>
      <c r="G223" s="95">
        <v>475.47322059999999</v>
      </c>
      <c r="H223" s="95">
        <v>25</v>
      </c>
      <c r="I223" s="95">
        <v>25.703993000000001</v>
      </c>
      <c r="J223" s="95">
        <v>-35.577731363076701</v>
      </c>
      <c r="K223" s="95">
        <f t="shared" si="141"/>
        <v>1.6323440526992996</v>
      </c>
      <c r="L223" s="95">
        <v>5321.5287517799998</v>
      </c>
      <c r="M223" s="95">
        <v>10652</v>
      </c>
      <c r="N223" s="95">
        <v>1760.5245789999999</v>
      </c>
      <c r="O223" s="95">
        <v>17.2999844381306</v>
      </c>
      <c r="P223" s="95">
        <f t="shared" si="142"/>
        <v>2.0898626479697766</v>
      </c>
      <c r="Q223" s="95">
        <v>2712.4595586400001</v>
      </c>
      <c r="R223" s="95">
        <v>5255</v>
      </c>
      <c r="S223" s="95">
        <v>11.1463620981388</v>
      </c>
      <c r="T223" s="95">
        <v>799.93527700000004</v>
      </c>
      <c r="U223" s="95">
        <v>15.4941125065265</v>
      </c>
      <c r="V223" s="95">
        <f t="shared" si="143"/>
        <v>8.3555433785662068</v>
      </c>
      <c r="W223" s="95">
        <v>5288.2527517799999</v>
      </c>
      <c r="X223" s="95">
        <v>10486</v>
      </c>
      <c r="Y223" s="95">
        <v>23.787038130090899</v>
      </c>
      <c r="Z223" s="95">
        <v>1755.459869</v>
      </c>
      <c r="AA223" s="95">
        <v>17.080005906969699</v>
      </c>
      <c r="AB223" s="95">
        <f t="shared" si="144"/>
        <v>2.1124796637627137</v>
      </c>
      <c r="AC223" s="95">
        <v>166</v>
      </c>
      <c r="AD223" s="95">
        <v>5.0647099999999998</v>
      </c>
      <c r="AE223" s="95">
        <f t="shared" si="145"/>
        <v>0.47578132332055006</v>
      </c>
      <c r="AF223" s="95">
        <v>0</v>
      </c>
      <c r="AG223" s="95">
        <v>0</v>
      </c>
      <c r="AH223" s="95">
        <f t="shared" si="146"/>
        <v>0</v>
      </c>
      <c r="AI223" s="95"/>
      <c r="AJ223" s="95">
        <v>0</v>
      </c>
      <c r="AK223" s="95"/>
      <c r="AL223" s="95">
        <f t="shared" si="147"/>
        <v>0</v>
      </c>
      <c r="AM223" s="136"/>
      <c r="AN223" s="95">
        <v>29.44</v>
      </c>
      <c r="AO223" s="95">
        <v>67</v>
      </c>
      <c r="AP223" s="95">
        <v>0.74356500000000003</v>
      </c>
      <c r="AQ223" s="95">
        <v>-24.791538548679402</v>
      </c>
      <c r="AR223" s="95">
        <f t="shared" si="148"/>
        <v>1.2560950972939253</v>
      </c>
      <c r="AS223" s="95">
        <v>35.539579000000003</v>
      </c>
      <c r="AT223" s="95">
        <v>0.142453</v>
      </c>
      <c r="AU223" s="95">
        <v>3.0567600000000001</v>
      </c>
      <c r="AV223" s="95">
        <v>84.736585000000005</v>
      </c>
      <c r="AW223" s="95">
        <v>380.01403099999999</v>
      </c>
      <c r="AX223" s="95">
        <v>1.526556</v>
      </c>
      <c r="AY223" s="96">
        <v>1.3667431630892701E-13</v>
      </c>
      <c r="AZ223" s="190"/>
      <c r="BA223" s="207"/>
      <c r="BB223" s="207">
        <f t="shared" si="136"/>
        <v>2291.9881009999999</v>
      </c>
      <c r="BC223" s="207">
        <f t="shared" si="137"/>
        <v>2291.9881009999999</v>
      </c>
      <c r="BD223" s="207">
        <f t="shared" si="114"/>
        <v>0</v>
      </c>
      <c r="BE223" s="207"/>
      <c r="BF223" s="207"/>
      <c r="BG223" s="207"/>
    </row>
    <row r="224" spans="1:59" s="172" customFormat="1" ht="20.25" customHeight="1">
      <c r="A224" s="282"/>
      <c r="B224" s="91" t="s">
        <v>52</v>
      </c>
      <c r="C224" s="98">
        <v>2830.52</v>
      </c>
      <c r="D224" s="98">
        <v>717.72089500000004</v>
      </c>
      <c r="E224" s="98">
        <v>-36.79</v>
      </c>
      <c r="F224" s="95">
        <f t="shared" si="140"/>
        <v>0.63717271889245519</v>
      </c>
      <c r="G224" s="189">
        <v>20.55</v>
      </c>
      <c r="H224" s="189">
        <v>2</v>
      </c>
      <c r="I224" s="189">
        <v>1.31</v>
      </c>
      <c r="J224" s="98">
        <v>-51.12</v>
      </c>
      <c r="K224" s="95">
        <f t="shared" si="141"/>
        <v>8.3192160417880689E-2</v>
      </c>
      <c r="L224" s="189">
        <v>1342.42</v>
      </c>
      <c r="M224" s="189">
        <v>2950</v>
      </c>
      <c r="N224" s="98">
        <v>529.25</v>
      </c>
      <c r="O224" s="83">
        <v>-39.78</v>
      </c>
      <c r="P224" s="95">
        <f t="shared" si="142"/>
        <v>0.628255816267138</v>
      </c>
      <c r="Q224" s="98">
        <v>0</v>
      </c>
      <c r="R224" s="98">
        <v>0</v>
      </c>
      <c r="S224" s="98">
        <v>0</v>
      </c>
      <c r="T224" s="98">
        <v>0</v>
      </c>
      <c r="U224" s="98">
        <v>0</v>
      </c>
      <c r="V224" s="95">
        <f t="shared" si="143"/>
        <v>0</v>
      </c>
      <c r="W224" s="98">
        <v>1340.22</v>
      </c>
      <c r="X224" s="189">
        <v>2932</v>
      </c>
      <c r="Y224" s="98">
        <v>-27.78</v>
      </c>
      <c r="Z224" s="98">
        <v>529</v>
      </c>
      <c r="AA224" s="98">
        <v>-39.67</v>
      </c>
      <c r="AB224" s="95">
        <f t="shared" si="144"/>
        <v>0.63658632240169744</v>
      </c>
      <c r="AC224" s="189">
        <v>18</v>
      </c>
      <c r="AD224" s="98">
        <v>0.25</v>
      </c>
      <c r="AE224" s="95">
        <f t="shared" si="145"/>
        <v>2.3485121720717973E-2</v>
      </c>
      <c r="AF224" s="189">
        <v>0</v>
      </c>
      <c r="AG224" s="189">
        <v>0</v>
      </c>
      <c r="AH224" s="95">
        <f t="shared" si="146"/>
        <v>0</v>
      </c>
      <c r="AI224" s="189">
        <v>0</v>
      </c>
      <c r="AJ224" s="189">
        <v>0</v>
      </c>
      <c r="AK224" s="189" t="s">
        <v>42</v>
      </c>
      <c r="AL224" s="95">
        <f t="shared" si="147"/>
        <v>0</v>
      </c>
      <c r="AM224" s="189">
        <v>0</v>
      </c>
      <c r="AN224" s="189">
        <v>0</v>
      </c>
      <c r="AO224" s="189">
        <v>0</v>
      </c>
      <c r="AP224" s="189">
        <v>0</v>
      </c>
      <c r="AQ224" s="84">
        <v>-100</v>
      </c>
      <c r="AR224" s="95">
        <f t="shared" si="148"/>
        <v>0</v>
      </c>
      <c r="AS224" s="98">
        <v>44.730894999999997</v>
      </c>
      <c r="AT224" s="98">
        <v>0</v>
      </c>
      <c r="AU224" s="98">
        <v>0</v>
      </c>
      <c r="AV224" s="98">
        <v>59.46</v>
      </c>
      <c r="AW224" s="98">
        <v>57.04</v>
      </c>
      <c r="AX224" s="98">
        <v>24.99</v>
      </c>
      <c r="AY224" s="98">
        <v>0.94</v>
      </c>
      <c r="AZ224" s="98">
        <v>0</v>
      </c>
      <c r="BA224" s="207"/>
      <c r="BB224" s="207">
        <f t="shared" si="136"/>
        <v>717.72089500000004</v>
      </c>
      <c r="BC224" s="207">
        <f t="shared" si="137"/>
        <v>717.72089500000004</v>
      </c>
      <c r="BD224" s="207">
        <f t="shared" si="114"/>
        <v>0</v>
      </c>
      <c r="BE224" s="207"/>
      <c r="BF224" s="207"/>
      <c r="BG224" s="207"/>
    </row>
    <row r="225" spans="1:59" s="172" customFormat="1" ht="20.25" customHeight="1">
      <c r="A225" s="282"/>
      <c r="B225" s="91" t="s">
        <v>38</v>
      </c>
      <c r="C225" s="90">
        <v>1377.5257374400001</v>
      </c>
      <c r="D225" s="90">
        <v>1139.068794</v>
      </c>
      <c r="E225" s="92">
        <v>59.205906035352399</v>
      </c>
      <c r="F225" s="95">
        <f t="shared" si="140"/>
        <v>1.0112337059359682</v>
      </c>
      <c r="G225" s="90">
        <v>195.92</v>
      </c>
      <c r="H225" s="90">
        <v>121</v>
      </c>
      <c r="I225" s="90">
        <v>28.071387000000001</v>
      </c>
      <c r="J225" s="92">
        <v>-6.2330371018240998</v>
      </c>
      <c r="K225" s="95">
        <f t="shared" si="141"/>
        <v>1.7826865117987871</v>
      </c>
      <c r="L225" s="90">
        <v>106.39714293999999</v>
      </c>
      <c r="M225" s="90">
        <v>227</v>
      </c>
      <c r="N225" s="90">
        <v>36.955706999999997</v>
      </c>
      <c r="O225" s="92">
        <v>321.32098789359497</v>
      </c>
      <c r="P225" s="95">
        <f t="shared" si="142"/>
        <v>4.3868942592374463E-2</v>
      </c>
      <c r="Q225" s="90"/>
      <c r="R225" s="90"/>
      <c r="S225" s="90"/>
      <c r="T225" s="90"/>
      <c r="U225" s="90"/>
      <c r="V225" s="95">
        <f t="shared" si="143"/>
        <v>0</v>
      </c>
      <c r="W225" s="90">
        <v>106.03114294</v>
      </c>
      <c r="X225" s="90">
        <v>224</v>
      </c>
      <c r="Y225" s="92">
        <v>250</v>
      </c>
      <c r="Z225" s="90">
        <v>36.736839000000003</v>
      </c>
      <c r="AA225" s="92">
        <v>328.255235503525</v>
      </c>
      <c r="AB225" s="95">
        <f t="shared" si="144"/>
        <v>4.4208259424713139E-2</v>
      </c>
      <c r="AC225" s="90">
        <v>3</v>
      </c>
      <c r="AD225" s="90">
        <v>6.0378000000000001E-2</v>
      </c>
      <c r="AE225" s="95">
        <f t="shared" si="145"/>
        <v>5.6719387170140389E-3</v>
      </c>
      <c r="AF225" s="90">
        <v>0</v>
      </c>
      <c r="AG225" s="90">
        <v>0.15848999999999999</v>
      </c>
      <c r="AH225" s="95">
        <f t="shared" si="146"/>
        <v>0.20538765952047028</v>
      </c>
      <c r="AI225" s="90">
        <v>279.06159450000001</v>
      </c>
      <c r="AJ225" s="90">
        <v>1028.680335</v>
      </c>
      <c r="AK225" s="92">
        <v>62.2085027364705</v>
      </c>
      <c r="AL225" s="95">
        <f t="shared" si="147"/>
        <v>8.3307019672028488</v>
      </c>
      <c r="AM225" s="90">
        <v>1028.680335</v>
      </c>
      <c r="AN225" s="90">
        <v>8.5000000000000006E-2</v>
      </c>
      <c r="AO225" s="90">
        <v>0</v>
      </c>
      <c r="AP225" s="90">
        <v>-9.9142999999999995E-2</v>
      </c>
      <c r="AQ225" s="92" t="s">
        <v>36</v>
      </c>
      <c r="AR225" s="95">
        <f t="shared" si="148"/>
        <v>-0.16748103559340694</v>
      </c>
      <c r="AS225" s="90">
        <v>0</v>
      </c>
      <c r="AT225" s="90">
        <v>0</v>
      </c>
      <c r="AU225" s="90">
        <v>0</v>
      </c>
      <c r="AV225" s="90">
        <v>39.142516999999998</v>
      </c>
      <c r="AW225" s="90">
        <v>6.3179910000000001</v>
      </c>
      <c r="AX225" s="90">
        <v>0</v>
      </c>
      <c r="AY225" s="90">
        <v>0</v>
      </c>
      <c r="AZ225" s="90"/>
      <c r="BA225" s="207"/>
      <c r="BB225" s="207">
        <f t="shared" si="136"/>
        <v>1139.068794</v>
      </c>
      <c r="BC225" s="207">
        <f t="shared" si="137"/>
        <v>1139.068794</v>
      </c>
      <c r="BD225" s="207">
        <f t="shared" si="114"/>
        <v>0</v>
      </c>
      <c r="BE225" s="207"/>
      <c r="BF225" s="207"/>
      <c r="BG225" s="207"/>
    </row>
    <row r="226" spans="1:59" s="172" customFormat="1" ht="20.25" customHeight="1">
      <c r="A226" s="282"/>
      <c r="B226" s="91" t="s">
        <v>32</v>
      </c>
      <c r="C226" s="90">
        <v>19449.558043360001</v>
      </c>
      <c r="D226" s="90">
        <v>4804.1934890000002</v>
      </c>
      <c r="E226" s="90">
        <v>22.0024615600659</v>
      </c>
      <c r="F226" s="95">
        <f t="shared" si="140"/>
        <v>4.2650298309505965</v>
      </c>
      <c r="G226" s="90">
        <v>711.46423206999998</v>
      </c>
      <c r="H226" s="90">
        <v>53</v>
      </c>
      <c r="I226" s="90">
        <v>51.616582000000001</v>
      </c>
      <c r="J226" s="90">
        <v>33.837741252215601</v>
      </c>
      <c r="K226" s="95">
        <f t="shared" si="141"/>
        <v>3.2779350915776289</v>
      </c>
      <c r="L226" s="90">
        <v>11457.053427000001</v>
      </c>
      <c r="M226" s="90">
        <v>24786</v>
      </c>
      <c r="N226" s="90">
        <v>4409.0767770000002</v>
      </c>
      <c r="O226" s="90">
        <v>18.589843941697101</v>
      </c>
      <c r="P226" s="95">
        <f t="shared" si="142"/>
        <v>5.2338745952170376</v>
      </c>
      <c r="Q226" s="90">
        <v>2159.2640121999998</v>
      </c>
      <c r="R226" s="90">
        <v>4208</v>
      </c>
      <c r="S226" s="90">
        <v>114.69387755101999</v>
      </c>
      <c r="T226" s="90">
        <v>728.93737899999996</v>
      </c>
      <c r="U226" s="90">
        <v>96.908408286695405</v>
      </c>
      <c r="V226" s="95">
        <f t="shared" si="143"/>
        <v>7.6139508602929844</v>
      </c>
      <c r="W226" s="90">
        <v>11015.032076</v>
      </c>
      <c r="X226" s="90">
        <v>22335</v>
      </c>
      <c r="Y226" s="90">
        <v>30.636953851552899</v>
      </c>
      <c r="Z226" s="90">
        <v>4380.7010129999999</v>
      </c>
      <c r="AA226" s="90">
        <v>18.549724190979202</v>
      </c>
      <c r="AB226" s="95">
        <f t="shared" si="144"/>
        <v>5.2716339270454826</v>
      </c>
      <c r="AC226" s="90">
        <v>2451</v>
      </c>
      <c r="AD226" s="90">
        <v>28.375764</v>
      </c>
      <c r="AE226" s="95">
        <f t="shared" si="145"/>
        <v>2.6656330858334685</v>
      </c>
      <c r="AF226" s="90">
        <v>0</v>
      </c>
      <c r="AG226" s="90">
        <v>0</v>
      </c>
      <c r="AH226" s="95">
        <f t="shared" si="146"/>
        <v>0</v>
      </c>
      <c r="AI226" s="90">
        <v>18.75</v>
      </c>
      <c r="AJ226" s="90">
        <v>112.5</v>
      </c>
      <c r="AK226" s="90" t="e">
        <v>#DIV/0!</v>
      </c>
      <c r="AL226" s="95">
        <f t="shared" si="147"/>
        <v>0.91107406200228425</v>
      </c>
      <c r="AM226" s="90">
        <v>112.5</v>
      </c>
      <c r="AN226" s="90">
        <v>372.76183239</v>
      </c>
      <c r="AO226" s="90">
        <v>296</v>
      </c>
      <c r="AP226" s="90">
        <v>-50.376266000000001</v>
      </c>
      <c r="AQ226" s="90">
        <v>162.59496837419599</v>
      </c>
      <c r="AR226" s="95">
        <f t="shared" si="148"/>
        <v>-85.099998981359604</v>
      </c>
      <c r="AS226" s="90">
        <v>0.97641500000000003</v>
      </c>
      <c r="AT226" s="90">
        <v>9.5490510000000004</v>
      </c>
      <c r="AU226" s="90">
        <v>0</v>
      </c>
      <c r="AV226" s="90">
        <v>121.938667</v>
      </c>
      <c r="AW226" s="90">
        <v>93.120068000000003</v>
      </c>
      <c r="AX226" s="90">
        <v>55.792195</v>
      </c>
      <c r="AY226" s="90">
        <v>0</v>
      </c>
      <c r="AZ226" s="90">
        <v>0</v>
      </c>
      <c r="BA226" s="207"/>
      <c r="BB226" s="207">
        <f t="shared" si="136"/>
        <v>4804.1934890000002</v>
      </c>
      <c r="BC226" s="207">
        <f t="shared" si="137"/>
        <v>4804.1934890000002</v>
      </c>
      <c r="BD226" s="207">
        <f t="shared" si="114"/>
        <v>0</v>
      </c>
      <c r="BE226" s="207"/>
      <c r="BF226" s="207"/>
      <c r="BG226" s="207"/>
    </row>
    <row r="227" spans="1:59" s="172" customFormat="1" ht="20.25" customHeight="1">
      <c r="A227" s="282"/>
      <c r="B227" s="91" t="s">
        <v>49</v>
      </c>
      <c r="C227" s="187">
        <v>5818.3089246199997</v>
      </c>
      <c r="D227" s="188">
        <v>1378.4277030000001</v>
      </c>
      <c r="E227" s="188">
        <v>9.8148839490484097</v>
      </c>
      <c r="F227" s="95">
        <f t="shared" si="140"/>
        <v>1.2237299114960165</v>
      </c>
      <c r="G227" s="187">
        <v>30.220694399999999</v>
      </c>
      <c r="H227" s="187">
        <v>2</v>
      </c>
      <c r="I227" s="94">
        <v>1.656604</v>
      </c>
      <c r="J227" s="94">
        <v>-22.544151503760101</v>
      </c>
      <c r="K227" s="95">
        <f t="shared" si="141"/>
        <v>0.10520340894420065</v>
      </c>
      <c r="L227" s="187">
        <v>2777.6787301899999</v>
      </c>
      <c r="M227" s="187">
        <v>6463</v>
      </c>
      <c r="N227" s="187">
        <v>1125.6315870000001</v>
      </c>
      <c r="O227" s="187">
        <v>9.2125015686607092</v>
      </c>
      <c r="P227" s="95">
        <f t="shared" si="142"/>
        <v>1.3362014010519774</v>
      </c>
      <c r="Q227" s="99">
        <v>8.7212490000000003</v>
      </c>
      <c r="R227" s="111">
        <v>23</v>
      </c>
      <c r="S227" s="99">
        <v>-77</v>
      </c>
      <c r="T227" s="99">
        <v>2.8961109999999999</v>
      </c>
      <c r="U227" s="99">
        <v>-82.660306388306594</v>
      </c>
      <c r="V227" s="95">
        <f t="shared" si="143"/>
        <v>3.0250673755000256E-2</v>
      </c>
      <c r="W227" s="99">
        <v>2642.9907301899998</v>
      </c>
      <c r="X227" s="99">
        <v>5359</v>
      </c>
      <c r="Y227" s="99">
        <v>12.253875157101</v>
      </c>
      <c r="Z227" s="99">
        <v>1113.1067880000001</v>
      </c>
      <c r="AA227" s="99">
        <v>7.9973041219719301</v>
      </c>
      <c r="AB227" s="95">
        <f t="shared" si="144"/>
        <v>1.3394868745052664</v>
      </c>
      <c r="AC227" s="99">
        <v>1104</v>
      </c>
      <c r="AD227" s="99">
        <v>12.524799</v>
      </c>
      <c r="AE227" s="95">
        <f t="shared" si="145"/>
        <v>1.1765857161701068</v>
      </c>
      <c r="AF227" s="99">
        <v>0</v>
      </c>
      <c r="AG227" s="99">
        <v>0</v>
      </c>
      <c r="AH227" s="95">
        <f t="shared" si="146"/>
        <v>0</v>
      </c>
      <c r="AI227" s="99">
        <v>0</v>
      </c>
      <c r="AJ227" s="99">
        <v>0</v>
      </c>
      <c r="AK227" s="99" t="e">
        <v>#DIV/0!</v>
      </c>
      <c r="AL227" s="95">
        <f t="shared" si="147"/>
        <v>0</v>
      </c>
      <c r="AM227" s="99">
        <v>0</v>
      </c>
      <c r="AN227" s="99">
        <v>1645.75</v>
      </c>
      <c r="AO227" s="99">
        <v>4378</v>
      </c>
      <c r="AP227" s="99">
        <v>100.80367099999999</v>
      </c>
      <c r="AQ227" s="99">
        <v>34.688962668198101</v>
      </c>
      <c r="AR227" s="95">
        <f t="shared" si="148"/>
        <v>170.28638643875092</v>
      </c>
      <c r="AS227" s="99">
        <v>0</v>
      </c>
      <c r="AT227" s="99">
        <v>20.8019</v>
      </c>
      <c r="AU227" s="99">
        <v>0</v>
      </c>
      <c r="AV227" s="99">
        <v>23.012263999999998</v>
      </c>
      <c r="AW227" s="99">
        <v>105.33639599999999</v>
      </c>
      <c r="AX227" s="99">
        <v>1.185281</v>
      </c>
      <c r="AY227" s="99">
        <v>0</v>
      </c>
      <c r="AZ227" s="99">
        <v>0</v>
      </c>
      <c r="BA227" s="207"/>
      <c r="BB227" s="207">
        <f t="shared" si="136"/>
        <v>1378.4277030000001</v>
      </c>
      <c r="BC227" s="207">
        <f t="shared" si="137"/>
        <v>1378.4277029999998</v>
      </c>
      <c r="BD227" s="207">
        <f t="shared" si="114"/>
        <v>0</v>
      </c>
      <c r="BE227" s="207"/>
      <c r="BF227" s="207"/>
      <c r="BG227" s="207"/>
    </row>
    <row r="228" spans="1:59" s="172" customFormat="1" ht="20.25" customHeight="1">
      <c r="A228" s="282"/>
      <c r="B228" s="91" t="s">
        <v>62</v>
      </c>
      <c r="C228" s="95">
        <v>25181.888181620001</v>
      </c>
      <c r="D228" s="95">
        <v>3736.031567</v>
      </c>
      <c r="E228" s="95">
        <v>85.717994638611401</v>
      </c>
      <c r="F228" s="95">
        <f t="shared" si="140"/>
        <v>3.3167452807869418</v>
      </c>
      <c r="G228" s="95">
        <v>251.15733499999999</v>
      </c>
      <c r="H228" s="95">
        <v>5</v>
      </c>
      <c r="I228" s="95">
        <v>21.121341000000001</v>
      </c>
      <c r="J228" s="95">
        <v>1139.95483140738</v>
      </c>
      <c r="K228" s="95">
        <f t="shared" si="141"/>
        <v>1.3413206020708097</v>
      </c>
      <c r="L228" s="95">
        <v>3522.71871792</v>
      </c>
      <c r="M228" s="95">
        <v>6735</v>
      </c>
      <c r="N228" s="95">
        <v>1917.970241</v>
      </c>
      <c r="O228" s="95">
        <v>118.04816718503</v>
      </c>
      <c r="P228" s="95">
        <f t="shared" si="142"/>
        <v>2.2767613780548595</v>
      </c>
      <c r="Q228" s="90">
        <v>20.475609200000001</v>
      </c>
      <c r="R228" s="90">
        <v>40</v>
      </c>
      <c r="S228" s="90">
        <v>-91.902834008097201</v>
      </c>
      <c r="T228" s="90">
        <v>7.2501100000000003</v>
      </c>
      <c r="U228" s="90">
        <v>-92.470512664213402</v>
      </c>
      <c r="V228" s="95">
        <f t="shared" si="143"/>
        <v>7.5729387546908555E-2</v>
      </c>
      <c r="W228" s="90">
        <v>3477.4987179200002</v>
      </c>
      <c r="X228" s="90">
        <v>6349</v>
      </c>
      <c r="Y228" s="90">
        <v>65.554106910039096</v>
      </c>
      <c r="Z228" s="90">
        <v>1909.976946</v>
      </c>
      <c r="AA228" s="90">
        <v>122.13905196960999</v>
      </c>
      <c r="AB228" s="95">
        <f t="shared" si="144"/>
        <v>2.2984219280267779</v>
      </c>
      <c r="AC228" s="95">
        <v>141</v>
      </c>
      <c r="AD228" s="95">
        <v>1.592487</v>
      </c>
      <c r="AE228" s="95">
        <f t="shared" si="145"/>
        <v>0.149599004134644</v>
      </c>
      <c r="AF228" s="95">
        <v>245</v>
      </c>
      <c r="AG228" s="95">
        <v>6.4008079999999996</v>
      </c>
      <c r="AH228" s="95">
        <f t="shared" si="146"/>
        <v>8.2948260089589407</v>
      </c>
      <c r="AI228" s="95">
        <v>214.0870937</v>
      </c>
      <c r="AJ228" s="95">
        <v>860.464067</v>
      </c>
      <c r="AK228" s="95">
        <v>19.4706178173188</v>
      </c>
      <c r="AL228" s="95">
        <f t="shared" si="147"/>
        <v>6.9684132686995168</v>
      </c>
      <c r="AM228" s="136">
        <v>860.464067</v>
      </c>
      <c r="AN228" s="95">
        <v>3650.5250000000001</v>
      </c>
      <c r="AO228" s="95">
        <v>43</v>
      </c>
      <c r="AP228" s="95">
        <v>20.335379</v>
      </c>
      <c r="AQ228" s="95">
        <v>12.139653645750199</v>
      </c>
      <c r="AR228" s="95">
        <f t="shared" si="148"/>
        <v>34.352302574104272</v>
      </c>
      <c r="AS228" s="95">
        <v>3.0188679999999999</v>
      </c>
      <c r="AT228" s="95"/>
      <c r="AU228" s="95"/>
      <c r="AV228" s="95">
        <v>745.92891399999996</v>
      </c>
      <c r="AW228" s="95">
        <v>105.23951700000001</v>
      </c>
      <c r="AX228" s="95">
        <v>50.367291000000002</v>
      </c>
      <c r="AY228" s="96">
        <v>11.585948999999999</v>
      </c>
      <c r="AZ228" s="190"/>
      <c r="BA228" s="207"/>
      <c r="BB228" s="207">
        <f t="shared" si="136"/>
        <v>3736.031567</v>
      </c>
      <c r="BC228" s="207">
        <f t="shared" si="137"/>
        <v>3736.031567</v>
      </c>
      <c r="BD228" s="207">
        <f t="shared" si="114"/>
        <v>0</v>
      </c>
      <c r="BE228" s="207"/>
      <c r="BF228" s="207"/>
      <c r="BG228" s="207"/>
    </row>
    <row r="229" spans="1:59" s="172" customFormat="1" ht="20.25" customHeight="1">
      <c r="A229" s="282"/>
      <c r="B229" s="91" t="s">
        <v>40</v>
      </c>
      <c r="C229" s="99">
        <v>20823.150000000001</v>
      </c>
      <c r="D229" s="99">
        <v>2581.17</v>
      </c>
      <c r="E229" s="99">
        <v>-41.945562226006103</v>
      </c>
      <c r="F229" s="95">
        <f t="shared" si="140"/>
        <v>2.2914911886794638</v>
      </c>
      <c r="G229" s="189">
        <v>27.11</v>
      </c>
      <c r="H229" s="99">
        <v>4</v>
      </c>
      <c r="I229" s="99">
        <v>2.69</v>
      </c>
      <c r="J229" s="99">
        <v>7.6</v>
      </c>
      <c r="K229" s="95">
        <f t="shared" si="141"/>
        <v>0.17082970345351073</v>
      </c>
      <c r="L229" s="111">
        <v>5193.84</v>
      </c>
      <c r="M229" s="111">
        <v>10749</v>
      </c>
      <c r="N229" s="99">
        <v>2093.6</v>
      </c>
      <c r="O229" s="99">
        <v>-33.7004991258963</v>
      </c>
      <c r="P229" s="95">
        <f t="shared" si="142"/>
        <v>2.4852458704523004</v>
      </c>
      <c r="Q229" s="99">
        <v>669.11</v>
      </c>
      <c r="R229" s="99">
        <v>1476</v>
      </c>
      <c r="S229" s="99">
        <v>-30.475741874705601</v>
      </c>
      <c r="T229" s="99">
        <v>205.92</v>
      </c>
      <c r="U229" s="99">
        <v>-39.078113356052597</v>
      </c>
      <c r="V229" s="95">
        <f t="shared" si="143"/>
        <v>2.1508908807810379</v>
      </c>
      <c r="W229" s="111">
        <v>5193.84</v>
      </c>
      <c r="X229" s="99">
        <v>10749</v>
      </c>
      <c r="Y229" s="99">
        <v>0.47672462142456501</v>
      </c>
      <c r="Z229" s="99">
        <v>2093.6</v>
      </c>
      <c r="AA229" s="99">
        <v>-33.7004991258963</v>
      </c>
      <c r="AB229" s="95">
        <f t="shared" si="144"/>
        <v>2.5193896494899692</v>
      </c>
      <c r="AC229" s="99">
        <v>0</v>
      </c>
      <c r="AD229" s="99">
        <v>0</v>
      </c>
      <c r="AE229" s="95">
        <f t="shared" si="145"/>
        <v>0</v>
      </c>
      <c r="AF229" s="99">
        <v>0</v>
      </c>
      <c r="AG229" s="99">
        <v>0</v>
      </c>
      <c r="AH229" s="95">
        <f t="shared" si="146"/>
        <v>0</v>
      </c>
      <c r="AI229" s="99">
        <v>0</v>
      </c>
      <c r="AJ229" s="99">
        <v>0</v>
      </c>
      <c r="AK229" s="99">
        <v>0</v>
      </c>
      <c r="AL229" s="95">
        <f t="shared" si="147"/>
        <v>0</v>
      </c>
      <c r="AM229" s="99">
        <v>0</v>
      </c>
      <c r="AN229" s="111">
        <v>0</v>
      </c>
      <c r="AO229" s="99">
        <v>0</v>
      </c>
      <c r="AP229" s="99">
        <v>0.04</v>
      </c>
      <c r="AQ229" s="99">
        <v>-100</v>
      </c>
      <c r="AR229" s="95">
        <f t="shared" si="148"/>
        <v>6.7571502009584922E-2</v>
      </c>
      <c r="AS229" s="99">
        <v>16.600000000000001</v>
      </c>
      <c r="AT229" s="99">
        <v>0</v>
      </c>
      <c r="AU229" s="99">
        <v>0</v>
      </c>
      <c r="AV229" s="99">
        <v>212.96</v>
      </c>
      <c r="AW229" s="99">
        <v>255.28</v>
      </c>
      <c r="AX229" s="99">
        <v>0</v>
      </c>
      <c r="AY229" s="99">
        <v>0</v>
      </c>
      <c r="AZ229" s="99">
        <v>0</v>
      </c>
      <c r="BA229" s="207"/>
      <c r="BB229" s="207">
        <f t="shared" si="136"/>
        <v>2581.17</v>
      </c>
      <c r="BC229" s="207">
        <f t="shared" si="137"/>
        <v>2581.17</v>
      </c>
      <c r="BD229" s="207">
        <f t="shared" si="114"/>
        <v>0</v>
      </c>
      <c r="BE229" s="207"/>
      <c r="BF229" s="207"/>
      <c r="BG229" s="207"/>
    </row>
    <row r="230" spans="1:59" s="172" customFormat="1" ht="20.25" customHeight="1">
      <c r="A230" s="282"/>
      <c r="B230" s="91" t="s">
        <v>41</v>
      </c>
      <c r="C230" s="105">
        <v>16908.32499203</v>
      </c>
      <c r="D230" s="103">
        <v>4581.4434289999999</v>
      </c>
      <c r="E230" s="104">
        <v>20.447779517858699</v>
      </c>
      <c r="F230" s="95">
        <f t="shared" si="140"/>
        <v>4.0672785012172499</v>
      </c>
      <c r="G230" s="112">
        <v>113.00831384</v>
      </c>
      <c r="H230" s="112">
        <v>64</v>
      </c>
      <c r="I230" s="112">
        <v>12.390670999999999</v>
      </c>
      <c r="J230" s="104">
        <v>-29.973860018940499</v>
      </c>
      <c r="K230" s="95">
        <f t="shared" si="141"/>
        <v>0.78687533550929945</v>
      </c>
      <c r="L230" s="105">
        <v>11150.5462907</v>
      </c>
      <c r="M230" s="105">
        <v>22496</v>
      </c>
      <c r="N230" s="105">
        <v>3982.4786199999999</v>
      </c>
      <c r="O230" s="104">
        <v>23.183892100875099</v>
      </c>
      <c r="P230" s="95">
        <f t="shared" si="142"/>
        <v>4.7274735119027396</v>
      </c>
      <c r="Q230" s="105">
        <v>159.68979385</v>
      </c>
      <c r="R230" s="105">
        <v>286</v>
      </c>
      <c r="S230" s="104">
        <v>535.555555555556</v>
      </c>
      <c r="T230" s="105">
        <v>49.374437</v>
      </c>
      <c r="U230" s="104">
        <v>437.59034615006902</v>
      </c>
      <c r="V230" s="95">
        <f t="shared" si="143"/>
        <v>0.51572953713577052</v>
      </c>
      <c r="W230" s="103">
        <v>11141.076474699999</v>
      </c>
      <c r="X230" s="105">
        <v>22491</v>
      </c>
      <c r="Y230" s="104">
        <v>35.635025931733203</v>
      </c>
      <c r="Z230" s="103">
        <v>3982.3955999999998</v>
      </c>
      <c r="AA230" s="104">
        <v>23.1821868774629</v>
      </c>
      <c r="AB230" s="95">
        <f t="shared" si="144"/>
        <v>4.7923224373396991</v>
      </c>
      <c r="AC230" s="105">
        <v>5</v>
      </c>
      <c r="AD230" s="105">
        <v>8.3019999999999997E-2</v>
      </c>
      <c r="AE230" s="95">
        <f t="shared" si="145"/>
        <v>7.7989392210160236E-3</v>
      </c>
      <c r="AF230" s="105">
        <v>0</v>
      </c>
      <c r="AG230" s="105">
        <v>0</v>
      </c>
      <c r="AH230" s="95">
        <f t="shared" si="146"/>
        <v>0</v>
      </c>
      <c r="AI230" s="122">
        <v>0</v>
      </c>
      <c r="AJ230" s="122">
        <v>0</v>
      </c>
      <c r="AK230" s="122" t="s">
        <v>42</v>
      </c>
      <c r="AL230" s="95">
        <f t="shared" si="147"/>
        <v>0</v>
      </c>
      <c r="AM230" s="122"/>
      <c r="AN230" s="122">
        <v>352.822</v>
      </c>
      <c r="AO230" s="105">
        <v>1795</v>
      </c>
      <c r="AP230" s="122">
        <v>57.936011000000001</v>
      </c>
      <c r="AQ230" s="104">
        <v>2478.6011661029002</v>
      </c>
      <c r="AR230" s="95">
        <f t="shared" si="148"/>
        <v>97.870582092845851</v>
      </c>
      <c r="AS230" s="122">
        <v>333.74664100000001</v>
      </c>
      <c r="AT230" s="122">
        <v>0</v>
      </c>
      <c r="AU230" s="122">
        <v>27.156609</v>
      </c>
      <c r="AV230" s="104">
        <v>126.52725599999999</v>
      </c>
      <c r="AW230" s="122">
        <v>34.654021</v>
      </c>
      <c r="AX230" s="122">
        <v>6.5536000000000003</v>
      </c>
      <c r="AY230" s="122">
        <v>-5.3734794391857597E-13</v>
      </c>
      <c r="AZ230" s="122"/>
      <c r="BA230" s="207"/>
      <c r="BB230" s="207">
        <f t="shared" si="136"/>
        <v>4581.4434289999999</v>
      </c>
      <c r="BC230" s="207">
        <f t="shared" si="137"/>
        <v>4581.443428999999</v>
      </c>
      <c r="BD230" s="207">
        <f t="shared" si="114"/>
        <v>0</v>
      </c>
      <c r="BE230" s="207"/>
      <c r="BF230" s="207"/>
      <c r="BG230" s="207"/>
    </row>
    <row r="231" spans="1:59" s="172" customFormat="1" ht="20.25" customHeight="1">
      <c r="A231" s="282"/>
      <c r="B231" s="93" t="s">
        <v>65</v>
      </c>
      <c r="C231" s="95">
        <v>2386.5981000000002</v>
      </c>
      <c r="D231" s="95">
        <v>447.56845800000002</v>
      </c>
      <c r="E231" s="95"/>
      <c r="F231" s="95">
        <f t="shared" si="140"/>
        <v>0.39733887261894979</v>
      </c>
      <c r="G231" s="95">
        <v>374.00099999999998</v>
      </c>
      <c r="H231" s="95">
        <v>3</v>
      </c>
      <c r="I231" s="95">
        <v>32.665900000000001</v>
      </c>
      <c r="J231" s="95"/>
      <c r="K231" s="95">
        <f t="shared" si="141"/>
        <v>2.0744632007591215</v>
      </c>
      <c r="L231" s="95">
        <v>1091.7959000000001</v>
      </c>
      <c r="M231" s="95">
        <v>1502</v>
      </c>
      <c r="N231" s="95">
        <v>355.89960000000002</v>
      </c>
      <c r="O231" s="95"/>
      <c r="P231" s="95">
        <f t="shared" si="142"/>
        <v>0.42247707833188086</v>
      </c>
      <c r="Q231" s="95"/>
      <c r="R231" s="95"/>
      <c r="S231" s="95"/>
      <c r="T231" s="95"/>
      <c r="U231" s="95"/>
      <c r="V231" s="95">
        <f t="shared" si="143"/>
        <v>0</v>
      </c>
      <c r="W231" s="95">
        <v>1091.7959000000001</v>
      </c>
      <c r="X231" s="95">
        <v>1502</v>
      </c>
      <c r="Y231" s="95"/>
      <c r="Z231" s="95">
        <v>355.89960000000002</v>
      </c>
      <c r="AA231" s="95"/>
      <c r="AB231" s="95">
        <f t="shared" si="144"/>
        <v>0.42828131854108725</v>
      </c>
      <c r="AC231" s="95"/>
      <c r="AD231" s="95"/>
      <c r="AE231" s="95">
        <f t="shared" si="145"/>
        <v>0</v>
      </c>
      <c r="AF231" s="95"/>
      <c r="AG231" s="95"/>
      <c r="AH231" s="95">
        <f t="shared" si="146"/>
        <v>0</v>
      </c>
      <c r="AI231" s="95"/>
      <c r="AJ231" s="95"/>
      <c r="AK231" s="95"/>
      <c r="AL231" s="95">
        <f t="shared" si="147"/>
        <v>0</v>
      </c>
      <c r="AM231" s="136"/>
      <c r="AN231" s="95">
        <v>0.27</v>
      </c>
      <c r="AO231" s="95">
        <v>1</v>
      </c>
      <c r="AP231" s="95">
        <v>7.358E-3</v>
      </c>
      <c r="AQ231" s="95"/>
      <c r="AR231" s="95">
        <f t="shared" si="148"/>
        <v>1.2429777794663146E-2</v>
      </c>
      <c r="AS231" s="95"/>
      <c r="AT231" s="95"/>
      <c r="AU231" s="95">
        <v>0.99839999999999995</v>
      </c>
      <c r="AV231" s="95">
        <v>22.6509</v>
      </c>
      <c r="AW231" s="95">
        <v>35.229199999999999</v>
      </c>
      <c r="AX231" s="95">
        <v>0.1171</v>
      </c>
      <c r="AY231" s="96"/>
      <c r="AZ231" s="190"/>
      <c r="BA231" s="207"/>
      <c r="BB231" s="207">
        <f t="shared" si="136"/>
        <v>447.56845800000002</v>
      </c>
      <c r="BC231" s="207">
        <f t="shared" si="137"/>
        <v>447.56845800000002</v>
      </c>
      <c r="BD231" s="207">
        <f t="shared" si="114"/>
        <v>0</v>
      </c>
      <c r="BE231" s="207"/>
      <c r="BF231" s="207"/>
      <c r="BG231" s="207"/>
    </row>
    <row r="232" spans="1:59" s="172" customFormat="1" ht="20.25" customHeight="1">
      <c r="A232" s="282"/>
      <c r="B232" s="221" t="s">
        <v>47</v>
      </c>
      <c r="C232" s="95">
        <v>147.41999999999999</v>
      </c>
      <c r="D232" s="95">
        <v>89.539693999999997</v>
      </c>
      <c r="E232" s="95">
        <v>0</v>
      </c>
      <c r="F232" s="95">
        <f t="shared" si="140"/>
        <v>7.9490858733851477E-2</v>
      </c>
      <c r="G232" s="95">
        <v>1.06</v>
      </c>
      <c r="H232" s="95">
        <v>1</v>
      </c>
      <c r="I232" s="95">
        <v>3.3112999999999997E-2</v>
      </c>
      <c r="J232" s="95">
        <v>0</v>
      </c>
      <c r="K232" s="95">
        <f t="shared" si="141"/>
        <v>2.1028564945933456E-3</v>
      </c>
      <c r="L232" s="95">
        <v>62.01</v>
      </c>
      <c r="M232" s="95">
        <v>541</v>
      </c>
      <c r="N232" s="95">
        <v>86.748564999999999</v>
      </c>
      <c r="O232" s="95">
        <v>0</v>
      </c>
      <c r="P232" s="95">
        <f t="shared" si="142"/>
        <v>0.10297645822215941</v>
      </c>
      <c r="Q232" s="95"/>
      <c r="R232" s="95"/>
      <c r="S232" s="95"/>
      <c r="T232" s="95"/>
      <c r="U232" s="95"/>
      <c r="V232" s="95">
        <f t="shared" si="143"/>
        <v>0</v>
      </c>
      <c r="W232" s="95">
        <v>59.33</v>
      </c>
      <c r="X232" s="95">
        <v>519</v>
      </c>
      <c r="Y232" s="95">
        <v>0</v>
      </c>
      <c r="Z232" s="95">
        <v>86.499503000000004</v>
      </c>
      <c r="AA232" s="95">
        <v>0</v>
      </c>
      <c r="AB232" s="95">
        <f t="shared" si="144"/>
        <v>0.10409149433713534</v>
      </c>
      <c r="AC232" s="95">
        <v>22</v>
      </c>
      <c r="AD232" s="95">
        <v>0.24906200000000001</v>
      </c>
      <c r="AE232" s="95">
        <f t="shared" si="145"/>
        <v>2.3397005544021836E-2</v>
      </c>
      <c r="AF232" s="95"/>
      <c r="AG232" s="95"/>
      <c r="AH232" s="95">
        <f t="shared" si="146"/>
        <v>0</v>
      </c>
      <c r="AI232" s="95"/>
      <c r="AJ232" s="95"/>
      <c r="AK232" s="95"/>
      <c r="AL232" s="95">
        <f t="shared" si="147"/>
        <v>0</v>
      </c>
      <c r="AM232" s="136"/>
      <c r="AN232" s="95"/>
      <c r="AO232" s="95"/>
      <c r="AP232" s="95"/>
      <c r="AQ232" s="95"/>
      <c r="AR232" s="95">
        <f t="shared" si="148"/>
        <v>0</v>
      </c>
      <c r="AS232" s="95"/>
      <c r="AT232" s="95"/>
      <c r="AU232" s="95"/>
      <c r="AV232" s="95">
        <v>0.13650999999999999</v>
      </c>
      <c r="AW232" s="95">
        <v>2.6215060000000001</v>
      </c>
      <c r="AX232" s="95"/>
      <c r="AY232" s="96"/>
      <c r="AZ232" s="190"/>
      <c r="BA232" s="207"/>
      <c r="BB232" s="207">
        <f t="shared" si="136"/>
        <v>89.539693999999997</v>
      </c>
      <c r="BC232" s="207">
        <f t="shared" si="137"/>
        <v>89.539693999999997</v>
      </c>
      <c r="BD232" s="207">
        <f t="shared" si="114"/>
        <v>0</v>
      </c>
      <c r="BE232" s="207"/>
      <c r="BF232" s="207"/>
      <c r="BG232" s="207"/>
    </row>
    <row r="233" spans="1:59" s="172" customFormat="1" ht="20.25" customHeight="1">
      <c r="A233" s="282"/>
      <c r="B233" s="106" t="s">
        <v>17</v>
      </c>
      <c r="C233" s="222">
        <f>C218+C219+C220+C221+C222+C223+C224+C225+C226+C227+C228+C229+C230+C231+C232</f>
        <v>656793.16373496037</v>
      </c>
      <c r="D233" s="222">
        <f t="shared" ref="D233:AZ233" si="149">D218+D219+D220+D221+D222+D223+D224+D225+D226+D227+D228+D229+D230+D231+D232</f>
        <v>112641.497936</v>
      </c>
      <c r="E233" s="222">
        <v>7.74</v>
      </c>
      <c r="F233" s="186">
        <f>D233/$D$401*100</f>
        <v>2.133171744166364</v>
      </c>
      <c r="G233" s="222">
        <f t="shared" si="149"/>
        <v>26505.875048380003</v>
      </c>
      <c r="H233" s="222">
        <f t="shared" si="149"/>
        <v>1002</v>
      </c>
      <c r="I233" s="222">
        <f t="shared" si="149"/>
        <v>1574.6676050000001</v>
      </c>
      <c r="J233" s="222">
        <v>-23.89</v>
      </c>
      <c r="K233" s="186">
        <f>I233/$I$401*100</f>
        <v>1.2643860081996372</v>
      </c>
      <c r="L233" s="222">
        <f t="shared" si="149"/>
        <v>221285.08192187003</v>
      </c>
      <c r="M233" s="222">
        <f t="shared" si="149"/>
        <v>504124</v>
      </c>
      <c r="N233" s="222">
        <f t="shared" si="149"/>
        <v>84241.162007000006</v>
      </c>
      <c r="O233" s="222">
        <v>7.92</v>
      </c>
      <c r="P233" s="186">
        <f>N233/$N$401*100</f>
        <v>2.1470371910680144</v>
      </c>
      <c r="Q233" s="222">
        <f t="shared" si="149"/>
        <v>27864.034483269996</v>
      </c>
      <c r="R233" s="222">
        <f t="shared" si="149"/>
        <v>55167</v>
      </c>
      <c r="S233" s="222">
        <v>-23.14</v>
      </c>
      <c r="T233" s="222">
        <f t="shared" si="149"/>
        <v>9573.707427000003</v>
      </c>
      <c r="U233" s="222">
        <v>-26.2</v>
      </c>
      <c r="V233" s="186">
        <f>T233/$T$401*100</f>
        <v>2.6066336776926464</v>
      </c>
      <c r="W233" s="222">
        <f t="shared" si="149"/>
        <v>210050.10475487</v>
      </c>
      <c r="X233" s="222">
        <f t="shared" si="149"/>
        <v>409309</v>
      </c>
      <c r="Y233" s="222">
        <v>15.31</v>
      </c>
      <c r="Z233" s="222">
        <f t="shared" si="149"/>
        <v>83099.491991000003</v>
      </c>
      <c r="AA233" s="222">
        <v>8.66</v>
      </c>
      <c r="AB233" s="186">
        <f>Z233/$Z$401*100</f>
        <v>2.1378681687652343</v>
      </c>
      <c r="AC233" s="222">
        <f t="shared" si="149"/>
        <v>92541</v>
      </c>
      <c r="AD233" s="222">
        <f t="shared" si="149"/>
        <v>1064.5037439999999</v>
      </c>
      <c r="AE233" s="186">
        <f>AD233/$AD$401*100</f>
        <v>3.4192043322479924</v>
      </c>
      <c r="AF233" s="222">
        <f t="shared" si="149"/>
        <v>2274</v>
      </c>
      <c r="AG233" s="222">
        <f t="shared" si="149"/>
        <v>77.166271999999992</v>
      </c>
      <c r="AH233" s="186">
        <f>AG233/$AG$401*100</f>
        <v>1.4070312302038348</v>
      </c>
      <c r="AI233" s="222">
        <f t="shared" si="149"/>
        <v>3913.3306800999999</v>
      </c>
      <c r="AJ233" s="222">
        <f t="shared" si="149"/>
        <v>12348.063093000001</v>
      </c>
      <c r="AK233" s="222">
        <v>17.63</v>
      </c>
      <c r="AL233" s="186">
        <f>AJ233/$AJ$401*100</f>
        <v>3.5449960243040715</v>
      </c>
      <c r="AM233" s="222">
        <f t="shared" si="149"/>
        <v>12326.834493000002</v>
      </c>
      <c r="AN233" s="222">
        <f t="shared" si="149"/>
        <v>19969.111285390001</v>
      </c>
      <c r="AO233" s="222">
        <f t="shared" si="149"/>
        <v>11937</v>
      </c>
      <c r="AP233" s="222">
        <f t="shared" si="149"/>
        <v>59.196553000000002</v>
      </c>
      <c r="AQ233" s="222">
        <v>-85.13</v>
      </c>
      <c r="AR233" s="186">
        <f>AP233/$AP$401*100</f>
        <v>0.3231714011132279</v>
      </c>
      <c r="AS233" s="222">
        <f t="shared" si="149"/>
        <v>636.27327400000001</v>
      </c>
      <c r="AT233" s="222">
        <f t="shared" si="149"/>
        <v>113.56847</v>
      </c>
      <c r="AU233" s="222">
        <f t="shared" si="149"/>
        <v>389.83673500000003</v>
      </c>
      <c r="AV233" s="222">
        <f t="shared" si="149"/>
        <v>4819.2949089999993</v>
      </c>
      <c r="AW233" s="222">
        <f t="shared" si="149"/>
        <v>6063.8496180000002</v>
      </c>
      <c r="AX233" s="222">
        <f t="shared" si="149"/>
        <v>2383.0597229999998</v>
      </c>
      <c r="AY233" s="222">
        <f t="shared" si="149"/>
        <v>12.525948999999599</v>
      </c>
      <c r="AZ233" s="222">
        <f t="shared" si="149"/>
        <v>654.40540199999998</v>
      </c>
      <c r="BA233" s="207"/>
      <c r="BB233" s="207">
        <f t="shared" si="136"/>
        <v>112641.497936</v>
      </c>
      <c r="BC233" s="207">
        <f t="shared" si="137"/>
        <v>112641.49793600001</v>
      </c>
      <c r="BD233" s="207">
        <f t="shared" si="114"/>
        <v>0</v>
      </c>
      <c r="BE233" s="207"/>
      <c r="BF233" s="207"/>
      <c r="BG233" s="207"/>
    </row>
    <row r="234" spans="1:59" s="172" customFormat="1" ht="20.25" customHeight="1">
      <c r="A234" s="282" t="s">
        <v>88</v>
      </c>
      <c r="B234" s="91" t="s">
        <v>77</v>
      </c>
      <c r="C234" s="95">
        <v>395200.41109429998</v>
      </c>
      <c r="D234" s="95">
        <v>115830.790307</v>
      </c>
      <c r="E234" s="95">
        <v>11.5673168699429</v>
      </c>
      <c r="F234" s="95">
        <f>D234/$D$254*100</f>
        <v>47.939849324240541</v>
      </c>
      <c r="G234" s="95">
        <v>5775.0336837799996</v>
      </c>
      <c r="H234" s="95">
        <v>346</v>
      </c>
      <c r="I234" s="95">
        <v>748.98775799999999</v>
      </c>
      <c r="J234" s="95">
        <v>-7.3761565242005398</v>
      </c>
      <c r="K234" s="95">
        <f>I234/$I$254*100</f>
        <v>60.864038105690696</v>
      </c>
      <c r="L234" s="95">
        <v>163498.58285074</v>
      </c>
      <c r="M234" s="95">
        <v>365294</v>
      </c>
      <c r="N234" s="95">
        <v>67106.286559999993</v>
      </c>
      <c r="O234" s="95">
        <v>15.514424195273699</v>
      </c>
      <c r="P234" s="95">
        <f>N234/$N$254*100</f>
        <v>38.810135274783121</v>
      </c>
      <c r="Q234" s="95">
        <v>3128.07246222</v>
      </c>
      <c r="R234" s="95">
        <v>6235</v>
      </c>
      <c r="S234" s="95">
        <v>-80.601704934353805</v>
      </c>
      <c r="T234" s="95">
        <v>917.93617600000005</v>
      </c>
      <c r="U234" s="95">
        <v>-85.428818038323598</v>
      </c>
      <c r="V234" s="95">
        <f>T234/$T$254*100</f>
        <v>4.6837311762348808</v>
      </c>
      <c r="W234" s="95">
        <v>155316.75285074001</v>
      </c>
      <c r="X234" s="95">
        <v>296650</v>
      </c>
      <c r="Y234" s="95">
        <v>24.4566950276058</v>
      </c>
      <c r="Z234" s="95">
        <v>66247.983980000005</v>
      </c>
      <c r="AA234" s="95">
        <v>15.944188139597101</v>
      </c>
      <c r="AB234" s="95">
        <f>Z234/$Z$254*100</f>
        <v>38.758520394859275</v>
      </c>
      <c r="AC234" s="95">
        <v>67779</v>
      </c>
      <c r="AD234" s="95">
        <v>778.17682000000002</v>
      </c>
      <c r="AE234" s="95">
        <f>AD234/$AD$254*100</f>
        <v>42.66231440350191</v>
      </c>
      <c r="AF234" s="95">
        <v>865</v>
      </c>
      <c r="AG234" s="95">
        <v>80.12576</v>
      </c>
      <c r="AH234" s="95">
        <f>AG234/$AG$254*100</f>
        <v>50.334794667081439</v>
      </c>
      <c r="AI234" s="95">
        <v>7135.4024275000002</v>
      </c>
      <c r="AJ234" s="95">
        <v>19134.774165999999</v>
      </c>
      <c r="AK234" s="95">
        <v>1.9036670035510399</v>
      </c>
      <c r="AL234" s="95">
        <f>AJ234/$AJ$254*100</f>
        <v>78.10982449961206</v>
      </c>
      <c r="AM234" s="136">
        <v>19134.774165999999</v>
      </c>
      <c r="AN234" s="95">
        <v>711.00560700000005</v>
      </c>
      <c r="AO234" s="95">
        <v>7757</v>
      </c>
      <c r="AP234" s="95">
        <v>139.30943199999999</v>
      </c>
      <c r="AQ234" s="95">
        <v>-20.607638139411801</v>
      </c>
      <c r="AR234" s="95">
        <f>AP234/$AP$254*100</f>
        <v>31.091008074665222</v>
      </c>
      <c r="AS234" s="95">
        <v>213.57549900000001</v>
      </c>
      <c r="AT234" s="95">
        <v>15.976551000000001</v>
      </c>
      <c r="AU234" s="95">
        <v>662.85305800000003</v>
      </c>
      <c r="AV234" s="95">
        <v>3431.3382580000002</v>
      </c>
      <c r="AW234" s="95">
        <v>6067.0077620000002</v>
      </c>
      <c r="AX234" s="95">
        <v>18298.165342</v>
      </c>
      <c r="AY234" s="96">
        <v>12.515920999980199</v>
      </c>
      <c r="AZ234" s="190">
        <v>2322.8668950000001</v>
      </c>
      <c r="BA234" s="207"/>
      <c r="BB234" s="207">
        <f t="shared" si="136"/>
        <v>115830.790307</v>
      </c>
      <c r="BC234" s="207">
        <f t="shared" ref="BC234:BC243" si="150">I234+N234+AJ234+AP234+AS234+AT234+AU234+AV234+AW234+AX234+AY234</f>
        <v>115830.79030699996</v>
      </c>
      <c r="BD234" s="207">
        <f t="shared" ref="BD234:BD247" si="151">BC234-BB234</f>
        <v>0</v>
      </c>
      <c r="BE234" s="207"/>
      <c r="BF234" s="207"/>
      <c r="BG234" s="207"/>
    </row>
    <row r="235" spans="1:59" s="172" customFormat="1" ht="20.25" customHeight="1">
      <c r="A235" s="282"/>
      <c r="B235" s="91" t="s">
        <v>33</v>
      </c>
      <c r="C235" s="92">
        <v>147268.22585756</v>
      </c>
      <c r="D235" s="92">
        <v>39542.284123999998</v>
      </c>
      <c r="E235" s="92">
        <v>11.4509605052091</v>
      </c>
      <c r="F235" s="95">
        <f t="shared" ref="F235:F253" si="152">D235/$D$254*100</f>
        <v>16.365692902695397</v>
      </c>
      <c r="G235" s="92">
        <v>4039.793087</v>
      </c>
      <c r="H235" s="92">
        <v>123</v>
      </c>
      <c r="I235" s="92">
        <v>156.885119</v>
      </c>
      <c r="J235" s="92">
        <v>-18.922285877451699</v>
      </c>
      <c r="K235" s="95">
        <f t="shared" ref="K235:K253" si="153">I235/$I$254*100</f>
        <v>12.748755582506893</v>
      </c>
      <c r="L235" s="92">
        <v>100582.95222183</v>
      </c>
      <c r="M235" s="92">
        <v>193062</v>
      </c>
      <c r="N235" s="92">
        <v>37309.964601</v>
      </c>
      <c r="O235" s="92">
        <v>11.858000611175701</v>
      </c>
      <c r="P235" s="95">
        <f t="shared" ref="P235:P253" si="154">N235/$N$254*100</f>
        <v>21.577781270425582</v>
      </c>
      <c r="Q235" s="92">
        <v>31260.939071209999</v>
      </c>
      <c r="R235" s="92">
        <v>62836</v>
      </c>
      <c r="S235" s="92">
        <v>-25.342774992277199</v>
      </c>
      <c r="T235" s="92">
        <v>10069.843942</v>
      </c>
      <c r="U235" s="92">
        <v>-28.865858547658402</v>
      </c>
      <c r="V235" s="95">
        <f t="shared" ref="V235:V253" si="155">T235/$T$254*100</f>
        <v>51.380960075556871</v>
      </c>
      <c r="W235" s="92">
        <v>99711.262221829995</v>
      </c>
      <c r="X235" s="92">
        <v>185917</v>
      </c>
      <c r="Y235" s="92">
        <v>22.865092057785599</v>
      </c>
      <c r="Z235" s="92">
        <v>37200.983292999998</v>
      </c>
      <c r="AA235" s="92">
        <v>12.293647419789201</v>
      </c>
      <c r="AB235" s="95">
        <f t="shared" ref="AB235:AB253" si="156">Z235/$Z$254*100</f>
        <v>21.764512413024519</v>
      </c>
      <c r="AC235" s="92">
        <v>6849</v>
      </c>
      <c r="AD235" s="92">
        <v>77.705948000000006</v>
      </c>
      <c r="AE235" s="95">
        <f t="shared" ref="AE235:AE253" si="157">AD235/$AD$254*100</f>
        <v>4.2601058003734558</v>
      </c>
      <c r="AF235" s="92">
        <v>296</v>
      </c>
      <c r="AG235" s="92">
        <v>31.275359999999999</v>
      </c>
      <c r="AH235" s="95">
        <f t="shared" ref="AH235:AH253" si="158">AG235/$AG$254*100</f>
        <v>19.647100055450984</v>
      </c>
      <c r="AI235" s="92">
        <v>0</v>
      </c>
      <c r="AJ235" s="92">
        <v>0</v>
      </c>
      <c r="AK235" s="92">
        <v>0</v>
      </c>
      <c r="AL235" s="95">
        <f t="shared" ref="AL235:AL253" si="159">AJ235/$AJ$254*100</f>
        <v>0</v>
      </c>
      <c r="AM235" s="92">
        <v>0</v>
      </c>
      <c r="AN235" s="92">
        <v>1189.009106</v>
      </c>
      <c r="AO235" s="92">
        <v>3859</v>
      </c>
      <c r="AP235" s="92">
        <v>99.538134999999997</v>
      </c>
      <c r="AQ235" s="92">
        <v>-38.605752077745997</v>
      </c>
      <c r="AR235" s="95">
        <f t="shared" ref="AR235:AR253" si="160">AP235/$AP$254*100</f>
        <v>22.214870268239391</v>
      </c>
      <c r="AS235" s="92">
        <v>65.456039000000004</v>
      </c>
      <c r="AT235" s="92">
        <v>0</v>
      </c>
      <c r="AU235" s="92">
        <v>0.99056599999999995</v>
      </c>
      <c r="AV235" s="92">
        <v>916.96319100000005</v>
      </c>
      <c r="AW235" s="92">
        <v>946.72551299999998</v>
      </c>
      <c r="AX235" s="92">
        <v>45.760959999999997</v>
      </c>
      <c r="AY235" s="92">
        <v>0</v>
      </c>
      <c r="AZ235" s="92">
        <v>0</v>
      </c>
      <c r="BA235" s="207"/>
      <c r="BB235" s="207">
        <f t="shared" ref="BB235:BB243" si="161">D235</f>
        <v>39542.284123999998</v>
      </c>
      <c r="BC235" s="207">
        <f t="shared" si="150"/>
        <v>39542.284123999998</v>
      </c>
      <c r="BD235" s="207">
        <f t="shared" si="151"/>
        <v>0</v>
      </c>
      <c r="BE235" s="207"/>
      <c r="BF235" s="207"/>
      <c r="BG235" s="207"/>
    </row>
    <row r="236" spans="1:59" s="172" customFormat="1" ht="20.25" customHeight="1">
      <c r="A236" s="282"/>
      <c r="B236" s="91" t="s">
        <v>34</v>
      </c>
      <c r="C236" s="92">
        <v>53678.676951859998</v>
      </c>
      <c r="D236" s="92">
        <v>10249.073678999999</v>
      </c>
      <c r="E236" s="92">
        <v>8.8166161981840592</v>
      </c>
      <c r="F236" s="95">
        <f t="shared" si="152"/>
        <v>4.2418690797329957</v>
      </c>
      <c r="G236" s="92">
        <v>161.27066737000001</v>
      </c>
      <c r="H236" s="92">
        <v>16</v>
      </c>
      <c r="I236" s="92">
        <v>24.101030000000002</v>
      </c>
      <c r="J236" s="92">
        <v>-3.3557809680056798</v>
      </c>
      <c r="K236" s="95">
        <f t="shared" si="153"/>
        <v>1.9584913006100095</v>
      </c>
      <c r="L236" s="92">
        <v>15000.55981425</v>
      </c>
      <c r="M236" s="92">
        <v>31266</v>
      </c>
      <c r="N236" s="92">
        <v>4898.5324129999999</v>
      </c>
      <c r="O236" s="92">
        <v>-12.428806601467</v>
      </c>
      <c r="P236" s="95">
        <f t="shared" si="154"/>
        <v>2.8330088780349851</v>
      </c>
      <c r="Q236" s="92">
        <v>378.99854520000002</v>
      </c>
      <c r="R236" s="97">
        <v>708</v>
      </c>
      <c r="S236" s="92">
        <v>59.459459459459502</v>
      </c>
      <c r="T236" s="92">
        <v>375.248355</v>
      </c>
      <c r="U236" s="92">
        <v>6.2841022109107803</v>
      </c>
      <c r="V236" s="95">
        <f t="shared" si="155"/>
        <v>1.9146891310059384</v>
      </c>
      <c r="W236" s="92">
        <v>14638.107814249999</v>
      </c>
      <c r="X236" s="92">
        <v>28299</v>
      </c>
      <c r="Y236" s="92">
        <v>-3.71214698877169</v>
      </c>
      <c r="Z236" s="92">
        <v>4839.3822270000001</v>
      </c>
      <c r="AA236" s="92">
        <v>-11.3733320610535</v>
      </c>
      <c r="AB236" s="95">
        <f t="shared" si="156"/>
        <v>2.8312906065235857</v>
      </c>
      <c r="AC236" s="92">
        <v>2732</v>
      </c>
      <c r="AD236" s="92">
        <v>32.830027000000001</v>
      </c>
      <c r="AE236" s="95">
        <f t="shared" si="157"/>
        <v>1.7998543489761833</v>
      </c>
      <c r="AF236" s="92">
        <v>235</v>
      </c>
      <c r="AG236" s="92">
        <v>26.320159</v>
      </c>
      <c r="AH236" s="95">
        <f t="shared" si="158"/>
        <v>16.534255636014379</v>
      </c>
      <c r="AI236" s="92">
        <v>825.18575399999997</v>
      </c>
      <c r="AJ236" s="92">
        <v>2969.2278879999999</v>
      </c>
      <c r="AK236" s="92">
        <v>76.927740646589797</v>
      </c>
      <c r="AL236" s="95">
        <f t="shared" si="159"/>
        <v>12.120648366111151</v>
      </c>
      <c r="AM236" s="92">
        <v>2915.2278879999999</v>
      </c>
      <c r="AN236" s="92">
        <v>783.90800000000002</v>
      </c>
      <c r="AO236" s="92">
        <v>792</v>
      </c>
      <c r="AP236" s="92">
        <v>10.012703</v>
      </c>
      <c r="AQ236" s="92">
        <v>87.241663169689801</v>
      </c>
      <c r="AR236" s="95">
        <f t="shared" si="160"/>
        <v>2.2346299554377964</v>
      </c>
      <c r="AS236" s="92">
        <v>0</v>
      </c>
      <c r="AT236" s="92">
        <v>1.887E-3</v>
      </c>
      <c r="AU236" s="92">
        <v>2.4016959999999998</v>
      </c>
      <c r="AV236" s="92">
        <v>993.55262500000003</v>
      </c>
      <c r="AW236" s="92">
        <v>1073.991113</v>
      </c>
      <c r="AX236" s="92">
        <v>275.81836199999998</v>
      </c>
      <c r="AY236" s="92">
        <v>1.4339620000016</v>
      </c>
      <c r="AZ236" s="92"/>
      <c r="BA236" s="207"/>
      <c r="BB236" s="207">
        <f t="shared" si="161"/>
        <v>10249.073678999999</v>
      </c>
      <c r="BC236" s="207">
        <f t="shared" si="150"/>
        <v>10249.073679000001</v>
      </c>
      <c r="BD236" s="207">
        <f t="shared" si="151"/>
        <v>0</v>
      </c>
      <c r="BE236" s="207"/>
      <c r="BF236" s="207"/>
      <c r="BG236" s="207"/>
    </row>
    <row r="237" spans="1:59" s="172" customFormat="1" ht="20.25" customHeight="1">
      <c r="A237" s="282"/>
      <c r="B237" s="91" t="s">
        <v>46</v>
      </c>
      <c r="C237" s="95">
        <v>15213.90959091</v>
      </c>
      <c r="D237" s="95">
        <v>2840.3820649999998</v>
      </c>
      <c r="E237" s="95">
        <v>0.44813220489217098</v>
      </c>
      <c r="F237" s="95">
        <f t="shared" si="152"/>
        <v>1.1755724696211987</v>
      </c>
      <c r="G237" s="95">
        <v>140.45045664</v>
      </c>
      <c r="H237" s="95">
        <v>8</v>
      </c>
      <c r="I237" s="95">
        <v>14.368046</v>
      </c>
      <c r="J237" s="95">
        <v>-40.090183832232</v>
      </c>
      <c r="K237" s="95">
        <f t="shared" si="153"/>
        <v>1.1675722198497094</v>
      </c>
      <c r="L237" s="95">
        <v>7481.4841242700004</v>
      </c>
      <c r="M237" s="95">
        <v>24837</v>
      </c>
      <c r="N237" s="95">
        <v>2382.2368489999999</v>
      </c>
      <c r="O237" s="95">
        <v>2.4992090382048202</v>
      </c>
      <c r="P237" s="95">
        <f t="shared" si="154"/>
        <v>1.3777387947640163</v>
      </c>
      <c r="Q237" s="95"/>
      <c r="R237" s="95"/>
      <c r="S237" s="95">
        <v>-100</v>
      </c>
      <c r="T237" s="95"/>
      <c r="U237" s="95">
        <v>-100</v>
      </c>
      <c r="V237" s="95">
        <f t="shared" si="155"/>
        <v>0</v>
      </c>
      <c r="W237" s="95">
        <v>5814.8421242699997</v>
      </c>
      <c r="X237" s="95">
        <v>11176</v>
      </c>
      <c r="Y237" s="95">
        <v>4.9882573978393703</v>
      </c>
      <c r="Z237" s="95">
        <v>2227.1899960000001</v>
      </c>
      <c r="AA237" s="95">
        <v>-2.7352924276502799</v>
      </c>
      <c r="AB237" s="95">
        <f t="shared" si="156"/>
        <v>1.3030221253110585</v>
      </c>
      <c r="AC237" s="95">
        <v>13560</v>
      </c>
      <c r="AD237" s="95">
        <v>153.50907900000001</v>
      </c>
      <c r="AE237" s="95">
        <f t="shared" si="157"/>
        <v>8.4158926657440301</v>
      </c>
      <c r="AF237" s="95">
        <v>101</v>
      </c>
      <c r="AG237" s="95">
        <v>1.537774</v>
      </c>
      <c r="AH237" s="95">
        <f t="shared" si="158"/>
        <v>0.96602563937460939</v>
      </c>
      <c r="AI237" s="95">
        <v>0</v>
      </c>
      <c r="AJ237" s="95"/>
      <c r="AK237" s="95">
        <v>0</v>
      </c>
      <c r="AL237" s="95">
        <f t="shared" si="159"/>
        <v>0</v>
      </c>
      <c r="AM237" s="136"/>
      <c r="AN237" s="95">
        <v>12.045</v>
      </c>
      <c r="AO237" s="95">
        <v>54</v>
      </c>
      <c r="AP237" s="95">
        <v>0.28738399999999997</v>
      </c>
      <c r="AQ237" s="95">
        <v>257.82999016348498</v>
      </c>
      <c r="AR237" s="95">
        <f t="shared" si="160"/>
        <v>6.4138214737172933E-2</v>
      </c>
      <c r="AS237" s="95">
        <v>0</v>
      </c>
      <c r="AT237" s="95">
        <v>0</v>
      </c>
      <c r="AU237" s="95">
        <v>0</v>
      </c>
      <c r="AV237" s="95">
        <v>289.65421800000001</v>
      </c>
      <c r="AW237" s="95">
        <v>148.83713599999999</v>
      </c>
      <c r="AX237" s="95">
        <v>4.9984320000000002</v>
      </c>
      <c r="AY237" s="96"/>
      <c r="AZ237" s="190"/>
      <c r="BA237" s="207"/>
      <c r="BB237" s="207">
        <f t="shared" si="161"/>
        <v>2840.3820649999998</v>
      </c>
      <c r="BC237" s="207">
        <f t="shared" si="150"/>
        <v>2840.3820650000002</v>
      </c>
      <c r="BD237" s="207">
        <f t="shared" si="151"/>
        <v>0</v>
      </c>
      <c r="BE237" s="207"/>
      <c r="BF237" s="207"/>
      <c r="BG237" s="207"/>
    </row>
    <row r="238" spans="1:59" s="172" customFormat="1" ht="20.25" customHeight="1">
      <c r="A238" s="282"/>
      <c r="B238" s="74" t="s">
        <v>32</v>
      </c>
      <c r="C238" s="90">
        <v>72305.524537739999</v>
      </c>
      <c r="D238" s="90">
        <v>17475.994617</v>
      </c>
      <c r="E238" s="90">
        <v>2.2846415305651302</v>
      </c>
      <c r="F238" s="95">
        <f t="shared" si="152"/>
        <v>7.2329347534425672</v>
      </c>
      <c r="G238" s="90">
        <v>2177.1518823400002</v>
      </c>
      <c r="H238" s="90">
        <v>72</v>
      </c>
      <c r="I238" s="90">
        <v>120.002172</v>
      </c>
      <c r="J238" s="90">
        <v>23.516625119170801</v>
      </c>
      <c r="K238" s="95">
        <f t="shared" si="153"/>
        <v>9.7515836425375202</v>
      </c>
      <c r="L238" s="90">
        <v>41722.154145</v>
      </c>
      <c r="M238" s="90">
        <v>82058</v>
      </c>
      <c r="N238" s="90">
        <v>16382.278087999999</v>
      </c>
      <c r="O238" s="90">
        <v>1.57579026766361</v>
      </c>
      <c r="P238" s="95">
        <f t="shared" si="154"/>
        <v>9.4744987585615483</v>
      </c>
      <c r="Q238" s="90">
        <v>8641.8184380000002</v>
      </c>
      <c r="R238" s="90">
        <v>16223</v>
      </c>
      <c r="S238" s="90">
        <v>20.304041527623301</v>
      </c>
      <c r="T238" s="90">
        <v>2751.1406080000002</v>
      </c>
      <c r="U238" s="90">
        <v>10.9603345370464</v>
      </c>
      <c r="V238" s="95">
        <f t="shared" si="155"/>
        <v>14.037580577819373</v>
      </c>
      <c r="W238" s="90">
        <v>41448.731124999998</v>
      </c>
      <c r="X238" s="90">
        <v>81080</v>
      </c>
      <c r="Y238" s="90">
        <v>13.0129348795718</v>
      </c>
      <c r="Z238" s="90">
        <v>16358.802465000001</v>
      </c>
      <c r="AA238" s="90">
        <v>1.62512910377113</v>
      </c>
      <c r="AB238" s="95">
        <f t="shared" si="156"/>
        <v>9.5707513026598932</v>
      </c>
      <c r="AC238" s="90">
        <v>829</v>
      </c>
      <c r="AD238" s="90">
        <v>9.4228430000000003</v>
      </c>
      <c r="AE238" s="95">
        <f t="shared" si="157"/>
        <v>0.5165924765541553</v>
      </c>
      <c r="AF238" s="90">
        <v>149</v>
      </c>
      <c r="AG238" s="90">
        <v>14.05278</v>
      </c>
      <c r="AH238" s="95">
        <f t="shared" si="158"/>
        <v>8.827919957347909</v>
      </c>
      <c r="AI238" s="90">
        <v>0</v>
      </c>
      <c r="AJ238" s="90">
        <v>0</v>
      </c>
      <c r="AK238" s="90">
        <v>-100</v>
      </c>
      <c r="AL238" s="95">
        <f t="shared" si="159"/>
        <v>0</v>
      </c>
      <c r="AM238" s="90">
        <v>0</v>
      </c>
      <c r="AN238" s="90">
        <v>2301.5309999999999</v>
      </c>
      <c r="AO238" s="90">
        <v>1733</v>
      </c>
      <c r="AP238" s="90">
        <v>5.8531120000000003</v>
      </c>
      <c r="AQ238" s="90">
        <v>-40.977744003401099</v>
      </c>
      <c r="AR238" s="95">
        <f t="shared" si="160"/>
        <v>1.3062945548002804</v>
      </c>
      <c r="AS238" s="90">
        <v>138.30139399999999</v>
      </c>
      <c r="AT238" s="90">
        <v>9.0098090000000006</v>
      </c>
      <c r="AU238" s="90">
        <v>0.235849</v>
      </c>
      <c r="AV238" s="90">
        <v>452.34447799999998</v>
      </c>
      <c r="AW238" s="90">
        <v>263.127118</v>
      </c>
      <c r="AX238" s="90">
        <v>84.292602000000002</v>
      </c>
      <c r="AY238" s="90">
        <v>20.549994999999999</v>
      </c>
      <c r="AZ238" s="90">
        <v>0</v>
      </c>
      <c r="BA238" s="207"/>
      <c r="BB238" s="207">
        <f t="shared" si="161"/>
        <v>17475.994617</v>
      </c>
      <c r="BC238" s="207">
        <f t="shared" si="150"/>
        <v>17475.994617</v>
      </c>
      <c r="BD238" s="207">
        <f t="shared" si="151"/>
        <v>0</v>
      </c>
      <c r="BE238" s="207"/>
      <c r="BF238" s="207"/>
      <c r="BG238" s="207"/>
    </row>
    <row r="239" spans="1:59" s="172" customFormat="1" ht="20.25" customHeight="1">
      <c r="A239" s="282"/>
      <c r="B239" s="91" t="s">
        <v>48</v>
      </c>
      <c r="C239" s="90">
        <v>19841.873190350001</v>
      </c>
      <c r="D239" s="90">
        <v>5227.8040549999996</v>
      </c>
      <c r="E239" s="90">
        <v>1.65876866075119</v>
      </c>
      <c r="F239" s="95">
        <f t="shared" si="152"/>
        <v>2.1636745983438908</v>
      </c>
      <c r="G239" s="90">
        <v>304.87293918</v>
      </c>
      <c r="H239" s="90">
        <v>9</v>
      </c>
      <c r="I239" s="90">
        <v>26.166167999999999</v>
      </c>
      <c r="J239" s="90">
        <v>6.5809679612726502</v>
      </c>
      <c r="K239" s="95">
        <f t="shared" si="153"/>
        <v>2.1263079792979802</v>
      </c>
      <c r="L239" s="90">
        <v>10632.734051310001</v>
      </c>
      <c r="M239" s="90">
        <v>20630</v>
      </c>
      <c r="N239" s="90">
        <v>4495.818252</v>
      </c>
      <c r="O239" s="90">
        <v>5.50443024476224</v>
      </c>
      <c r="P239" s="95">
        <f t="shared" si="154"/>
        <v>2.600103857258631</v>
      </c>
      <c r="Q239" s="90">
        <v>2151.4397024800001</v>
      </c>
      <c r="R239" s="90">
        <v>4163</v>
      </c>
      <c r="S239" s="90">
        <v>0</v>
      </c>
      <c r="T239" s="90">
        <v>636.96252800000002</v>
      </c>
      <c r="U239" s="90">
        <v>12.357415564053101</v>
      </c>
      <c r="V239" s="95">
        <f t="shared" si="155"/>
        <v>3.2500748183683994</v>
      </c>
      <c r="W239" s="90">
        <v>10607.602051309999</v>
      </c>
      <c r="X239" s="90">
        <v>20424</v>
      </c>
      <c r="Y239" s="90">
        <v>11.290322580645199</v>
      </c>
      <c r="Z239" s="90">
        <v>4493.1904430000004</v>
      </c>
      <c r="AA239" s="90">
        <v>5.9492612992259097</v>
      </c>
      <c r="AB239" s="95">
        <f t="shared" si="156"/>
        <v>2.6287503854544059</v>
      </c>
      <c r="AC239" s="90">
        <v>205</v>
      </c>
      <c r="AD239" s="90">
        <v>2.3396720000000002</v>
      </c>
      <c r="AE239" s="95">
        <f t="shared" si="157"/>
        <v>0.12826882001582895</v>
      </c>
      <c r="AF239" s="90">
        <v>1</v>
      </c>
      <c r="AG239" s="90">
        <v>0.28813699999999998</v>
      </c>
      <c r="AH239" s="95">
        <f t="shared" si="158"/>
        <v>0.18100691626499199</v>
      </c>
      <c r="AI239" s="90">
        <v>0</v>
      </c>
      <c r="AJ239" s="90">
        <v>0</v>
      </c>
      <c r="AK239" s="90">
        <v>0</v>
      </c>
      <c r="AL239" s="95">
        <f t="shared" si="159"/>
        <v>0</v>
      </c>
      <c r="AM239" s="136">
        <v>0</v>
      </c>
      <c r="AN239" s="90">
        <v>0.02</v>
      </c>
      <c r="AO239" s="90">
        <v>0</v>
      </c>
      <c r="AP239" s="90">
        <v>1.24861</v>
      </c>
      <c r="AQ239" s="90">
        <v>-96.931050101397901</v>
      </c>
      <c r="AR239" s="95">
        <f t="shared" si="160"/>
        <v>0.27866414380404442</v>
      </c>
      <c r="AS239" s="90">
        <v>0</v>
      </c>
      <c r="AT239" s="90">
        <v>0</v>
      </c>
      <c r="AU239" s="90">
        <v>16.603774000000001</v>
      </c>
      <c r="AV239" s="90">
        <v>423.75984099999999</v>
      </c>
      <c r="AW239" s="90">
        <v>159.00380799999999</v>
      </c>
      <c r="AX239" s="90">
        <v>105.203602</v>
      </c>
      <c r="AY239" s="90">
        <v>0</v>
      </c>
      <c r="AZ239" s="90">
        <v>0</v>
      </c>
      <c r="BA239" s="207"/>
      <c r="BB239" s="207">
        <f t="shared" si="161"/>
        <v>5227.8040549999996</v>
      </c>
      <c r="BC239" s="207">
        <f t="shared" si="150"/>
        <v>5227.8040549999996</v>
      </c>
      <c r="BD239" s="207">
        <f t="shared" si="151"/>
        <v>0</v>
      </c>
      <c r="BE239" s="207"/>
      <c r="BF239" s="207"/>
      <c r="BG239" s="207"/>
    </row>
    <row r="240" spans="1:59" s="172" customFormat="1" ht="20.25" customHeight="1">
      <c r="A240" s="282"/>
      <c r="B240" s="91" t="s">
        <v>35</v>
      </c>
      <c r="C240" s="95">
        <v>24650.453311040001</v>
      </c>
      <c r="D240" s="95">
        <v>4922.6329489999998</v>
      </c>
      <c r="E240" s="95">
        <v>-3.7162366978189798</v>
      </c>
      <c r="F240" s="95">
        <f t="shared" si="152"/>
        <v>2.037370903091734</v>
      </c>
      <c r="G240" s="95">
        <v>32.139812999999997</v>
      </c>
      <c r="H240" s="95">
        <v>6</v>
      </c>
      <c r="I240" s="95">
        <v>2.997004</v>
      </c>
      <c r="J240" s="95">
        <v>-28.3772803572862</v>
      </c>
      <c r="K240" s="95">
        <f t="shared" si="153"/>
        <v>0.24354171842005923</v>
      </c>
      <c r="L240" s="95">
        <v>11817.492198039999</v>
      </c>
      <c r="M240" s="95">
        <v>23530</v>
      </c>
      <c r="N240" s="95">
        <v>4323.1936820000001</v>
      </c>
      <c r="O240" s="95">
        <v>-2.0328096393422399</v>
      </c>
      <c r="P240" s="95">
        <f t="shared" si="154"/>
        <v>2.50026845797065</v>
      </c>
      <c r="Q240" s="95">
        <v>5392.5343188999996</v>
      </c>
      <c r="R240" s="95">
        <v>10887</v>
      </c>
      <c r="S240" s="95">
        <v>-2.2886375875067402</v>
      </c>
      <c r="T240" s="95">
        <v>1550.6741380000001</v>
      </c>
      <c r="U240" s="95">
        <v>-1.0327881690317799</v>
      </c>
      <c r="V240" s="95">
        <f t="shared" si="155"/>
        <v>7.9122503222182088</v>
      </c>
      <c r="W240" s="95">
        <v>11817.492198039999</v>
      </c>
      <c r="X240" s="95">
        <v>23530</v>
      </c>
      <c r="Y240" s="95" t="s">
        <v>36</v>
      </c>
      <c r="Z240" s="95">
        <v>4323.1936820000001</v>
      </c>
      <c r="AA240" s="95">
        <v>-2.0206575263448299</v>
      </c>
      <c r="AB240" s="95">
        <f t="shared" si="156"/>
        <v>2.5292934279375148</v>
      </c>
      <c r="AC240" s="95">
        <v>0</v>
      </c>
      <c r="AD240" s="95">
        <v>0</v>
      </c>
      <c r="AE240" s="95">
        <f t="shared" si="157"/>
        <v>0</v>
      </c>
      <c r="AF240" s="95">
        <v>0</v>
      </c>
      <c r="AG240" s="95">
        <v>0</v>
      </c>
      <c r="AH240" s="95">
        <f t="shared" si="158"/>
        <v>0</v>
      </c>
      <c r="AI240" s="95"/>
      <c r="AJ240" s="95">
        <v>0</v>
      </c>
      <c r="AK240" s="95"/>
      <c r="AL240" s="95">
        <f t="shared" si="159"/>
        <v>0</v>
      </c>
      <c r="AM240" s="136"/>
      <c r="AN240" s="95">
        <v>24.704999999999998</v>
      </c>
      <c r="AO240" s="95">
        <v>72</v>
      </c>
      <c r="AP240" s="95">
        <v>0.69335500000000005</v>
      </c>
      <c r="AQ240" s="95">
        <v>-84.074284708896997</v>
      </c>
      <c r="AR240" s="95">
        <f t="shared" si="160"/>
        <v>0.15474261573049489</v>
      </c>
      <c r="AS240" s="95">
        <v>0</v>
      </c>
      <c r="AT240" s="95">
        <v>3.2226360000000001</v>
      </c>
      <c r="AU240" s="95">
        <v>0</v>
      </c>
      <c r="AV240" s="95">
        <v>273.93352099999998</v>
      </c>
      <c r="AW240" s="95">
        <v>315.51900699999999</v>
      </c>
      <c r="AX240" s="95">
        <v>3.073744</v>
      </c>
      <c r="AY240" s="96">
        <v>2.2337189875543101E-13</v>
      </c>
      <c r="AZ240" s="190"/>
      <c r="BA240" s="207"/>
      <c r="BB240" s="207">
        <f t="shared" si="161"/>
        <v>4922.6329489999998</v>
      </c>
      <c r="BC240" s="207">
        <f t="shared" si="150"/>
        <v>4922.6329490000007</v>
      </c>
      <c r="BD240" s="207">
        <f t="shared" si="151"/>
        <v>0</v>
      </c>
      <c r="BE240" s="207"/>
      <c r="BF240" s="207"/>
      <c r="BG240" s="207"/>
    </row>
    <row r="241" spans="1:59" s="172" customFormat="1" ht="20.25" customHeight="1">
      <c r="A241" s="282"/>
      <c r="B241" s="91" t="s">
        <v>39</v>
      </c>
      <c r="C241" s="97">
        <v>6572.53</v>
      </c>
      <c r="D241" s="97">
        <v>2006.31</v>
      </c>
      <c r="E241" s="97">
        <v>88.734200000000001</v>
      </c>
      <c r="F241" s="95">
        <f t="shared" si="152"/>
        <v>0.83036815032336408</v>
      </c>
      <c r="G241" s="97">
        <v>0.09</v>
      </c>
      <c r="H241" s="97">
        <v>1</v>
      </c>
      <c r="I241" s="97">
        <v>0.01</v>
      </c>
      <c r="J241" s="97">
        <v>-98.4375</v>
      </c>
      <c r="K241" s="95">
        <f t="shared" si="153"/>
        <v>8.126172618390207E-4</v>
      </c>
      <c r="L241" s="97">
        <v>4672.32</v>
      </c>
      <c r="M241" s="97">
        <v>9347</v>
      </c>
      <c r="N241" s="97">
        <v>1926.56</v>
      </c>
      <c r="O241" s="97">
        <v>90.211799999999997</v>
      </c>
      <c r="P241" s="95">
        <f t="shared" si="154"/>
        <v>1.1142034233727711</v>
      </c>
      <c r="Q241" s="97">
        <v>3.66</v>
      </c>
      <c r="R241" s="97">
        <v>11</v>
      </c>
      <c r="S241" s="97">
        <v>-96.3934</v>
      </c>
      <c r="T241" s="97">
        <v>1.39</v>
      </c>
      <c r="U241" s="97">
        <v>-97.638900000000007</v>
      </c>
      <c r="V241" s="95">
        <f t="shared" si="155"/>
        <v>7.0924172128569466E-3</v>
      </c>
      <c r="W241" s="97">
        <v>4611.07</v>
      </c>
      <c r="X241" s="97">
        <v>8833</v>
      </c>
      <c r="Y241" s="97">
        <v>86.468199999999996</v>
      </c>
      <c r="Z241" s="97">
        <v>1899.31</v>
      </c>
      <c r="AA241" s="97">
        <v>91.056299999999993</v>
      </c>
      <c r="AB241" s="95">
        <f t="shared" si="156"/>
        <v>1.111195253781369</v>
      </c>
      <c r="AC241" s="97">
        <v>463</v>
      </c>
      <c r="AD241" s="97">
        <v>21.8</v>
      </c>
      <c r="AE241" s="95">
        <f t="shared" si="157"/>
        <v>1.1951505494552532</v>
      </c>
      <c r="AF241" s="97">
        <v>51</v>
      </c>
      <c r="AG241" s="97">
        <v>5.45</v>
      </c>
      <c r="AH241" s="95">
        <f t="shared" si="158"/>
        <v>3.4236758682300659</v>
      </c>
      <c r="AI241" s="97">
        <v>0</v>
      </c>
      <c r="AJ241" s="97">
        <v>0</v>
      </c>
      <c r="AK241" s="97">
        <v>0</v>
      </c>
      <c r="AL241" s="95">
        <f t="shared" si="159"/>
        <v>0</v>
      </c>
      <c r="AM241" s="97">
        <v>0</v>
      </c>
      <c r="AN241" s="97">
        <v>0.33</v>
      </c>
      <c r="AO241" s="97">
        <v>3</v>
      </c>
      <c r="AP241" s="97">
        <v>0.01</v>
      </c>
      <c r="AQ241" s="97">
        <v>0</v>
      </c>
      <c r="AR241" s="95">
        <f t="shared" si="160"/>
        <v>2.231794906368237E-3</v>
      </c>
      <c r="AS241" s="97">
        <v>4.43</v>
      </c>
      <c r="AT241" s="97">
        <v>0.8</v>
      </c>
      <c r="AU241" s="97">
        <v>0</v>
      </c>
      <c r="AV241" s="97">
        <v>21.33</v>
      </c>
      <c r="AW241" s="97">
        <v>51.04</v>
      </c>
      <c r="AX241" s="97">
        <v>2.13</v>
      </c>
      <c r="AY241" s="97">
        <v>0</v>
      </c>
      <c r="AZ241" s="97">
        <v>0</v>
      </c>
      <c r="BA241" s="207"/>
      <c r="BB241" s="207">
        <f t="shared" si="161"/>
        <v>2006.31</v>
      </c>
      <c r="BC241" s="207">
        <f t="shared" si="150"/>
        <v>2006.31</v>
      </c>
      <c r="BD241" s="207">
        <f t="shared" si="151"/>
        <v>0</v>
      </c>
      <c r="BE241" s="207"/>
      <c r="BF241" s="207"/>
      <c r="BG241" s="207"/>
    </row>
    <row r="242" spans="1:59" s="172" customFormat="1" ht="20.25" customHeight="1">
      <c r="A242" s="282"/>
      <c r="B242" s="91" t="s">
        <v>49</v>
      </c>
      <c r="C242" s="187">
        <v>25253.273829670001</v>
      </c>
      <c r="D242" s="188">
        <v>3982.5784699999999</v>
      </c>
      <c r="E242" s="188">
        <v>14.5782118373261</v>
      </c>
      <c r="F242" s="95">
        <f t="shared" si="152"/>
        <v>1.6483027636065979</v>
      </c>
      <c r="G242" s="187">
        <v>842.36125138</v>
      </c>
      <c r="H242" s="187">
        <v>47</v>
      </c>
      <c r="I242" s="94">
        <v>36.674171999999999</v>
      </c>
      <c r="J242" s="94">
        <v>-9.7224417500904607</v>
      </c>
      <c r="K242" s="95">
        <f t="shared" si="153"/>
        <v>2.9802065230853279</v>
      </c>
      <c r="L242" s="187">
        <v>11093.92375021</v>
      </c>
      <c r="M242" s="187">
        <v>38640</v>
      </c>
      <c r="N242" s="187">
        <v>3346.0657590000001</v>
      </c>
      <c r="O242" s="187">
        <v>11.4113621275974</v>
      </c>
      <c r="P242" s="95">
        <f t="shared" si="154"/>
        <v>1.9351579621232715</v>
      </c>
      <c r="Q242" s="99">
        <v>43.168648400000002</v>
      </c>
      <c r="R242" s="111">
        <v>96</v>
      </c>
      <c r="S242" s="99">
        <v>-88.652482269503594</v>
      </c>
      <c r="T242" s="99">
        <v>15.449503</v>
      </c>
      <c r="U242" s="99">
        <v>-88.802345265865597</v>
      </c>
      <c r="V242" s="95">
        <f t="shared" si="155"/>
        <v>7.8830446767830964E-2</v>
      </c>
      <c r="W242" s="99">
        <v>8308.9077502100008</v>
      </c>
      <c r="X242" s="99">
        <v>15812</v>
      </c>
      <c r="Y242" s="99">
        <v>24.484333175877801</v>
      </c>
      <c r="Z242" s="99">
        <v>3088.0121570000001</v>
      </c>
      <c r="AA242" s="99">
        <v>12.4622528517109</v>
      </c>
      <c r="AB242" s="95">
        <f t="shared" si="156"/>
        <v>1.8066479155469974</v>
      </c>
      <c r="AC242" s="99">
        <v>22828</v>
      </c>
      <c r="AD242" s="99">
        <v>258.05360200000001</v>
      </c>
      <c r="AE242" s="95">
        <f t="shared" si="157"/>
        <v>14.147380927486569</v>
      </c>
      <c r="AF242" s="99">
        <v>0</v>
      </c>
      <c r="AG242" s="99">
        <v>0</v>
      </c>
      <c r="AH242" s="95">
        <f t="shared" si="158"/>
        <v>0</v>
      </c>
      <c r="AI242" s="99">
        <v>0.748</v>
      </c>
      <c r="AJ242" s="99">
        <v>2.6873999999999998</v>
      </c>
      <c r="AK242" s="99" t="e">
        <v>#DIV/0!</v>
      </c>
      <c r="AL242" s="95">
        <f t="shared" si="159"/>
        <v>1.0970202236995527E-2</v>
      </c>
      <c r="AM242" s="99">
        <v>0</v>
      </c>
      <c r="AN242" s="99">
        <v>2296.79</v>
      </c>
      <c r="AO242" s="99">
        <v>6083</v>
      </c>
      <c r="AP242" s="99">
        <v>139.694357</v>
      </c>
      <c r="AQ242" s="99">
        <v>31.9440393374222</v>
      </c>
      <c r="AR242" s="95">
        <f t="shared" si="160"/>
        <v>31.1769154400986</v>
      </c>
      <c r="AS242" s="99">
        <v>3.1858490000000002</v>
      </c>
      <c r="AT242" s="99">
        <v>1.2150939999999999</v>
      </c>
      <c r="AU242" s="99">
        <v>21.447341000000002</v>
      </c>
      <c r="AV242" s="99">
        <v>61.049250999999998</v>
      </c>
      <c r="AW242" s="99">
        <v>359.91318899999999</v>
      </c>
      <c r="AX242" s="99">
        <v>10.646058</v>
      </c>
      <c r="AY242" s="99">
        <v>0</v>
      </c>
      <c r="AZ242" s="99">
        <v>0</v>
      </c>
      <c r="BA242" s="207"/>
      <c r="BB242" s="207">
        <f t="shared" si="161"/>
        <v>3982.5784699999999</v>
      </c>
      <c r="BC242" s="207">
        <f t="shared" si="150"/>
        <v>3982.5784699999995</v>
      </c>
      <c r="BD242" s="207">
        <f t="shared" si="151"/>
        <v>0</v>
      </c>
      <c r="BE242" s="207"/>
      <c r="BF242" s="207"/>
      <c r="BG242" s="207"/>
    </row>
    <row r="243" spans="1:59" s="172" customFormat="1" ht="20.25" customHeight="1">
      <c r="A243" s="282"/>
      <c r="B243" s="91" t="s">
        <v>53</v>
      </c>
      <c r="C243" s="84">
        <v>6470.37</v>
      </c>
      <c r="D243" s="84">
        <v>1078.47</v>
      </c>
      <c r="E243" s="84">
        <v>22.35</v>
      </c>
      <c r="F243" s="95">
        <f t="shared" si="152"/>
        <v>0.44635531850972104</v>
      </c>
      <c r="G243" s="84"/>
      <c r="H243" s="109"/>
      <c r="I243" s="84"/>
      <c r="J243" s="196"/>
      <c r="K243" s="95">
        <f t="shared" si="153"/>
        <v>0</v>
      </c>
      <c r="L243" s="109">
        <v>1074.8800000000001</v>
      </c>
      <c r="M243" s="109">
        <v>1442</v>
      </c>
      <c r="N243" s="84">
        <v>703.4</v>
      </c>
      <c r="O243" s="109">
        <v>16.100000000000001</v>
      </c>
      <c r="P243" s="95">
        <f t="shared" si="154"/>
        <v>0.40680315588427407</v>
      </c>
      <c r="Q243" s="84"/>
      <c r="R243" s="109"/>
      <c r="S243" s="218"/>
      <c r="T243" s="84"/>
      <c r="U243" s="84"/>
      <c r="V243" s="95">
        <f t="shared" si="155"/>
        <v>0</v>
      </c>
      <c r="W243" s="109">
        <v>1074.8800000000001</v>
      </c>
      <c r="X243" s="109">
        <v>1442</v>
      </c>
      <c r="Y243" s="109">
        <v>26.71</v>
      </c>
      <c r="Z243" s="84">
        <v>702.4</v>
      </c>
      <c r="AA243" s="84">
        <v>16.100000000000001</v>
      </c>
      <c r="AB243" s="95">
        <f t="shared" si="156"/>
        <v>0.41094057644935977</v>
      </c>
      <c r="AC243" s="109"/>
      <c r="AD243" s="84">
        <v>0</v>
      </c>
      <c r="AE243" s="95">
        <f t="shared" si="157"/>
        <v>0</v>
      </c>
      <c r="AF243" s="109"/>
      <c r="AG243" s="84">
        <v>0</v>
      </c>
      <c r="AH243" s="95">
        <f t="shared" si="158"/>
        <v>0</v>
      </c>
      <c r="AI243" s="84"/>
      <c r="AJ243" s="84"/>
      <c r="AK243" s="84"/>
      <c r="AL243" s="95">
        <f t="shared" si="159"/>
        <v>0</v>
      </c>
      <c r="AM243" s="84"/>
      <c r="AN243" s="109"/>
      <c r="AO243" s="109"/>
      <c r="AP243" s="84"/>
      <c r="AQ243" s="83">
        <v>0</v>
      </c>
      <c r="AR243" s="95">
        <f t="shared" si="160"/>
        <v>0</v>
      </c>
      <c r="AS243" s="84"/>
      <c r="AT243" s="84"/>
      <c r="AU243" s="84"/>
      <c r="AV243" s="84">
        <v>359.29</v>
      </c>
      <c r="AW243" s="84">
        <v>12.86</v>
      </c>
      <c r="AX243" s="84">
        <v>2.92</v>
      </c>
      <c r="AY243" s="209"/>
      <c r="AZ243" s="84"/>
      <c r="BA243" s="207"/>
      <c r="BB243" s="207">
        <f t="shared" si="161"/>
        <v>1078.47</v>
      </c>
      <c r="BC243" s="207">
        <f t="shared" si="150"/>
        <v>1078.47</v>
      </c>
      <c r="BD243" s="207">
        <f t="shared" si="151"/>
        <v>0</v>
      </c>
      <c r="BE243" s="207"/>
      <c r="BF243" s="207"/>
      <c r="BG243" s="207"/>
    </row>
    <row r="244" spans="1:59" s="172" customFormat="1" ht="20.25" customHeight="1">
      <c r="A244" s="282"/>
      <c r="B244" s="91" t="s">
        <v>40</v>
      </c>
      <c r="C244" s="99">
        <v>26713.16</v>
      </c>
      <c r="D244" s="99">
        <v>8345.8700000000008</v>
      </c>
      <c r="E244" s="99">
        <v>35.745758493990898</v>
      </c>
      <c r="F244" s="95">
        <f t="shared" si="152"/>
        <v>3.4541743971466303</v>
      </c>
      <c r="G244" s="189">
        <v>0</v>
      </c>
      <c r="H244" s="99">
        <v>0</v>
      </c>
      <c r="I244" s="99">
        <v>0</v>
      </c>
      <c r="J244" s="99">
        <v>-100</v>
      </c>
      <c r="K244" s="95">
        <f t="shared" si="153"/>
        <v>0</v>
      </c>
      <c r="L244" s="111">
        <v>13901.49</v>
      </c>
      <c r="M244" s="111">
        <v>29058</v>
      </c>
      <c r="N244" s="99">
        <v>4637.25</v>
      </c>
      <c r="O244" s="99">
        <v>11.917035921496</v>
      </c>
      <c r="P244" s="95">
        <f t="shared" si="154"/>
        <v>2.6818992530912</v>
      </c>
      <c r="Q244" s="99">
        <v>4443.38</v>
      </c>
      <c r="R244" s="99">
        <v>9531</v>
      </c>
      <c r="S244" s="99">
        <v>-38.146537737685797</v>
      </c>
      <c r="T244" s="99">
        <v>1363.02</v>
      </c>
      <c r="U244" s="99">
        <v>-42.267781053138997</v>
      </c>
      <c r="V244" s="95">
        <f t="shared" si="155"/>
        <v>6.9547528845095519</v>
      </c>
      <c r="W244" s="111">
        <v>13855.86</v>
      </c>
      <c r="X244" s="99">
        <v>28981</v>
      </c>
      <c r="Y244" s="99">
        <v>23.481039625053299</v>
      </c>
      <c r="Z244" s="99">
        <v>4636.3599999999997</v>
      </c>
      <c r="AA244" s="99">
        <v>11.915543818825199</v>
      </c>
      <c r="AB244" s="95">
        <f t="shared" si="156"/>
        <v>2.7125120316440117</v>
      </c>
      <c r="AC244" s="99">
        <v>74</v>
      </c>
      <c r="AD244" s="99">
        <v>0.86</v>
      </c>
      <c r="AE244" s="95">
        <f t="shared" si="157"/>
        <v>4.7148140941812737E-2</v>
      </c>
      <c r="AF244" s="99">
        <v>3</v>
      </c>
      <c r="AG244" s="99">
        <v>0.03</v>
      </c>
      <c r="AH244" s="95">
        <f t="shared" si="158"/>
        <v>1.8845922210440728E-2</v>
      </c>
      <c r="AI244" s="99">
        <v>0</v>
      </c>
      <c r="AJ244" s="99">
        <v>0</v>
      </c>
      <c r="AK244" s="99">
        <v>0</v>
      </c>
      <c r="AL244" s="95">
        <f t="shared" si="159"/>
        <v>0</v>
      </c>
      <c r="AM244" s="99">
        <v>0</v>
      </c>
      <c r="AN244" s="111">
        <v>8.31</v>
      </c>
      <c r="AO244" s="99">
        <v>7</v>
      </c>
      <c r="AP244" s="99">
        <v>0.08</v>
      </c>
      <c r="AQ244" s="99">
        <v>-12.5</v>
      </c>
      <c r="AR244" s="95">
        <f t="shared" si="160"/>
        <v>1.7854359250945896E-2</v>
      </c>
      <c r="AS244" s="99">
        <v>1.51</v>
      </c>
      <c r="AT244" s="99">
        <v>0</v>
      </c>
      <c r="AU244" s="99">
        <v>2684.16</v>
      </c>
      <c r="AV244" s="99">
        <v>727.38</v>
      </c>
      <c r="AW244" s="99">
        <v>295.49</v>
      </c>
      <c r="AX244" s="99">
        <v>0</v>
      </c>
      <c r="AY244" s="99">
        <v>0</v>
      </c>
      <c r="AZ244" s="99">
        <v>0</v>
      </c>
      <c r="BA244" s="207"/>
      <c r="BB244" s="207">
        <f t="shared" ref="BB244:BB260" si="162">D244</f>
        <v>8345.8700000000008</v>
      </c>
      <c r="BC244" s="207">
        <f t="shared" ref="BC244:BC260" si="163">I244+N244+AJ244+AP244+AS244+AT244+AU244+AV244+AW244+AX244+AY244</f>
        <v>8345.8700000000008</v>
      </c>
      <c r="BD244" s="207">
        <f t="shared" si="151"/>
        <v>0</v>
      </c>
      <c r="BE244" s="207"/>
      <c r="BF244" s="207"/>
      <c r="BG244" s="207"/>
    </row>
    <row r="245" spans="1:59" s="172" customFormat="1" ht="20.25" customHeight="1">
      <c r="A245" s="282"/>
      <c r="B245" s="91" t="s">
        <v>47</v>
      </c>
      <c r="C245" s="95">
        <v>5507.42</v>
      </c>
      <c r="D245" s="95">
        <v>2542.2664049999998</v>
      </c>
      <c r="E245" s="95">
        <v>-9.2251955809942796</v>
      </c>
      <c r="F245" s="95">
        <f t="shared" si="152"/>
        <v>1.0521888702887781</v>
      </c>
      <c r="G245" s="95">
        <v>75.09</v>
      </c>
      <c r="H245" s="95">
        <v>35</v>
      </c>
      <c r="I245" s="95">
        <v>24.311972000000001</v>
      </c>
      <c r="J245" s="95">
        <v>7050.58</v>
      </c>
      <c r="K245" s="95">
        <f t="shared" si="153"/>
        <v>1.975632811654694</v>
      </c>
      <c r="L245" s="95">
        <v>3551.62</v>
      </c>
      <c r="M245" s="95">
        <v>31179</v>
      </c>
      <c r="N245" s="95">
        <v>2149.5538449999999</v>
      </c>
      <c r="O245" s="95">
        <v>-11.3790693695477</v>
      </c>
      <c r="P245" s="95">
        <f t="shared" si="154"/>
        <v>1.2431693032260105</v>
      </c>
      <c r="Q245" s="95">
        <v>1.74</v>
      </c>
      <c r="R245" s="95">
        <v>25</v>
      </c>
      <c r="S245" s="95">
        <v>0</v>
      </c>
      <c r="T245" s="95">
        <v>2.5359970000000001</v>
      </c>
      <c r="U245" s="95">
        <v>0</v>
      </c>
      <c r="V245" s="95">
        <f t="shared" si="155"/>
        <v>1.2939819262268762E-2</v>
      </c>
      <c r="W245" s="95">
        <v>1055.01</v>
      </c>
      <c r="X245" s="95">
        <v>10710</v>
      </c>
      <c r="Y245" s="95">
        <v>-2.3344884187488599</v>
      </c>
      <c r="Z245" s="95">
        <v>1917.7698800000001</v>
      </c>
      <c r="AA245" s="95">
        <v>-14.5283618941504</v>
      </c>
      <c r="AB245" s="95">
        <f t="shared" si="156"/>
        <v>1.1219952448525337</v>
      </c>
      <c r="AC245" s="95">
        <v>20469</v>
      </c>
      <c r="AD245" s="95">
        <v>231.78396499999999</v>
      </c>
      <c r="AE245" s="95">
        <f t="shared" si="157"/>
        <v>12.70718959287464</v>
      </c>
      <c r="AF245" s="95"/>
      <c r="AG245" s="95"/>
      <c r="AH245" s="95">
        <f t="shared" si="158"/>
        <v>0</v>
      </c>
      <c r="AI245" s="95"/>
      <c r="AJ245" s="95"/>
      <c r="AK245" s="95"/>
      <c r="AL245" s="95">
        <f t="shared" si="159"/>
        <v>0</v>
      </c>
      <c r="AM245" s="136"/>
      <c r="AN245" s="95">
        <v>24.19</v>
      </c>
      <c r="AO245" s="95">
        <v>49</v>
      </c>
      <c r="AP245" s="95">
        <v>1.7248129999999999</v>
      </c>
      <c r="AQ245" s="95">
        <v>2056.0162500000001</v>
      </c>
      <c r="AR245" s="95">
        <f t="shared" si="160"/>
        <v>0.38494288678377175</v>
      </c>
      <c r="AS245" s="95">
        <v>0.30188700000000002</v>
      </c>
      <c r="AT245" s="95"/>
      <c r="AU245" s="95"/>
      <c r="AV245" s="95">
        <v>12.169999000000001</v>
      </c>
      <c r="AW245" s="95">
        <v>354.203889</v>
      </c>
      <c r="AX245" s="95"/>
      <c r="AY245" s="96"/>
      <c r="AZ245" s="190"/>
      <c r="BA245" s="207"/>
      <c r="BB245" s="207">
        <f t="shared" si="162"/>
        <v>2542.2664049999998</v>
      </c>
      <c r="BC245" s="207">
        <f t="shared" si="163"/>
        <v>2542.2664049999998</v>
      </c>
      <c r="BD245" s="207">
        <f t="shared" si="151"/>
        <v>0</v>
      </c>
      <c r="BE245" s="207"/>
      <c r="BF245" s="207"/>
      <c r="BG245" s="207"/>
    </row>
    <row r="246" spans="1:59" s="172" customFormat="1" ht="20.25" customHeight="1">
      <c r="A246" s="282"/>
      <c r="B246" s="91" t="s">
        <v>60</v>
      </c>
      <c r="C246" s="95">
        <v>2550.0190472600002</v>
      </c>
      <c r="D246" s="95">
        <v>787.70787800000005</v>
      </c>
      <c r="E246" s="95">
        <v>-24.212695837599998</v>
      </c>
      <c r="F246" s="95">
        <f t="shared" si="152"/>
        <v>0.32601518890400893</v>
      </c>
      <c r="G246" s="90"/>
      <c r="H246" s="90"/>
      <c r="I246" s="90"/>
      <c r="J246" s="90"/>
      <c r="K246" s="95">
        <f t="shared" si="153"/>
        <v>0</v>
      </c>
      <c r="L246" s="95">
        <v>2310.06884726</v>
      </c>
      <c r="M246" s="95">
        <v>4203</v>
      </c>
      <c r="N246" s="95">
        <v>755.56845899999996</v>
      </c>
      <c r="O246" s="95">
        <v>-26.767887873199999</v>
      </c>
      <c r="P246" s="95">
        <f t="shared" si="154"/>
        <v>0.43697417345438977</v>
      </c>
      <c r="Q246" s="95">
        <v>97.784913200000005</v>
      </c>
      <c r="R246" s="95">
        <v>196</v>
      </c>
      <c r="S246" s="95">
        <v>-80.061037639800006</v>
      </c>
      <c r="T246" s="95">
        <v>33.910783000000002</v>
      </c>
      <c r="U246" s="95">
        <v>-81.721741374399997</v>
      </c>
      <c r="V246" s="95">
        <f t="shared" si="155"/>
        <v>0.17302836046809839</v>
      </c>
      <c r="W246" s="95">
        <v>2309.9468472600001</v>
      </c>
      <c r="X246" s="95">
        <v>4202</v>
      </c>
      <c r="Y246" s="95">
        <v>-18.217205138186099</v>
      </c>
      <c r="Z246" s="95">
        <v>755.55713800000001</v>
      </c>
      <c r="AA246" s="95">
        <v>-26.765722640888399</v>
      </c>
      <c r="AB246" s="95">
        <f t="shared" si="156"/>
        <v>0.44204027025932302</v>
      </c>
      <c r="AC246" s="95">
        <v>1</v>
      </c>
      <c r="AD246" s="95">
        <v>1.1320999999999999E-2</v>
      </c>
      <c r="AE246" s="95">
        <f t="shared" si="157"/>
        <v>6.2065593442123485E-4</v>
      </c>
      <c r="AF246" s="84"/>
      <c r="AG246" s="84"/>
      <c r="AH246" s="95">
        <f t="shared" si="158"/>
        <v>0</v>
      </c>
      <c r="AI246" s="84"/>
      <c r="AJ246" s="84"/>
      <c r="AK246" s="84"/>
      <c r="AL246" s="95">
        <f t="shared" si="159"/>
        <v>0</v>
      </c>
      <c r="AM246" s="90"/>
      <c r="AN246" s="90">
        <v>1.33</v>
      </c>
      <c r="AO246" s="90">
        <v>7</v>
      </c>
      <c r="AP246" s="90">
        <v>6.6037999999999999E-2</v>
      </c>
      <c r="AQ246" s="90">
        <v>69.900000000000006</v>
      </c>
      <c r="AR246" s="95">
        <f t="shared" si="160"/>
        <v>1.4738327202674562E-2</v>
      </c>
      <c r="AS246" s="90"/>
      <c r="AT246" s="90"/>
      <c r="AU246" s="90"/>
      <c r="AV246" s="90">
        <v>24.346226999999999</v>
      </c>
      <c r="AW246" s="90">
        <v>7.7271539999999996</v>
      </c>
      <c r="AX246" s="90"/>
      <c r="AY246" s="92"/>
      <c r="AZ246" s="90"/>
      <c r="BA246" s="207"/>
      <c r="BB246" s="207">
        <f t="shared" si="162"/>
        <v>787.70787800000005</v>
      </c>
      <c r="BC246" s="207">
        <f t="shared" si="163"/>
        <v>787.70787800000005</v>
      </c>
      <c r="BD246" s="207">
        <f t="shared" si="151"/>
        <v>0</v>
      </c>
      <c r="BE246" s="207"/>
      <c r="BF246" s="207"/>
      <c r="BG246" s="207"/>
    </row>
    <row r="247" spans="1:59" s="172" customFormat="1" ht="20.25" customHeight="1">
      <c r="A247" s="282"/>
      <c r="B247" s="91" t="s">
        <v>61</v>
      </c>
      <c r="C247" s="99">
        <v>67004.98</v>
      </c>
      <c r="D247" s="99">
        <v>2281.25</v>
      </c>
      <c r="E247" s="99">
        <v>18.629745189807601</v>
      </c>
      <c r="F247" s="95">
        <f t="shared" si="152"/>
        <v>0.94415984714484524</v>
      </c>
      <c r="G247" s="99">
        <v>83</v>
      </c>
      <c r="H247" s="99">
        <v>1</v>
      </c>
      <c r="I247" s="99">
        <v>1.98</v>
      </c>
      <c r="J247" s="99">
        <v>-96.943972835314099</v>
      </c>
      <c r="K247" s="95">
        <f t="shared" si="153"/>
        <v>0.16089821784412611</v>
      </c>
      <c r="L247" s="99">
        <v>6765.65</v>
      </c>
      <c r="M247" s="99">
        <v>26853</v>
      </c>
      <c r="N247" s="99">
        <v>1852.09</v>
      </c>
      <c r="O247" s="99">
        <v>23.107447904549801</v>
      </c>
      <c r="P247" s="95">
        <f t="shared" si="154"/>
        <v>1.0711345706308006</v>
      </c>
      <c r="Q247" s="98">
        <v>0</v>
      </c>
      <c r="R247" s="98">
        <v>0</v>
      </c>
      <c r="S247" s="99">
        <v>-100</v>
      </c>
      <c r="T247" s="98">
        <v>0</v>
      </c>
      <c r="U247" s="99">
        <v>-100</v>
      </c>
      <c r="V247" s="95">
        <f t="shared" si="155"/>
        <v>0</v>
      </c>
      <c r="W247" s="111">
        <v>4774.37</v>
      </c>
      <c r="X247" s="111">
        <v>10531</v>
      </c>
      <c r="Y247" s="99">
        <v>30.221342896005901</v>
      </c>
      <c r="Z247" s="99">
        <v>1667.32</v>
      </c>
      <c r="AA247" s="199">
        <v>13.633389673409299</v>
      </c>
      <c r="AB247" s="95">
        <f t="shared" si="156"/>
        <v>0.97546902324252072</v>
      </c>
      <c r="AC247" s="153">
        <v>16322</v>
      </c>
      <c r="AD247" s="99">
        <v>184.77</v>
      </c>
      <c r="AE247" s="95">
        <f t="shared" si="157"/>
        <v>10.129723257928767</v>
      </c>
      <c r="AF247" s="99">
        <v>0</v>
      </c>
      <c r="AG247" s="99">
        <v>0</v>
      </c>
      <c r="AH247" s="95">
        <f t="shared" si="158"/>
        <v>0</v>
      </c>
      <c r="AI247" s="99">
        <v>0</v>
      </c>
      <c r="AJ247" s="99">
        <v>0</v>
      </c>
      <c r="AK247" s="99">
        <v>0</v>
      </c>
      <c r="AL247" s="95">
        <f t="shared" si="159"/>
        <v>0</v>
      </c>
      <c r="AM247" s="99">
        <v>0</v>
      </c>
      <c r="AN247" s="153">
        <v>8737.6</v>
      </c>
      <c r="AO247" s="99">
        <v>43688</v>
      </c>
      <c r="AP247" s="99">
        <v>41.21</v>
      </c>
      <c r="AQ247" s="99">
        <v>0</v>
      </c>
      <c r="AR247" s="95">
        <f t="shared" si="160"/>
        <v>9.197226809143503</v>
      </c>
      <c r="AS247" s="99">
        <v>0</v>
      </c>
      <c r="AT247" s="99">
        <v>7.74</v>
      </c>
      <c r="AU247" s="99">
        <v>0</v>
      </c>
      <c r="AV247" s="153">
        <v>36.85</v>
      </c>
      <c r="AW247" s="99">
        <v>283.75</v>
      </c>
      <c r="AX247" s="99">
        <v>57.63</v>
      </c>
      <c r="AY247" s="99">
        <v>0</v>
      </c>
      <c r="AZ247" s="99">
        <v>0</v>
      </c>
      <c r="BA247" s="207"/>
      <c r="BB247" s="207">
        <f t="shared" si="162"/>
        <v>2281.25</v>
      </c>
      <c r="BC247" s="207">
        <f t="shared" si="163"/>
        <v>2281.25</v>
      </c>
      <c r="BD247" s="207">
        <f t="shared" si="151"/>
        <v>0</v>
      </c>
      <c r="BE247" s="207"/>
      <c r="BF247" s="207"/>
      <c r="BG247" s="207"/>
    </row>
    <row r="248" spans="1:59" s="172" customFormat="1" ht="20.25" customHeight="1">
      <c r="A248" s="282"/>
      <c r="B248" s="91" t="s">
        <v>62</v>
      </c>
      <c r="C248" s="95">
        <v>9162.2421349399992</v>
      </c>
      <c r="D248" s="95">
        <v>3588.9092470000001</v>
      </c>
      <c r="E248" s="95">
        <v>22.630242471599999</v>
      </c>
      <c r="F248" s="95">
        <f t="shared" si="152"/>
        <v>1.4853716190966537</v>
      </c>
      <c r="G248" s="95">
        <v>109.9</v>
      </c>
      <c r="H248" s="95">
        <v>7</v>
      </c>
      <c r="I248" s="95">
        <v>8.8668870000000002</v>
      </c>
      <c r="J248" s="95">
        <v>63.367318418513499</v>
      </c>
      <c r="K248" s="95">
        <f t="shared" si="153"/>
        <v>0.72053854349760083</v>
      </c>
      <c r="L248" s="95">
        <v>4673.9639924399999</v>
      </c>
      <c r="M248" s="95">
        <v>9038</v>
      </c>
      <c r="N248" s="95">
        <v>2347.527517</v>
      </c>
      <c r="O248" s="95">
        <v>6.92159993187268</v>
      </c>
      <c r="P248" s="95">
        <f t="shared" si="154"/>
        <v>1.3576650589149475</v>
      </c>
      <c r="Q248" s="90">
        <v>554.83759727999995</v>
      </c>
      <c r="R248" s="90">
        <v>1189</v>
      </c>
      <c r="S248" s="90">
        <v>-40.311244979919699</v>
      </c>
      <c r="T248" s="90">
        <v>203.176694</v>
      </c>
      <c r="U248" s="90">
        <v>-46.657391234251101</v>
      </c>
      <c r="V248" s="95">
        <f t="shared" si="155"/>
        <v>1.0367006343719201</v>
      </c>
      <c r="W248" s="90">
        <v>4672.9879924400002</v>
      </c>
      <c r="X248" s="90">
        <v>9030</v>
      </c>
      <c r="Y248" s="90">
        <v>6.93983893889152</v>
      </c>
      <c r="Z248" s="90">
        <v>2347.3426100000001</v>
      </c>
      <c r="AA248" s="90">
        <v>13.2999705817837</v>
      </c>
      <c r="AB248" s="95">
        <f t="shared" si="156"/>
        <v>1.3733176612721312</v>
      </c>
      <c r="AC248" s="95">
        <v>7</v>
      </c>
      <c r="AD248" s="95">
        <v>7.9246999999999998E-2</v>
      </c>
      <c r="AE248" s="95">
        <f t="shared" si="157"/>
        <v>4.3445915409486445E-3</v>
      </c>
      <c r="AF248" s="95">
        <v>1</v>
      </c>
      <c r="AG248" s="95">
        <v>0.10566</v>
      </c>
      <c r="AH248" s="95">
        <f t="shared" si="158"/>
        <v>6.6375338025172245E-2</v>
      </c>
      <c r="AI248" s="95">
        <v>159.25194250000001</v>
      </c>
      <c r="AJ248" s="95">
        <v>850.76928899999996</v>
      </c>
      <c r="AK248" s="95">
        <v>63.320928263050298</v>
      </c>
      <c r="AL248" s="95">
        <f t="shared" si="159"/>
        <v>3.472914771658441</v>
      </c>
      <c r="AM248" s="136">
        <v>850.76928899999996</v>
      </c>
      <c r="AN248" s="95">
        <v>7.1999999999999995E-2</v>
      </c>
      <c r="AO248" s="95">
        <v>9</v>
      </c>
      <c r="AP248" s="95">
        <v>0.16981199999999999</v>
      </c>
      <c r="AQ248" s="95">
        <v>-83.059254500253402</v>
      </c>
      <c r="AR248" s="95">
        <f t="shared" si="160"/>
        <v>3.7898555664020298E-2</v>
      </c>
      <c r="AS248" s="95"/>
      <c r="AT248" s="95"/>
      <c r="AU248" s="95"/>
      <c r="AV248" s="95">
        <v>298.80429800000002</v>
      </c>
      <c r="AW248" s="95">
        <v>35.591617999999997</v>
      </c>
      <c r="AX248" s="95">
        <v>47.179825999999998</v>
      </c>
      <c r="AY248" s="96"/>
      <c r="AZ248" s="190"/>
      <c r="BA248" s="207"/>
      <c r="BB248" s="207">
        <f t="shared" si="162"/>
        <v>3588.9092470000001</v>
      </c>
      <c r="BC248" s="207">
        <f t="shared" si="163"/>
        <v>3588.9092470000001</v>
      </c>
      <c r="BD248" s="207">
        <f t="shared" ref="BD248:BD269" si="164">BC248-BB248</f>
        <v>0</v>
      </c>
      <c r="BE248" s="207"/>
      <c r="BF248" s="207"/>
      <c r="BG248" s="207"/>
    </row>
    <row r="249" spans="1:59" s="172" customFormat="1" ht="20.25" customHeight="1">
      <c r="A249" s="282"/>
      <c r="B249" s="91" t="s">
        <v>41</v>
      </c>
      <c r="C249" s="105">
        <v>49842.626947140001</v>
      </c>
      <c r="D249" s="103">
        <v>13801.996147</v>
      </c>
      <c r="E249" s="104">
        <v>-17.756369725179201</v>
      </c>
      <c r="F249" s="95">
        <f t="shared" si="152"/>
        <v>5.7123465523047718</v>
      </c>
      <c r="G249" s="112">
        <v>3522.36241827</v>
      </c>
      <c r="H249" s="112">
        <v>95</v>
      </c>
      <c r="I249" s="112">
        <v>53.046017999999997</v>
      </c>
      <c r="J249" s="104">
        <v>-44.414158161586599</v>
      </c>
      <c r="K249" s="95">
        <f t="shared" si="153"/>
        <v>4.3106109898623401</v>
      </c>
      <c r="L249" s="105">
        <v>35482.973922869998</v>
      </c>
      <c r="M249" s="105">
        <v>69654</v>
      </c>
      <c r="N249" s="105">
        <v>13066.805433</v>
      </c>
      <c r="O249" s="104">
        <v>-19.500366906305299</v>
      </c>
      <c r="P249" s="95">
        <f t="shared" si="154"/>
        <v>7.5570339600087841</v>
      </c>
      <c r="Q249" s="105">
        <v>3639.5569334000002</v>
      </c>
      <c r="R249" s="105">
        <v>6691</v>
      </c>
      <c r="S249" s="104">
        <v>2255.98591549296</v>
      </c>
      <c r="T249" s="105">
        <v>1199.681873</v>
      </c>
      <c r="U249" s="104">
        <v>1906.0717034403001</v>
      </c>
      <c r="V249" s="95">
        <f t="shared" si="155"/>
        <v>6.1213268820270947</v>
      </c>
      <c r="W249" s="103">
        <v>35463.306013469999</v>
      </c>
      <c r="X249" s="105">
        <v>69631</v>
      </c>
      <c r="Y249" s="104">
        <v>-5.2278418989546998</v>
      </c>
      <c r="Z249" s="103">
        <v>13066.518635</v>
      </c>
      <c r="AA249" s="104">
        <v>-19.4998764023448</v>
      </c>
      <c r="AB249" s="95">
        <f t="shared" si="156"/>
        <v>7.644593821260254</v>
      </c>
      <c r="AC249" s="105">
        <v>23</v>
      </c>
      <c r="AD249" s="105">
        <v>0.286798</v>
      </c>
      <c r="AE249" s="95">
        <f t="shared" si="157"/>
        <v>1.572324712305815E-2</v>
      </c>
      <c r="AF249" s="105">
        <v>0</v>
      </c>
      <c r="AG249" s="105">
        <v>0</v>
      </c>
      <c r="AH249" s="95">
        <f t="shared" si="158"/>
        <v>0</v>
      </c>
      <c r="AI249" s="122">
        <v>23.476244000000001</v>
      </c>
      <c r="AJ249" s="122">
        <v>101.34253</v>
      </c>
      <c r="AK249" s="122" t="s">
        <v>42</v>
      </c>
      <c r="AL249" s="95">
        <f t="shared" si="159"/>
        <v>0.4136890858483242</v>
      </c>
      <c r="AM249" s="122">
        <v>101.34253</v>
      </c>
      <c r="AN249" s="122">
        <v>253.02</v>
      </c>
      <c r="AO249" s="105">
        <v>927</v>
      </c>
      <c r="AP249" s="122">
        <v>8.143796</v>
      </c>
      <c r="AQ249" s="104">
        <v>104.387258303629</v>
      </c>
      <c r="AR249" s="95">
        <f t="shared" si="160"/>
        <v>1.8175282431302022</v>
      </c>
      <c r="AS249" s="122">
        <v>2.0939619999999999</v>
      </c>
      <c r="AT249" s="122">
        <v>14.164111999999999</v>
      </c>
      <c r="AU249" s="122">
        <v>3.2366060000000001</v>
      </c>
      <c r="AV249" s="104">
        <v>388.19820600000003</v>
      </c>
      <c r="AW249" s="122">
        <v>130.272784</v>
      </c>
      <c r="AX249" s="122">
        <v>34.692700000000002</v>
      </c>
      <c r="AY249" s="122">
        <v>1.0800249583553501E-12</v>
      </c>
      <c r="AZ249" s="122"/>
      <c r="BA249" s="207"/>
      <c r="BB249" s="207">
        <f t="shared" si="162"/>
        <v>13801.996147</v>
      </c>
      <c r="BC249" s="207">
        <f t="shared" si="163"/>
        <v>13801.996147000003</v>
      </c>
      <c r="BD249" s="207">
        <f t="shared" si="164"/>
        <v>0</v>
      </c>
      <c r="BE249" s="207"/>
      <c r="BF249" s="207"/>
      <c r="BG249" s="207"/>
    </row>
    <row r="250" spans="1:59" s="172" customFormat="1" ht="20.25" customHeight="1">
      <c r="A250" s="282"/>
      <c r="B250" s="91" t="s">
        <v>50</v>
      </c>
      <c r="C250" s="90">
        <v>6972.2687757800004</v>
      </c>
      <c r="D250" s="90">
        <v>2128.1945399778501</v>
      </c>
      <c r="E250" s="90">
        <v>-3.25166166923246</v>
      </c>
      <c r="F250" s="95">
        <f t="shared" si="152"/>
        <v>0.88081351520437523</v>
      </c>
      <c r="G250" s="90">
        <v>51.088659999999997</v>
      </c>
      <c r="H250" s="90">
        <v>32</v>
      </c>
      <c r="I250" s="90">
        <v>7.95</v>
      </c>
      <c r="J250" s="90">
        <v>-24.1383258903012</v>
      </c>
      <c r="K250" s="95">
        <f t="shared" si="153"/>
        <v>0.64603072316202148</v>
      </c>
      <c r="L250" s="90">
        <v>5573.8297757800001</v>
      </c>
      <c r="M250" s="90">
        <v>16532</v>
      </c>
      <c r="N250" s="90">
        <v>1933.0256080000499</v>
      </c>
      <c r="O250" s="90">
        <v>-2.5035691076555802</v>
      </c>
      <c r="P250" s="95">
        <f t="shared" si="154"/>
        <v>1.1179427320721327</v>
      </c>
      <c r="Q250" s="90">
        <v>1550.1830815799999</v>
      </c>
      <c r="R250" s="90">
        <v>3356</v>
      </c>
      <c r="S250" s="90"/>
      <c r="T250" s="90">
        <v>477.42524300000002</v>
      </c>
      <c r="U250" s="90">
        <v>-21.039283391750601</v>
      </c>
      <c r="V250" s="95">
        <f t="shared" si="155"/>
        <v>2.4360424541766985</v>
      </c>
      <c r="W250" s="90">
        <v>4796.6897757799998</v>
      </c>
      <c r="X250" s="90">
        <v>10165</v>
      </c>
      <c r="Y250" s="90"/>
      <c r="Z250" s="90">
        <v>1861.05283300005</v>
      </c>
      <c r="AA250" s="90">
        <v>-3.5832777947760901</v>
      </c>
      <c r="AB250" s="95">
        <f t="shared" si="156"/>
        <v>1.0888128189005619</v>
      </c>
      <c r="AC250" s="90">
        <v>6367</v>
      </c>
      <c r="AD250" s="90">
        <v>71.972774999997796</v>
      </c>
      <c r="AE250" s="95">
        <f t="shared" si="157"/>
        <v>3.9457936507828748</v>
      </c>
      <c r="AF250" s="90"/>
      <c r="AG250" s="90"/>
      <c r="AH250" s="95">
        <f t="shared" si="158"/>
        <v>0</v>
      </c>
      <c r="AI250" s="90"/>
      <c r="AJ250" s="90"/>
      <c r="AK250" s="90"/>
      <c r="AL250" s="95">
        <f t="shared" si="159"/>
        <v>0</v>
      </c>
      <c r="AM250" s="90"/>
      <c r="AN250" s="90"/>
      <c r="AO250" s="90"/>
      <c r="AP250" s="90"/>
      <c r="AQ250" s="90">
        <v>-100</v>
      </c>
      <c r="AR250" s="95">
        <f t="shared" si="160"/>
        <v>0</v>
      </c>
      <c r="AS250" s="90"/>
      <c r="AT250" s="90"/>
      <c r="AU250" s="90"/>
      <c r="AV250" s="90">
        <v>105.894461312</v>
      </c>
      <c r="AW250" s="90">
        <v>61.766555555799997</v>
      </c>
      <c r="AX250" s="90">
        <v>10.119999999999999</v>
      </c>
      <c r="AY250" s="90">
        <v>9.4379151100000005</v>
      </c>
      <c r="AZ250" s="90"/>
      <c r="BA250" s="207"/>
      <c r="BB250" s="207">
        <f t="shared" si="162"/>
        <v>2128.1945399778501</v>
      </c>
      <c r="BC250" s="207">
        <f t="shared" si="163"/>
        <v>2128.1945399778501</v>
      </c>
      <c r="BD250" s="207">
        <f t="shared" si="164"/>
        <v>0</v>
      </c>
      <c r="BE250" s="207"/>
      <c r="BF250" s="207"/>
      <c r="BG250" s="207"/>
    </row>
    <row r="251" spans="1:59" s="172" customFormat="1" ht="20.25" customHeight="1">
      <c r="A251" s="282"/>
      <c r="B251" s="91" t="s">
        <v>58</v>
      </c>
      <c r="C251" s="136">
        <v>6116.8701250000004</v>
      </c>
      <c r="D251" s="136">
        <v>2455.4139060000002</v>
      </c>
      <c r="E251" s="136">
        <v>-25.218243498669398</v>
      </c>
      <c r="F251" s="95">
        <f t="shared" si="152"/>
        <v>1.0162425065934411</v>
      </c>
      <c r="G251" s="136"/>
      <c r="H251" s="136"/>
      <c r="I251" s="136"/>
      <c r="J251" s="136" t="s">
        <v>36</v>
      </c>
      <c r="K251" s="95">
        <f t="shared" si="153"/>
        <v>0</v>
      </c>
      <c r="L251" s="136">
        <v>6057.480125</v>
      </c>
      <c r="M251" s="136">
        <v>14356</v>
      </c>
      <c r="N251" s="136">
        <v>2442.6024480000001</v>
      </c>
      <c r="O251" s="136">
        <v>-23.754805527972302</v>
      </c>
      <c r="P251" s="95">
        <f t="shared" si="154"/>
        <v>1.4126505322960672</v>
      </c>
      <c r="Q251" s="136"/>
      <c r="R251" s="136"/>
      <c r="S251" s="136" t="s">
        <v>36</v>
      </c>
      <c r="T251" s="136"/>
      <c r="U251" s="136" t="s">
        <v>36</v>
      </c>
      <c r="V251" s="95">
        <f t="shared" si="155"/>
        <v>0</v>
      </c>
      <c r="W251" s="136">
        <v>6055.8941248199999</v>
      </c>
      <c r="X251" s="90">
        <v>14343</v>
      </c>
      <c r="Y251" s="90">
        <v>-18.750354047470701</v>
      </c>
      <c r="Z251" s="90">
        <v>2442.415653</v>
      </c>
      <c r="AA251" s="90">
        <v>-23.598940980502</v>
      </c>
      <c r="AB251" s="95">
        <f t="shared" si="156"/>
        <v>1.4289403422163434</v>
      </c>
      <c r="AC251" s="90">
        <v>13</v>
      </c>
      <c r="AD251" s="90">
        <v>0.18679499999999999</v>
      </c>
      <c r="AE251" s="95">
        <f t="shared" si="157"/>
        <v>1.0240740682820826E-2</v>
      </c>
      <c r="AF251" s="90"/>
      <c r="AG251" s="90"/>
      <c r="AH251" s="95">
        <f t="shared" si="158"/>
        <v>0</v>
      </c>
      <c r="AI251" s="90"/>
      <c r="AJ251" s="90"/>
      <c r="AK251" s="90" t="s">
        <v>36</v>
      </c>
      <c r="AL251" s="95">
        <f t="shared" si="159"/>
        <v>0</v>
      </c>
      <c r="AM251" s="90"/>
      <c r="AN251" s="136"/>
      <c r="AO251" s="136"/>
      <c r="AP251" s="136"/>
      <c r="AQ251" s="136" t="s">
        <v>36</v>
      </c>
      <c r="AR251" s="95">
        <f t="shared" si="160"/>
        <v>0</v>
      </c>
      <c r="AS251" s="136"/>
      <c r="AT251" s="136"/>
      <c r="AU251" s="136"/>
      <c r="AV251" s="136">
        <v>12.811458</v>
      </c>
      <c r="AW251" s="136"/>
      <c r="AX251" s="136"/>
      <c r="AY251" s="136"/>
      <c r="AZ251" s="136"/>
      <c r="BA251" s="207"/>
      <c r="BB251" s="207">
        <f t="shared" si="162"/>
        <v>2455.4139060000002</v>
      </c>
      <c r="BC251" s="207">
        <f t="shared" si="163"/>
        <v>2455.4139060000002</v>
      </c>
      <c r="BD251" s="207">
        <f t="shared" si="164"/>
        <v>0</v>
      </c>
      <c r="BE251" s="207"/>
      <c r="BF251" s="207"/>
      <c r="BG251" s="207"/>
    </row>
    <row r="252" spans="1:59" s="172" customFormat="1" ht="20.25" customHeight="1">
      <c r="A252" s="282"/>
      <c r="B252" s="91" t="s">
        <v>38</v>
      </c>
      <c r="C252" s="90">
        <v>927.54600703000006</v>
      </c>
      <c r="D252" s="90">
        <v>1590.930818</v>
      </c>
      <c r="E252" s="92">
        <v>1.9840666139916201</v>
      </c>
      <c r="F252" s="95">
        <f t="shared" si="152"/>
        <v>0.65845172512477967</v>
      </c>
      <c r="G252" s="90">
        <v>90</v>
      </c>
      <c r="H252" s="90">
        <v>1</v>
      </c>
      <c r="I252" s="90">
        <v>4.2452829999999997</v>
      </c>
      <c r="J252" s="92">
        <v>86.104223692447505</v>
      </c>
      <c r="K252" s="95">
        <f t="shared" si="153"/>
        <v>0.3449790247191743</v>
      </c>
      <c r="L252" s="90">
        <v>386.24913303</v>
      </c>
      <c r="M252" s="90">
        <v>802</v>
      </c>
      <c r="N252" s="90">
        <v>118.279301</v>
      </c>
      <c r="O252" s="92">
        <v>-27.140516836245599</v>
      </c>
      <c r="P252" s="95">
        <f t="shared" si="154"/>
        <v>6.8405449136460031E-2</v>
      </c>
      <c r="Q252" s="90"/>
      <c r="R252" s="90"/>
      <c r="S252" s="90"/>
      <c r="T252" s="90"/>
      <c r="U252" s="90"/>
      <c r="V252" s="95">
        <f t="shared" si="155"/>
        <v>0</v>
      </c>
      <c r="W252" s="90">
        <v>383.56513303000003</v>
      </c>
      <c r="X252" s="90">
        <v>780</v>
      </c>
      <c r="Y252" s="92">
        <v>-14.8471615720524</v>
      </c>
      <c r="Z252" s="90">
        <v>118.030208</v>
      </c>
      <c r="AA252" s="92">
        <v>-26.326564396283601</v>
      </c>
      <c r="AB252" s="95">
        <f t="shared" si="156"/>
        <v>6.9053817929894415E-2</v>
      </c>
      <c r="AC252" s="90">
        <v>22</v>
      </c>
      <c r="AD252" s="90">
        <v>0.24909300000000001</v>
      </c>
      <c r="AE252" s="95">
        <f t="shared" si="157"/>
        <v>1.3656130083277861E-2</v>
      </c>
      <c r="AF252" s="90">
        <v>0</v>
      </c>
      <c r="AG252" s="90">
        <v>0</v>
      </c>
      <c r="AH252" s="95">
        <f t="shared" si="158"/>
        <v>0</v>
      </c>
      <c r="AI252" s="90">
        <v>332.25687399999998</v>
      </c>
      <c r="AJ252" s="90">
        <v>1438.4681660000001</v>
      </c>
      <c r="AK252" s="92">
        <v>3.7123386028701901</v>
      </c>
      <c r="AL252" s="95">
        <f t="shared" si="159"/>
        <v>5.8719530745330273</v>
      </c>
      <c r="AM252" s="90">
        <v>1401.2430059999999</v>
      </c>
      <c r="AN252" s="90">
        <v>0</v>
      </c>
      <c r="AO252" s="90">
        <v>0</v>
      </c>
      <c r="AP252" s="90">
        <v>0</v>
      </c>
      <c r="AQ252" s="92" t="s">
        <v>36</v>
      </c>
      <c r="AR252" s="95">
        <f t="shared" si="160"/>
        <v>0</v>
      </c>
      <c r="AS252" s="90">
        <v>0</v>
      </c>
      <c r="AT252" s="90">
        <v>0</v>
      </c>
      <c r="AU252" s="90">
        <v>0</v>
      </c>
      <c r="AV252" s="90">
        <v>3.2207560000000002</v>
      </c>
      <c r="AW252" s="90">
        <v>26.717312</v>
      </c>
      <c r="AX252" s="90">
        <v>0</v>
      </c>
      <c r="AY252" s="90">
        <v>0</v>
      </c>
      <c r="AZ252" s="90"/>
      <c r="BA252" s="207"/>
      <c r="BB252" s="207">
        <f t="shared" si="162"/>
        <v>1590.930818</v>
      </c>
      <c r="BC252" s="207">
        <f t="shared" si="163"/>
        <v>1590.930818</v>
      </c>
      <c r="BD252" s="207">
        <f t="shared" si="164"/>
        <v>0</v>
      </c>
      <c r="BE252" s="207"/>
      <c r="BF252" s="207"/>
      <c r="BG252" s="207"/>
    </row>
    <row r="253" spans="1:59" s="172" customFormat="1" ht="20.25" customHeight="1">
      <c r="A253" s="282"/>
      <c r="B253" s="91" t="s">
        <v>56</v>
      </c>
      <c r="C253" s="136">
        <v>3942.3001779599999</v>
      </c>
      <c r="D253" s="136">
        <v>938.06687799999997</v>
      </c>
      <c r="E253" s="136">
        <v>-8.2506782554530105</v>
      </c>
      <c r="F253" s="95">
        <f t="shared" si="152"/>
        <v>0.38824551458372475</v>
      </c>
      <c r="G253" s="136"/>
      <c r="H253" s="136"/>
      <c r="I253" s="136">
        <v>0</v>
      </c>
      <c r="J253" s="136"/>
      <c r="K253" s="95">
        <f t="shared" si="153"/>
        <v>0</v>
      </c>
      <c r="L253" s="136">
        <v>1708.7209579600001</v>
      </c>
      <c r="M253" s="136">
        <v>3248</v>
      </c>
      <c r="N253" s="136">
        <v>732.14092600000004</v>
      </c>
      <c r="O253" s="136">
        <v>-4.6347128369989798</v>
      </c>
      <c r="P253" s="95">
        <f t="shared" si="154"/>
        <v>0.42342513399038217</v>
      </c>
      <c r="Q253" s="136"/>
      <c r="R253" s="136"/>
      <c r="S253" s="136"/>
      <c r="T253" s="136"/>
      <c r="U253" s="136"/>
      <c r="V253" s="95">
        <f t="shared" si="155"/>
        <v>0</v>
      </c>
      <c r="W253" s="136">
        <v>1708.7209579600001</v>
      </c>
      <c r="X253" s="90">
        <v>3248</v>
      </c>
      <c r="Y253" s="90">
        <v>-49.580378933018601</v>
      </c>
      <c r="Z253" s="90">
        <v>732.14092600000004</v>
      </c>
      <c r="AA253" s="90">
        <v>-4.6347128369989798</v>
      </c>
      <c r="AB253" s="95">
        <f t="shared" si="156"/>
        <v>0.42834056687444205</v>
      </c>
      <c r="AC253" s="90"/>
      <c r="AD253" s="90"/>
      <c r="AE253" s="95">
        <f t="shared" si="157"/>
        <v>0</v>
      </c>
      <c r="AF253" s="90"/>
      <c r="AG253" s="90"/>
      <c r="AH253" s="95">
        <f t="shared" si="158"/>
        <v>0</v>
      </c>
      <c r="AI253" s="90"/>
      <c r="AJ253" s="90"/>
      <c r="AK253" s="90"/>
      <c r="AL253" s="95">
        <f t="shared" si="159"/>
        <v>0</v>
      </c>
      <c r="AM253" s="90"/>
      <c r="AN253" s="136">
        <v>5.5</v>
      </c>
      <c r="AO253" s="136">
        <v>6</v>
      </c>
      <c r="AP253" s="136">
        <v>2.8299000000000001E-2</v>
      </c>
      <c r="AQ253" s="136"/>
      <c r="AR253" s="95">
        <f t="shared" si="160"/>
        <v>6.3157564055314735E-3</v>
      </c>
      <c r="AS253" s="136"/>
      <c r="AT253" s="136"/>
      <c r="AU253" s="136"/>
      <c r="AV253" s="136">
        <v>167.06699900000001</v>
      </c>
      <c r="AW253" s="136">
        <v>3.024654</v>
      </c>
      <c r="AX253" s="136">
        <v>35.805999999999997</v>
      </c>
      <c r="AY253" s="136"/>
      <c r="AZ253" s="136"/>
      <c r="BA253" s="207"/>
      <c r="BB253" s="207">
        <f t="shared" si="162"/>
        <v>938.06687799999997</v>
      </c>
      <c r="BC253" s="207">
        <f t="shared" si="163"/>
        <v>938.06687800000009</v>
      </c>
      <c r="BD253" s="207">
        <f t="shared" si="164"/>
        <v>0</v>
      </c>
      <c r="BE253" s="207"/>
      <c r="BF253" s="207"/>
      <c r="BG253" s="207"/>
    </row>
    <row r="254" spans="1:59" s="172" customFormat="1" ht="20.25" customHeight="1">
      <c r="A254" s="282"/>
      <c r="B254" s="106" t="s">
        <v>17</v>
      </c>
      <c r="C254" s="222">
        <f>C234+C235+C236+C237+C238+C239+C240+C241+C242+C243+C244+C245+C246+C247+C248+C249+C250+C251+C252+C253</f>
        <v>945194.68157854001</v>
      </c>
      <c r="D254" s="222">
        <f t="shared" ref="D254:AZ254" si="165">D234+D235+D236+D237+D238+D239+D240+D241+D242+D243+D244+D245+D246+D247+D248+D249+D250+D251+D252+D253</f>
        <v>241616.92608497781</v>
      </c>
      <c r="E254" s="222">
        <v>7.87</v>
      </c>
      <c r="F254" s="186">
        <f>D254/$D$401*100</f>
        <v>4.5756706815959642</v>
      </c>
      <c r="G254" s="222">
        <f t="shared" si="165"/>
        <v>17404.60485896</v>
      </c>
      <c r="H254" s="222">
        <f t="shared" si="165"/>
        <v>799</v>
      </c>
      <c r="I254" s="222">
        <f t="shared" si="165"/>
        <v>1230.591629</v>
      </c>
      <c r="J254" s="222">
        <v>-11.47</v>
      </c>
      <c r="K254" s="186">
        <f>I254/$I$401*100</f>
        <v>0.98810874915738101</v>
      </c>
      <c r="L254" s="222">
        <f t="shared" si="165"/>
        <v>447989.12990998995</v>
      </c>
      <c r="M254" s="222">
        <f t="shared" si="165"/>
        <v>995029</v>
      </c>
      <c r="N254" s="222">
        <f t="shared" si="165"/>
        <v>172909.179741</v>
      </c>
      <c r="O254" s="222">
        <v>6.45</v>
      </c>
      <c r="P254" s="186">
        <f>N254/$N$401*100</f>
        <v>4.4069007446756583</v>
      </c>
      <c r="Q254" s="222">
        <f t="shared" si="165"/>
        <v>61288.113711869992</v>
      </c>
      <c r="R254" s="222">
        <f t="shared" si="165"/>
        <v>122147</v>
      </c>
      <c r="S254" s="222">
        <v>-26.22</v>
      </c>
      <c r="T254" s="222">
        <f t="shared" si="165"/>
        <v>19598.395840000001</v>
      </c>
      <c r="U254" s="222">
        <v>-32.979999999999997</v>
      </c>
      <c r="V254" s="186">
        <f>T254/$T$401*100</f>
        <v>5.3360559652389137</v>
      </c>
      <c r="W254" s="222">
        <f t="shared" si="165"/>
        <v>428425.99898041005</v>
      </c>
      <c r="X254" s="222">
        <f t="shared" si="165"/>
        <v>834784</v>
      </c>
      <c r="Y254" s="222">
        <v>15.2</v>
      </c>
      <c r="Z254" s="222">
        <f t="shared" si="165"/>
        <v>170924.95612600006</v>
      </c>
      <c r="AA254" s="222">
        <v>6.59</v>
      </c>
      <c r="AB254" s="186">
        <f>Z254/$Z$401*100</f>
        <v>4.3973195767423663</v>
      </c>
      <c r="AC254" s="222">
        <f t="shared" si="165"/>
        <v>158543</v>
      </c>
      <c r="AD254" s="222">
        <f t="shared" si="165"/>
        <v>1824.0379849999977</v>
      </c>
      <c r="AE254" s="186">
        <f>AD254/$AD$401*100</f>
        <v>5.8588413762280673</v>
      </c>
      <c r="AF254" s="222">
        <f t="shared" si="165"/>
        <v>1702</v>
      </c>
      <c r="AG254" s="222">
        <f t="shared" si="165"/>
        <v>159.18563</v>
      </c>
      <c r="AH254" s="186">
        <f>AG254/$AG$401*100</f>
        <v>2.902552462423901</v>
      </c>
      <c r="AI254" s="222">
        <f t="shared" si="165"/>
        <v>8476.321242</v>
      </c>
      <c r="AJ254" s="222">
        <f t="shared" si="165"/>
        <v>24497.269439</v>
      </c>
      <c r="AK254" s="222">
        <v>9.5299999999999994</v>
      </c>
      <c r="AL254" s="186">
        <f>AJ254/$AJ$401*100</f>
        <v>7.0329024166381968</v>
      </c>
      <c r="AM254" s="222">
        <f t="shared" si="165"/>
        <v>24403.356879000003</v>
      </c>
      <c r="AN254" s="222">
        <f t="shared" si="165"/>
        <v>16349.365713000001</v>
      </c>
      <c r="AO254" s="222">
        <f t="shared" si="165"/>
        <v>65046</v>
      </c>
      <c r="AP254" s="222">
        <f t="shared" si="165"/>
        <v>448.06984599999987</v>
      </c>
      <c r="AQ254" s="222">
        <v>-18.02</v>
      </c>
      <c r="AR254" s="186">
        <f>AP254/$AP$401*100</f>
        <v>2.4461451315992706</v>
      </c>
      <c r="AS254" s="222">
        <f t="shared" si="165"/>
        <v>428.85463000000004</v>
      </c>
      <c r="AT254" s="222">
        <f t="shared" si="165"/>
        <v>52.130088999999998</v>
      </c>
      <c r="AU254" s="222">
        <f t="shared" si="165"/>
        <v>3391.9288899999997</v>
      </c>
      <c r="AV254" s="222">
        <f t="shared" si="165"/>
        <v>8999.9577873120033</v>
      </c>
      <c r="AW254" s="222">
        <f t="shared" si="165"/>
        <v>10596.568612555806</v>
      </c>
      <c r="AX254" s="222">
        <f t="shared" si="165"/>
        <v>19018.437628</v>
      </c>
      <c r="AY254" s="222">
        <f t="shared" si="165"/>
        <v>43.937793109983097</v>
      </c>
      <c r="AZ254" s="222">
        <f t="shared" si="165"/>
        <v>2322.8668950000001</v>
      </c>
      <c r="BA254" s="207"/>
      <c r="BB254" s="207">
        <f t="shared" si="162"/>
        <v>241616.92608497781</v>
      </c>
      <c r="BC254" s="207">
        <f t="shared" si="163"/>
        <v>241616.92608497781</v>
      </c>
      <c r="BD254" s="207">
        <f t="shared" si="164"/>
        <v>0</v>
      </c>
      <c r="BE254" s="207"/>
      <c r="BF254" s="207"/>
      <c r="BG254" s="207"/>
    </row>
    <row r="255" spans="1:59" s="172" customFormat="1" ht="20.25" customHeight="1">
      <c r="A255" s="282" t="s">
        <v>89</v>
      </c>
      <c r="B255" s="91" t="s">
        <v>77</v>
      </c>
      <c r="C255" s="95">
        <v>434306.67801743001</v>
      </c>
      <c r="D255" s="95">
        <v>33366.773146</v>
      </c>
      <c r="E255" s="95">
        <v>-15.4820323574738</v>
      </c>
      <c r="F255" s="95">
        <f>D255/$D$267*100</f>
        <v>37.833875311211848</v>
      </c>
      <c r="G255" s="95">
        <v>1752.4083355099999</v>
      </c>
      <c r="H255" s="95">
        <v>88</v>
      </c>
      <c r="I255" s="95">
        <v>106.036669</v>
      </c>
      <c r="J255" s="95">
        <v>-54.563827277439103</v>
      </c>
      <c r="K255" s="95">
        <f>I255/$I$267*100</f>
        <v>16.637302985997973</v>
      </c>
      <c r="L255" s="95">
        <v>63757.00086516</v>
      </c>
      <c r="M255" s="95">
        <v>134674</v>
      </c>
      <c r="N255" s="95">
        <v>18030.013298999998</v>
      </c>
      <c r="O255" s="95">
        <v>-15.376494839405099</v>
      </c>
      <c r="P255" s="95">
        <f>N255/$N$267*100</f>
        <v>30.808316699474936</v>
      </c>
      <c r="Q255" s="95">
        <v>979.22974944999999</v>
      </c>
      <c r="R255" s="95">
        <v>1889</v>
      </c>
      <c r="S255" s="95">
        <v>-87.291442411194794</v>
      </c>
      <c r="T255" s="95">
        <v>290.84991100000002</v>
      </c>
      <c r="U255" s="95">
        <v>-89.468592937851994</v>
      </c>
      <c r="V255" s="95">
        <f>T255/$T$267*100</f>
        <v>3.6247500477596577</v>
      </c>
      <c r="W255" s="95">
        <v>61297.550865160003</v>
      </c>
      <c r="X255" s="95">
        <v>108558</v>
      </c>
      <c r="Y255" s="95">
        <v>-4.0642646941859502</v>
      </c>
      <c r="Z255" s="95">
        <v>17459.204202000001</v>
      </c>
      <c r="AA255" s="95">
        <v>-15.390877666183201</v>
      </c>
      <c r="AB255" s="95">
        <f>Z255/$Z$267*100</f>
        <v>30.466299933056835</v>
      </c>
      <c r="AC255" s="95">
        <v>23172</v>
      </c>
      <c r="AD255" s="95">
        <v>264.91716000000002</v>
      </c>
      <c r="AE255" s="95">
        <f>AD255/$AD$267*100</f>
        <v>32.256747880020562</v>
      </c>
      <c r="AF255" s="95">
        <v>2944</v>
      </c>
      <c r="AG255" s="95">
        <v>305.89193699999998</v>
      </c>
      <c r="AH255" s="95">
        <f>AG255/$AG$267*100</f>
        <v>77.380290401794539</v>
      </c>
      <c r="AI255" s="95">
        <v>1621.1674998999999</v>
      </c>
      <c r="AJ255" s="95">
        <v>5897.7507020000003</v>
      </c>
      <c r="AK255" s="95">
        <v>-23.1279134944186</v>
      </c>
      <c r="AL255" s="95">
        <f>AJ255/$AJ$267*100</f>
        <v>42.264133152266432</v>
      </c>
      <c r="AM255" s="136">
        <v>5883.0792019999999</v>
      </c>
      <c r="AN255" s="95">
        <v>1408.81097927</v>
      </c>
      <c r="AO255" s="95">
        <v>2373</v>
      </c>
      <c r="AP255" s="95">
        <v>238.357665</v>
      </c>
      <c r="AQ255" s="95">
        <v>-2.7144946313168399</v>
      </c>
      <c r="AR255" s="95">
        <f>AP255/$AP$267*100</f>
        <v>85.53543972960145</v>
      </c>
      <c r="AS255" s="95">
        <v>0</v>
      </c>
      <c r="AT255" s="95">
        <v>29.016328000000001</v>
      </c>
      <c r="AU255" s="95">
        <v>124.459808</v>
      </c>
      <c r="AV255" s="95">
        <v>1370.220953</v>
      </c>
      <c r="AW255" s="95">
        <v>1768.84005</v>
      </c>
      <c r="AX255" s="95">
        <v>5802.0776720000003</v>
      </c>
      <c r="AY255" s="96">
        <v>0</v>
      </c>
      <c r="AZ255" s="190">
        <v>768.36280299999999</v>
      </c>
      <c r="BA255" s="207"/>
      <c r="BB255" s="207">
        <f t="shared" si="162"/>
        <v>33366.773146</v>
      </c>
      <c r="BC255" s="207">
        <f t="shared" si="163"/>
        <v>33366.773146</v>
      </c>
      <c r="BD255" s="207">
        <f t="shared" si="164"/>
        <v>0</v>
      </c>
      <c r="BE255" s="207"/>
      <c r="BF255" s="207"/>
      <c r="BG255" s="207"/>
    </row>
    <row r="256" spans="1:59" s="172" customFormat="1" ht="20.25" customHeight="1">
      <c r="A256" s="282"/>
      <c r="B256" s="74" t="s">
        <v>32</v>
      </c>
      <c r="C256" s="90">
        <v>64460.840626620004</v>
      </c>
      <c r="D256" s="90">
        <v>10177.189184999999</v>
      </c>
      <c r="E256" s="90">
        <v>-25.598922701784801</v>
      </c>
      <c r="F256" s="95">
        <f t="shared" ref="F256:F266" si="166">D256/$D$267*100</f>
        <v>11.539698638496079</v>
      </c>
      <c r="G256" s="90">
        <v>499.93737155999997</v>
      </c>
      <c r="H256" s="90">
        <v>116</v>
      </c>
      <c r="I256" s="90">
        <v>56.395586000000002</v>
      </c>
      <c r="J256" s="90">
        <v>-27.120811142694102</v>
      </c>
      <c r="K256" s="95">
        <f t="shared" ref="K256:K266" si="167">I256/$I$267*100</f>
        <v>8.8485470187195858</v>
      </c>
      <c r="L256" s="90">
        <v>35364.651731999998</v>
      </c>
      <c r="M256" s="90">
        <v>64803</v>
      </c>
      <c r="N256" s="90">
        <v>9333.0042969999995</v>
      </c>
      <c r="O256" s="90">
        <v>-23.321155716137898</v>
      </c>
      <c r="P256" s="95">
        <f t="shared" ref="P256:P266" si="168">N256/$N$267*100</f>
        <v>15.947528566464451</v>
      </c>
      <c r="Q256" s="90">
        <v>8118.0309372000002</v>
      </c>
      <c r="R256" s="90">
        <v>14846</v>
      </c>
      <c r="S256" s="90">
        <v>3.5719268871215299</v>
      </c>
      <c r="T256" s="90">
        <v>2441.5662539999998</v>
      </c>
      <c r="U256" s="90">
        <v>-4.3062564977237701</v>
      </c>
      <c r="V256" s="95">
        <f t="shared" ref="V256:V266" si="169">T256/$T$267*100</f>
        <v>30.428296729975163</v>
      </c>
      <c r="W256" s="90">
        <v>34900.387826999999</v>
      </c>
      <c r="X256" s="90">
        <v>62402</v>
      </c>
      <c r="Y256" s="90">
        <v>-11.485269294599901</v>
      </c>
      <c r="Z256" s="90">
        <v>9303.9588910000002</v>
      </c>
      <c r="AA256" s="90">
        <v>-22.416658286491899</v>
      </c>
      <c r="AB256" s="95">
        <f t="shared" ref="AB256:AB266" si="170">Z256/$Z$267*100</f>
        <v>16.235402190070385</v>
      </c>
      <c r="AC256" s="90">
        <v>2380</v>
      </c>
      <c r="AD256" s="90">
        <v>26.928884</v>
      </c>
      <c r="AE256" s="95">
        <f t="shared" ref="AE256:AE266" si="171">AD256/$AD$267*100</f>
        <v>3.2789050806611382</v>
      </c>
      <c r="AF256" s="90">
        <v>21</v>
      </c>
      <c r="AG256" s="90">
        <v>2.1132</v>
      </c>
      <c r="AH256" s="95">
        <f t="shared" ref="AH256:AH266" si="172">AG256/$AG$267*100</f>
        <v>0.53456796305511056</v>
      </c>
      <c r="AI256" s="90">
        <v>20.506474999999998</v>
      </c>
      <c r="AJ256" s="90">
        <v>86.117531999999997</v>
      </c>
      <c r="AK256" s="90">
        <v>-55.111338278295797</v>
      </c>
      <c r="AL256" s="95">
        <f t="shared" ref="AL256:AL266" si="173">AJ256/$AJ$267*100</f>
        <v>0.61713066948697981</v>
      </c>
      <c r="AM256" s="90">
        <v>86.117531999999997</v>
      </c>
      <c r="AN256" s="90">
        <v>862.58861300000001</v>
      </c>
      <c r="AO256" s="90">
        <v>4494</v>
      </c>
      <c r="AP256" s="90">
        <v>20.405234</v>
      </c>
      <c r="AQ256" s="90">
        <v>-48.319507957716702</v>
      </c>
      <c r="AR256" s="95">
        <f t="shared" ref="AR256:AR266" si="174">AP256/$AP$267*100</f>
        <v>7.322485991694097</v>
      </c>
      <c r="AS256" s="90">
        <v>-1.8999999999991199E-5</v>
      </c>
      <c r="AT256" s="90">
        <v>10.849403000000001</v>
      </c>
      <c r="AU256" s="90">
        <v>0</v>
      </c>
      <c r="AV256" s="90">
        <v>322.484872</v>
      </c>
      <c r="AW256" s="90">
        <v>201.86660000000001</v>
      </c>
      <c r="AX256" s="90">
        <v>146.068555</v>
      </c>
      <c r="AY256" s="90">
        <v>0</v>
      </c>
      <c r="AZ256" s="90">
        <v>0</v>
      </c>
      <c r="BA256" s="207"/>
      <c r="BB256" s="207">
        <f t="shared" si="162"/>
        <v>10177.189184999999</v>
      </c>
      <c r="BC256" s="207">
        <f t="shared" si="163"/>
        <v>10177.192060000001</v>
      </c>
      <c r="BD256" s="207">
        <f t="shared" si="164"/>
        <v>2.8750000019499566E-3</v>
      </c>
      <c r="BE256" s="207"/>
      <c r="BF256" s="207"/>
      <c r="BG256" s="207"/>
    </row>
    <row r="257" spans="1:59" s="172" customFormat="1" ht="20.25" customHeight="1">
      <c r="A257" s="282"/>
      <c r="B257" s="74" t="s">
        <v>34</v>
      </c>
      <c r="C257" s="92">
        <v>21315.407395630002</v>
      </c>
      <c r="D257" s="92">
        <v>5833.4942629999996</v>
      </c>
      <c r="E257" s="92">
        <v>-19.6285950798889</v>
      </c>
      <c r="F257" s="95">
        <f t="shared" si="166"/>
        <v>6.6144752328700847</v>
      </c>
      <c r="G257" s="92">
        <v>382.73170795999999</v>
      </c>
      <c r="H257" s="92">
        <v>214</v>
      </c>
      <c r="I257" s="92">
        <v>31.676907</v>
      </c>
      <c r="J257" s="92">
        <v>-53.452310343470103</v>
      </c>
      <c r="K257" s="95">
        <f t="shared" si="167"/>
        <v>4.9701514050604523</v>
      </c>
      <c r="L257" s="92">
        <v>8239.6171564899996</v>
      </c>
      <c r="M257" s="92">
        <v>24231</v>
      </c>
      <c r="N257" s="92">
        <v>2452.4495219999999</v>
      </c>
      <c r="O257" s="92">
        <v>-37.060576722318103</v>
      </c>
      <c r="P257" s="95">
        <f t="shared" si="168"/>
        <v>4.190559391736139</v>
      </c>
      <c r="Q257" s="92">
        <v>121.3588793</v>
      </c>
      <c r="R257" s="97">
        <v>227</v>
      </c>
      <c r="S257" s="92">
        <v>-56.844106463878298</v>
      </c>
      <c r="T257" s="92">
        <v>188.677335</v>
      </c>
      <c r="U257" s="92">
        <v>-65.805445026245195</v>
      </c>
      <c r="V257" s="95">
        <f t="shared" si="169"/>
        <v>2.3514127155858571</v>
      </c>
      <c r="W257" s="92">
        <v>6833.7251564899998</v>
      </c>
      <c r="X257" s="92">
        <v>12705</v>
      </c>
      <c r="Y257" s="92">
        <v>-21.2874047456787</v>
      </c>
      <c r="Z257" s="92">
        <v>2307.1133749999999</v>
      </c>
      <c r="AA257" s="92">
        <v>-37.591380009183901</v>
      </c>
      <c r="AB257" s="95">
        <f t="shared" si="170"/>
        <v>4.0259113330185574</v>
      </c>
      <c r="AC257" s="92">
        <v>11457</v>
      </c>
      <c r="AD257" s="92">
        <v>137.77461299999999</v>
      </c>
      <c r="AE257" s="95">
        <f t="shared" si="171"/>
        <v>16.775662836670914</v>
      </c>
      <c r="AF257" s="92">
        <v>69</v>
      </c>
      <c r="AG257" s="92">
        <v>7.561534</v>
      </c>
      <c r="AH257" s="95">
        <f t="shared" si="172"/>
        <v>1.9128117679121532</v>
      </c>
      <c r="AI257" s="92">
        <v>581.744103</v>
      </c>
      <c r="AJ257" s="92">
        <v>2487.866869</v>
      </c>
      <c r="AK257" s="92">
        <v>5.1773328327706603</v>
      </c>
      <c r="AL257" s="95">
        <f t="shared" si="173"/>
        <v>17.828413225549081</v>
      </c>
      <c r="AM257" s="92">
        <v>2480.4468689999999</v>
      </c>
      <c r="AN257" s="92">
        <v>381.70699999999999</v>
      </c>
      <c r="AO257" s="92">
        <v>696</v>
      </c>
      <c r="AP257" s="92">
        <v>5.1826920000000003</v>
      </c>
      <c r="AQ257" s="92">
        <v>462.04765380231601</v>
      </c>
      <c r="AR257" s="95">
        <f t="shared" si="174"/>
        <v>1.8598262371931173</v>
      </c>
      <c r="AS257" s="92">
        <v>96.113729000000006</v>
      </c>
      <c r="AT257" s="92">
        <v>1.548894</v>
      </c>
      <c r="AU257" s="92">
        <v>12.431016</v>
      </c>
      <c r="AV257" s="92">
        <v>199.32538500000001</v>
      </c>
      <c r="AW257" s="92">
        <v>442.88487500000002</v>
      </c>
      <c r="AX257" s="92">
        <v>70.957769999999996</v>
      </c>
      <c r="AY257" s="92">
        <v>33.056604000000597</v>
      </c>
      <c r="AZ257" s="92"/>
      <c r="BA257" s="207"/>
      <c r="BB257" s="207">
        <f t="shared" si="162"/>
        <v>5833.4942629999996</v>
      </c>
      <c r="BC257" s="207">
        <f t="shared" si="163"/>
        <v>5833.4942629999987</v>
      </c>
      <c r="BD257" s="207">
        <f t="shared" si="164"/>
        <v>0</v>
      </c>
      <c r="BE257" s="207"/>
      <c r="BF257" s="207"/>
      <c r="BG257" s="207"/>
    </row>
    <row r="258" spans="1:59" s="172" customFormat="1" ht="20.25" customHeight="1">
      <c r="A258" s="282"/>
      <c r="B258" s="74" t="s">
        <v>37</v>
      </c>
      <c r="C258" s="90">
        <v>2135.6562807600199</v>
      </c>
      <c r="D258" s="90">
        <v>780.11922879999997</v>
      </c>
      <c r="E258" s="90">
        <v>25.2077211741924</v>
      </c>
      <c r="F258" s="95">
        <f t="shared" si="166"/>
        <v>0.88456062266351299</v>
      </c>
      <c r="G258" s="90">
        <v>0</v>
      </c>
      <c r="H258" s="90">
        <v>0</v>
      </c>
      <c r="I258" s="90">
        <v>0</v>
      </c>
      <c r="J258" s="90">
        <v>-100</v>
      </c>
      <c r="K258" s="95">
        <f t="shared" si="167"/>
        <v>0</v>
      </c>
      <c r="L258" s="90">
        <v>1909.09927576</v>
      </c>
      <c r="M258" s="90">
        <v>6214</v>
      </c>
      <c r="N258" s="90">
        <v>703.50883199999998</v>
      </c>
      <c r="O258" s="90">
        <v>46.0057918016754</v>
      </c>
      <c r="P258" s="95">
        <f t="shared" si="168"/>
        <v>1.2021024354061798</v>
      </c>
      <c r="Q258" s="90">
        <v>602.57410700000003</v>
      </c>
      <c r="R258" s="90">
        <v>1413</v>
      </c>
      <c r="S258" s="90">
        <v>49.365750528541199</v>
      </c>
      <c r="T258" s="90">
        <v>240.63383099999999</v>
      </c>
      <c r="U258" s="90">
        <v>63.939119145966004</v>
      </c>
      <c r="V258" s="95">
        <f t="shared" si="169"/>
        <v>2.9989264477025723</v>
      </c>
      <c r="W258" s="90">
        <v>1849.1989757599999</v>
      </c>
      <c r="X258" s="90">
        <v>5088</v>
      </c>
      <c r="Y258" s="90">
        <v>75.086028905712297</v>
      </c>
      <c r="Z258" s="90">
        <v>687.57835499999999</v>
      </c>
      <c r="AA258" s="90">
        <v>54.790388575818</v>
      </c>
      <c r="AB258" s="95">
        <f t="shared" si="170"/>
        <v>1.1998237805425391</v>
      </c>
      <c r="AC258" s="90">
        <v>1413</v>
      </c>
      <c r="AD258" s="90">
        <v>15.930477</v>
      </c>
      <c r="AE258" s="95">
        <f t="shared" si="171"/>
        <v>1.9397210063608803</v>
      </c>
      <c r="AF258" s="90">
        <v>0</v>
      </c>
      <c r="AG258" s="90">
        <v>0</v>
      </c>
      <c r="AH258" s="95">
        <f t="shared" si="172"/>
        <v>0</v>
      </c>
      <c r="AI258" s="90"/>
      <c r="AJ258" s="90"/>
      <c r="AK258" s="90"/>
      <c r="AL258" s="95">
        <f t="shared" si="173"/>
        <v>0</v>
      </c>
      <c r="AM258" s="90"/>
      <c r="AN258" s="90">
        <v>0.48</v>
      </c>
      <c r="AO258" s="90">
        <v>1</v>
      </c>
      <c r="AP258" s="90">
        <v>8.9619999999999995E-3</v>
      </c>
      <c r="AQ258" s="90">
        <v>-94.9651119675502</v>
      </c>
      <c r="AR258" s="95">
        <f t="shared" si="174"/>
        <v>3.2160434650032677E-3</v>
      </c>
      <c r="AS258" s="90">
        <v>0</v>
      </c>
      <c r="AT258" s="90">
        <v>0.56603599999999998</v>
      </c>
      <c r="AU258" s="90">
        <v>0</v>
      </c>
      <c r="AV258" s="90">
        <v>2.0895540000000001</v>
      </c>
      <c r="AW258" s="90">
        <v>73.945844800000003</v>
      </c>
      <c r="AX258" s="90">
        <v>0</v>
      </c>
      <c r="AY258" s="92">
        <v>0</v>
      </c>
      <c r="AZ258" s="90">
        <v>0</v>
      </c>
      <c r="BA258" s="207"/>
      <c r="BB258" s="207">
        <f t="shared" si="162"/>
        <v>780.11922879999997</v>
      </c>
      <c r="BC258" s="207">
        <f t="shared" si="163"/>
        <v>780.11922880000009</v>
      </c>
      <c r="BD258" s="207">
        <f t="shared" si="164"/>
        <v>0</v>
      </c>
      <c r="BE258" s="207"/>
      <c r="BF258" s="207"/>
      <c r="BG258" s="207"/>
    </row>
    <row r="259" spans="1:59" s="172" customFormat="1" ht="20.25" customHeight="1">
      <c r="A259" s="282"/>
      <c r="B259" s="74" t="s">
        <v>33</v>
      </c>
      <c r="C259" s="92">
        <v>68342.710455630004</v>
      </c>
      <c r="D259" s="92">
        <v>16429.053802056598</v>
      </c>
      <c r="E259" s="92">
        <v>-3.2977966974614699</v>
      </c>
      <c r="F259" s="95">
        <f t="shared" si="166"/>
        <v>18.628555129033042</v>
      </c>
      <c r="G259" s="92">
        <v>2965.3413443099998</v>
      </c>
      <c r="H259" s="92">
        <v>1053</v>
      </c>
      <c r="I259" s="92">
        <v>138.85549599999999</v>
      </c>
      <c r="J259" s="92">
        <v>-39.122699837216999</v>
      </c>
      <c r="K259" s="95">
        <f t="shared" si="167"/>
        <v>21.786623250330784</v>
      </c>
      <c r="L259" s="92">
        <v>40544.889918629997</v>
      </c>
      <c r="M259" s="92">
        <v>73932</v>
      </c>
      <c r="N259" s="92">
        <v>14121.6161800189</v>
      </c>
      <c r="O259" s="92">
        <v>-9.6288474828026107</v>
      </c>
      <c r="P259" s="95">
        <f t="shared" si="168"/>
        <v>24.129944685430804</v>
      </c>
      <c r="Q259" s="92">
        <v>12258.24913238</v>
      </c>
      <c r="R259" s="92">
        <v>23300</v>
      </c>
      <c r="S259" s="92">
        <v>-46.637818531492499</v>
      </c>
      <c r="T259" s="92">
        <v>3660.21525422072</v>
      </c>
      <c r="U259" s="92">
        <v>-50.799630074314699</v>
      </c>
      <c r="V259" s="95">
        <f t="shared" si="169"/>
        <v>45.615848297602476</v>
      </c>
      <c r="W259" s="92">
        <v>40470.347918630003</v>
      </c>
      <c r="X259" s="92">
        <v>73322</v>
      </c>
      <c r="Y259" s="92">
        <v>-6.2539150889124704</v>
      </c>
      <c r="Z259" s="92">
        <v>14108.953340018899</v>
      </c>
      <c r="AA259" s="92">
        <v>-9.0667655188178404</v>
      </c>
      <c r="AB259" s="95">
        <f t="shared" si="170"/>
        <v>24.620114366339763</v>
      </c>
      <c r="AC259" s="92">
        <v>492</v>
      </c>
      <c r="AD259" s="92">
        <v>5.557226</v>
      </c>
      <c r="AE259" s="95">
        <f t="shared" si="171"/>
        <v>0.67665695191015618</v>
      </c>
      <c r="AF259" s="92">
        <v>118</v>
      </c>
      <c r="AG259" s="92">
        <v>7.1056140000000001</v>
      </c>
      <c r="AH259" s="95">
        <f t="shared" si="172"/>
        <v>1.7974794634847042</v>
      </c>
      <c r="AI259" s="92">
        <v>35.934899999999999</v>
      </c>
      <c r="AJ259" s="92">
        <v>66.743769999999998</v>
      </c>
      <c r="AK259" s="92">
        <v>-20.6394784046702</v>
      </c>
      <c r="AL259" s="95">
        <f t="shared" si="173"/>
        <v>0.47829549346798506</v>
      </c>
      <c r="AM259" s="92">
        <v>66.743769999999998</v>
      </c>
      <c r="AN259" s="92">
        <v>214.46687600000001</v>
      </c>
      <c r="AO259" s="92">
        <v>896</v>
      </c>
      <c r="AP259" s="92">
        <v>8.9772210000000001</v>
      </c>
      <c r="AQ259" s="92">
        <v>-67.816584501254496</v>
      </c>
      <c r="AR259" s="95">
        <f t="shared" si="174"/>
        <v>3.221505571405948</v>
      </c>
      <c r="AS259" s="92">
        <v>0.245284</v>
      </c>
      <c r="AT259" s="92">
        <v>4.4099640000000004</v>
      </c>
      <c r="AU259" s="92">
        <v>0.41402</v>
      </c>
      <c r="AV259" s="92">
        <v>300.60859399999998</v>
      </c>
      <c r="AW259" s="92">
        <v>444.90077603773602</v>
      </c>
      <c r="AX259" s="92">
        <v>23.197804000000001</v>
      </c>
      <c r="AY259" s="92">
        <v>1319.084693</v>
      </c>
      <c r="AZ259" s="92">
        <v>0</v>
      </c>
      <c r="BA259" s="207"/>
      <c r="BB259" s="207">
        <f t="shared" si="162"/>
        <v>16429.053802056598</v>
      </c>
      <c r="BC259" s="207">
        <f t="shared" si="163"/>
        <v>16429.053802056635</v>
      </c>
      <c r="BD259" s="207">
        <f t="shared" si="164"/>
        <v>3.637978807091713E-11</v>
      </c>
      <c r="BE259" s="207"/>
      <c r="BF259" s="207"/>
      <c r="BG259" s="207"/>
    </row>
    <row r="260" spans="1:59" s="172" customFormat="1" ht="20.25" customHeight="1">
      <c r="A260" s="282"/>
      <c r="B260" s="74" t="s">
        <v>39</v>
      </c>
      <c r="C260" s="97">
        <v>1068.28</v>
      </c>
      <c r="D260" s="97">
        <v>109.29</v>
      </c>
      <c r="E260" s="97">
        <v>-35.197200000000002</v>
      </c>
      <c r="F260" s="95">
        <f t="shared" si="166"/>
        <v>0.12392160952063865</v>
      </c>
      <c r="G260" s="97">
        <v>74.47</v>
      </c>
      <c r="H260" s="97">
        <v>28</v>
      </c>
      <c r="I260" s="97">
        <v>3.3</v>
      </c>
      <c r="J260" s="97">
        <v>3200</v>
      </c>
      <c r="K260" s="95">
        <f t="shared" si="167"/>
        <v>0.51777465636716025</v>
      </c>
      <c r="L260" s="97">
        <v>198.85</v>
      </c>
      <c r="M260" s="97">
        <v>419</v>
      </c>
      <c r="N260" s="97">
        <v>56.82</v>
      </c>
      <c r="O260" s="97">
        <v>-34.876800000000003</v>
      </c>
      <c r="P260" s="95">
        <f t="shared" si="168"/>
        <v>9.7089698484096834E-2</v>
      </c>
      <c r="Q260" s="97">
        <v>6.03</v>
      </c>
      <c r="R260" s="97">
        <v>14</v>
      </c>
      <c r="S260" s="97">
        <v>-76.666700000000006</v>
      </c>
      <c r="T260" s="97">
        <v>1.91</v>
      </c>
      <c r="U260" s="97">
        <v>-79.637500000000003</v>
      </c>
      <c r="V260" s="95">
        <f t="shared" si="169"/>
        <v>2.3803591919342018E-2</v>
      </c>
      <c r="W260" s="97">
        <v>198.85</v>
      </c>
      <c r="X260" s="97">
        <v>419</v>
      </c>
      <c r="Y260" s="97">
        <v>-20.794</v>
      </c>
      <c r="Z260" s="97">
        <v>56.82</v>
      </c>
      <c r="AA260" s="97">
        <v>-34.876800000000003</v>
      </c>
      <c r="AB260" s="95">
        <f t="shared" si="170"/>
        <v>9.9150862901184661E-2</v>
      </c>
      <c r="AC260" s="97">
        <v>0</v>
      </c>
      <c r="AD260" s="97">
        <v>0</v>
      </c>
      <c r="AE260" s="95">
        <f t="shared" si="171"/>
        <v>0</v>
      </c>
      <c r="AF260" s="97">
        <v>0</v>
      </c>
      <c r="AG260" s="97">
        <v>0</v>
      </c>
      <c r="AH260" s="95">
        <f t="shared" si="172"/>
        <v>0</v>
      </c>
      <c r="AI260" s="97">
        <v>0</v>
      </c>
      <c r="AJ260" s="97">
        <v>0</v>
      </c>
      <c r="AK260" s="97">
        <v>0</v>
      </c>
      <c r="AL260" s="95">
        <f t="shared" si="173"/>
        <v>0</v>
      </c>
      <c r="AM260" s="97">
        <v>0</v>
      </c>
      <c r="AN260" s="97">
        <v>0.08</v>
      </c>
      <c r="AO260" s="97">
        <v>1</v>
      </c>
      <c r="AP260" s="97">
        <v>0</v>
      </c>
      <c r="AQ260" s="97">
        <v>0</v>
      </c>
      <c r="AR260" s="95">
        <f t="shared" si="174"/>
        <v>0</v>
      </c>
      <c r="AS260" s="97">
        <v>0</v>
      </c>
      <c r="AT260" s="97">
        <v>0</v>
      </c>
      <c r="AU260" s="97">
        <v>0</v>
      </c>
      <c r="AV260" s="97">
        <v>6.39</v>
      </c>
      <c r="AW260" s="97">
        <v>42.1</v>
      </c>
      <c r="AX260" s="97">
        <v>0.68</v>
      </c>
      <c r="AY260" s="97">
        <v>0</v>
      </c>
      <c r="AZ260" s="97">
        <v>0</v>
      </c>
      <c r="BA260" s="207"/>
      <c r="BB260" s="207">
        <f t="shared" si="162"/>
        <v>109.29</v>
      </c>
      <c r="BC260" s="207">
        <f t="shared" si="163"/>
        <v>109.28999999999999</v>
      </c>
      <c r="BD260" s="207">
        <f t="shared" si="164"/>
        <v>0</v>
      </c>
      <c r="BE260" s="207"/>
      <c r="BF260" s="207"/>
      <c r="BG260" s="207"/>
    </row>
    <row r="261" spans="1:59" s="172" customFormat="1" ht="20.25" customHeight="1">
      <c r="A261" s="282"/>
      <c r="B261" s="74" t="s">
        <v>40</v>
      </c>
      <c r="C261" s="99">
        <v>24278.2</v>
      </c>
      <c r="D261" s="99">
        <v>1882.92</v>
      </c>
      <c r="E261" s="99">
        <v>-30.5705404518453</v>
      </c>
      <c r="F261" s="95">
        <f t="shared" si="166"/>
        <v>2.1350029920267262</v>
      </c>
      <c r="G261" s="189">
        <v>15392.73</v>
      </c>
      <c r="H261" s="99">
        <v>120</v>
      </c>
      <c r="I261" s="99">
        <v>7.87</v>
      </c>
      <c r="J261" s="99">
        <v>9.9162011173184297</v>
      </c>
      <c r="K261" s="95">
        <f t="shared" si="167"/>
        <v>1.2348141047301668</v>
      </c>
      <c r="L261" s="111">
        <v>5834.14</v>
      </c>
      <c r="M261" s="111">
        <v>16509</v>
      </c>
      <c r="N261" s="99">
        <v>1773.79</v>
      </c>
      <c r="O261" s="99">
        <v>-29.832035823918499</v>
      </c>
      <c r="P261" s="95">
        <f t="shared" si="168"/>
        <v>3.0309175690620576</v>
      </c>
      <c r="Q261" s="99">
        <v>798.73</v>
      </c>
      <c r="R261" s="99">
        <v>1820</v>
      </c>
      <c r="S261" s="99">
        <v>-71.188855469368406</v>
      </c>
      <c r="T261" s="99">
        <v>233.63</v>
      </c>
      <c r="U261" s="99">
        <v>-74.503826570532894</v>
      </c>
      <c r="V261" s="95">
        <f t="shared" si="169"/>
        <v>2.9116404084376315</v>
      </c>
      <c r="W261" s="111">
        <v>5013.0600000000004</v>
      </c>
      <c r="X261" s="99">
        <v>9811</v>
      </c>
      <c r="Y261" s="99">
        <v>-30.126059397478802</v>
      </c>
      <c r="Z261" s="99">
        <v>1698.15</v>
      </c>
      <c r="AA261" s="99">
        <v>-30.342611628851799</v>
      </c>
      <c r="AB261" s="95">
        <f t="shared" si="170"/>
        <v>2.9632706412468628</v>
      </c>
      <c r="AC261" s="99">
        <v>6698</v>
      </c>
      <c r="AD261" s="99">
        <v>75.64</v>
      </c>
      <c r="AE261" s="95">
        <f t="shared" si="171"/>
        <v>9.2100504536767467</v>
      </c>
      <c r="AF261" s="99">
        <v>0</v>
      </c>
      <c r="AG261" s="99">
        <v>0</v>
      </c>
      <c r="AH261" s="95">
        <f t="shared" si="172"/>
        <v>0</v>
      </c>
      <c r="AI261" s="99">
        <v>0</v>
      </c>
      <c r="AJ261" s="99">
        <v>0</v>
      </c>
      <c r="AK261" s="99">
        <v>0</v>
      </c>
      <c r="AL261" s="95">
        <f t="shared" si="173"/>
        <v>0</v>
      </c>
      <c r="AM261" s="99">
        <v>0</v>
      </c>
      <c r="AN261" s="111">
        <v>13.26</v>
      </c>
      <c r="AO261" s="99">
        <v>2</v>
      </c>
      <c r="AP261" s="99">
        <v>0.19</v>
      </c>
      <c r="AQ261" s="99">
        <v>-94.736842105263193</v>
      </c>
      <c r="AR261" s="95">
        <f t="shared" si="174"/>
        <v>6.8182131036668259E-2</v>
      </c>
      <c r="AS261" s="99">
        <v>0</v>
      </c>
      <c r="AT261" s="99">
        <v>0</v>
      </c>
      <c r="AU261" s="99">
        <v>0</v>
      </c>
      <c r="AV261" s="99">
        <v>14.73</v>
      </c>
      <c r="AW261" s="99">
        <v>86.34</v>
      </c>
      <c r="AX261" s="99">
        <v>0</v>
      </c>
      <c r="AY261" s="99">
        <v>0</v>
      </c>
      <c r="AZ261" s="99">
        <v>0</v>
      </c>
      <c r="BA261" s="207"/>
      <c r="BB261" s="207">
        <f t="shared" ref="BB261:BB272" si="175">D261</f>
        <v>1882.92</v>
      </c>
      <c r="BC261" s="207">
        <f t="shared" ref="BC261:BC272" si="176">I261+N261+AJ261+AP261+AS261+AT261+AU261+AV261+AW261+AX261+AY261</f>
        <v>1882.9199999999998</v>
      </c>
      <c r="BD261" s="207">
        <f t="shared" si="164"/>
        <v>0</v>
      </c>
      <c r="BE261" s="207"/>
      <c r="BF261" s="207"/>
      <c r="BG261" s="207"/>
    </row>
    <row r="262" spans="1:59" s="172" customFormat="1" ht="20.25" customHeight="1">
      <c r="A262" s="282"/>
      <c r="B262" s="74" t="s">
        <v>35</v>
      </c>
      <c r="C262" s="95">
        <v>19092.24399526</v>
      </c>
      <c r="D262" s="95">
        <v>2700.092564</v>
      </c>
      <c r="E262" s="95">
        <v>-12.798053873790399</v>
      </c>
      <c r="F262" s="95">
        <f t="shared" si="166"/>
        <v>3.0615776044065144</v>
      </c>
      <c r="G262" s="95">
        <v>157.55315745999999</v>
      </c>
      <c r="H262" s="95">
        <v>13</v>
      </c>
      <c r="I262" s="95">
        <v>6.3606369999999997</v>
      </c>
      <c r="J262" s="95">
        <v>-12.8594035494729</v>
      </c>
      <c r="K262" s="95">
        <f t="shared" si="167"/>
        <v>0.99799292028825604</v>
      </c>
      <c r="L262" s="95">
        <v>8157.7119178000003</v>
      </c>
      <c r="M262" s="95">
        <v>15964</v>
      </c>
      <c r="N262" s="95">
        <v>2451.8037060000001</v>
      </c>
      <c r="O262" s="95">
        <v>-3.8736687567606598</v>
      </c>
      <c r="P262" s="95">
        <f t="shared" si="168"/>
        <v>4.1894558704282154</v>
      </c>
      <c r="Q262" s="95">
        <v>2395.6603924000001</v>
      </c>
      <c r="R262" s="95">
        <v>4771</v>
      </c>
      <c r="S262" s="95">
        <v>-25.592638802245801</v>
      </c>
      <c r="T262" s="95">
        <v>639.90112499999998</v>
      </c>
      <c r="U262" s="95">
        <v>-26.714784615359701</v>
      </c>
      <c r="V262" s="95">
        <f t="shared" si="169"/>
        <v>7.9748404440983593</v>
      </c>
      <c r="W262" s="95">
        <v>8145.2679177999999</v>
      </c>
      <c r="X262" s="95">
        <v>15862</v>
      </c>
      <c r="Y262" s="95">
        <v>6.0719539922428698</v>
      </c>
      <c r="Z262" s="95">
        <v>2450.4074559999999</v>
      </c>
      <c r="AA262" s="95">
        <v>-1.85357782016551</v>
      </c>
      <c r="AB262" s="95">
        <f t="shared" si="170"/>
        <v>4.2759594108042354</v>
      </c>
      <c r="AC262" s="95">
        <v>100</v>
      </c>
      <c r="AD262" s="95">
        <v>1.18493</v>
      </c>
      <c r="AE262" s="95">
        <f t="shared" si="171"/>
        <v>0.14427902014906382</v>
      </c>
      <c r="AF262" s="95">
        <v>2</v>
      </c>
      <c r="AG262" s="95">
        <v>0.21132000000000001</v>
      </c>
      <c r="AH262" s="95">
        <f t="shared" si="172"/>
        <v>5.3456796305511062E-2</v>
      </c>
      <c r="AI262" s="95"/>
      <c r="AJ262" s="95">
        <v>0</v>
      </c>
      <c r="AK262" s="95"/>
      <c r="AL262" s="95">
        <f t="shared" si="173"/>
        <v>0</v>
      </c>
      <c r="AM262" s="136"/>
      <c r="AN262" s="95">
        <v>8.8249999999999993</v>
      </c>
      <c r="AO262" s="95">
        <v>31</v>
      </c>
      <c r="AP262" s="95">
        <v>0.35460399999999997</v>
      </c>
      <c r="AQ262" s="95">
        <v>-84.391137999094994</v>
      </c>
      <c r="AR262" s="95">
        <f t="shared" si="174"/>
        <v>0.12725082312698269</v>
      </c>
      <c r="AS262" s="95">
        <v>0</v>
      </c>
      <c r="AT262" s="95">
        <v>0.16603799999999999</v>
      </c>
      <c r="AU262" s="95"/>
      <c r="AV262" s="95">
        <v>23.370455</v>
      </c>
      <c r="AW262" s="95">
        <v>204.21415200000001</v>
      </c>
      <c r="AX262" s="95">
        <v>13.822972</v>
      </c>
      <c r="AY262" s="96">
        <v>9.2859409051015995E-14</v>
      </c>
      <c r="AZ262" s="190"/>
      <c r="BA262" s="207"/>
      <c r="BB262" s="207">
        <f t="shared" si="175"/>
        <v>2700.092564</v>
      </c>
      <c r="BC262" s="207">
        <f t="shared" si="176"/>
        <v>2700.0925640000005</v>
      </c>
      <c r="BD262" s="207">
        <f t="shared" si="164"/>
        <v>0</v>
      </c>
      <c r="BE262" s="207"/>
      <c r="BF262" s="207"/>
      <c r="BG262" s="207"/>
    </row>
    <row r="263" spans="1:59" s="172" customFormat="1" ht="20.25" customHeight="1">
      <c r="A263" s="282"/>
      <c r="B263" s="74" t="s">
        <v>38</v>
      </c>
      <c r="C263" s="90">
        <v>5836.4230345799997</v>
      </c>
      <c r="D263" s="90">
        <v>5564.4960419999998</v>
      </c>
      <c r="E263" s="92">
        <v>41.681369194734003</v>
      </c>
      <c r="F263" s="95">
        <f t="shared" si="166"/>
        <v>6.3094638639936234</v>
      </c>
      <c r="G263" s="90">
        <v>200.17971568999999</v>
      </c>
      <c r="H263" s="90">
        <v>16</v>
      </c>
      <c r="I263" s="90">
        <v>10.780562</v>
      </c>
      <c r="J263" s="92" t="s">
        <v>36</v>
      </c>
      <c r="K263" s="95">
        <f t="shared" si="167"/>
        <v>1.6914853893923836</v>
      </c>
      <c r="L263" s="90">
        <v>4194.7275558900001</v>
      </c>
      <c r="M263" s="90">
        <v>11409</v>
      </c>
      <c r="N263" s="90">
        <v>1485.1840609999999</v>
      </c>
      <c r="O263" s="92">
        <v>118.086364592694</v>
      </c>
      <c r="P263" s="95">
        <f t="shared" si="168"/>
        <v>2.5377696704659711</v>
      </c>
      <c r="Q263" s="90"/>
      <c r="R263" s="90"/>
      <c r="S263" s="90"/>
      <c r="T263" s="90"/>
      <c r="U263" s="90"/>
      <c r="V263" s="95">
        <f t="shared" si="169"/>
        <v>0</v>
      </c>
      <c r="W263" s="90">
        <v>3618.0335558900001</v>
      </c>
      <c r="X263" s="90">
        <v>6682</v>
      </c>
      <c r="Y263" s="92">
        <v>132.741205154998</v>
      </c>
      <c r="Z263" s="90">
        <v>1431.2688270000001</v>
      </c>
      <c r="AA263" s="92">
        <v>118.90408328601301</v>
      </c>
      <c r="AB263" s="95">
        <f t="shared" si="170"/>
        <v>2.497563168613453</v>
      </c>
      <c r="AC263" s="90">
        <v>4719</v>
      </c>
      <c r="AD263" s="90">
        <v>53.415236999999998</v>
      </c>
      <c r="AE263" s="95">
        <f t="shared" si="171"/>
        <v>6.5039268609875851</v>
      </c>
      <c r="AF263" s="90">
        <v>8</v>
      </c>
      <c r="AG263" s="90">
        <v>0.49999700000000002</v>
      </c>
      <c r="AH263" s="95">
        <f t="shared" si="172"/>
        <v>0.1264822912283107</v>
      </c>
      <c r="AI263" s="90">
        <v>952.00476300000003</v>
      </c>
      <c r="AJ263" s="90">
        <v>4009.7701269999998</v>
      </c>
      <c r="AK263" s="92">
        <v>25.0387372413675</v>
      </c>
      <c r="AL263" s="95">
        <f t="shared" si="173"/>
        <v>28.734591731732419</v>
      </c>
      <c r="AM263" s="90">
        <v>3925.3437269999999</v>
      </c>
      <c r="AN263" s="90">
        <v>3.484</v>
      </c>
      <c r="AO263" s="90">
        <v>108</v>
      </c>
      <c r="AP263" s="90">
        <v>0.117353</v>
      </c>
      <c r="AQ263" s="92">
        <v>-92.680990395409793</v>
      </c>
      <c r="AR263" s="95">
        <f t="shared" si="174"/>
        <v>4.2112513808137526E-2</v>
      </c>
      <c r="AS263" s="90">
        <v>0</v>
      </c>
      <c r="AT263" s="90">
        <v>0</v>
      </c>
      <c r="AU263" s="90">
        <v>0</v>
      </c>
      <c r="AV263" s="90">
        <v>10.704215</v>
      </c>
      <c r="AW263" s="90">
        <v>46.810654</v>
      </c>
      <c r="AX263" s="90">
        <v>1.12907</v>
      </c>
      <c r="AY263" s="90">
        <v>0</v>
      </c>
      <c r="AZ263" s="90"/>
      <c r="BA263" s="207"/>
      <c r="BB263" s="207">
        <f t="shared" si="175"/>
        <v>5564.4960419999998</v>
      </c>
      <c r="BC263" s="207">
        <f t="shared" si="176"/>
        <v>5564.4960419999989</v>
      </c>
      <c r="BD263" s="207">
        <f t="shared" si="164"/>
        <v>0</v>
      </c>
      <c r="BE263" s="207"/>
      <c r="BF263" s="207"/>
      <c r="BG263" s="207"/>
    </row>
    <row r="264" spans="1:59" s="172" customFormat="1" ht="20.25" customHeight="1">
      <c r="A264" s="282"/>
      <c r="B264" s="74" t="s">
        <v>41</v>
      </c>
      <c r="C264" s="105">
        <v>74377.104048520006</v>
      </c>
      <c r="D264" s="103">
        <v>9373.3921850000006</v>
      </c>
      <c r="E264" s="104">
        <v>1.7882446602909901</v>
      </c>
      <c r="F264" s="95">
        <f t="shared" si="166"/>
        <v>10.628290294019358</v>
      </c>
      <c r="G264" s="112">
        <v>7396.5348263200003</v>
      </c>
      <c r="H264" s="112">
        <v>41</v>
      </c>
      <c r="I264" s="112">
        <v>252.726372</v>
      </c>
      <c r="J264" s="104">
        <v>-8.8767361415960409</v>
      </c>
      <c r="K264" s="95">
        <f t="shared" si="167"/>
        <v>39.653124368854279</v>
      </c>
      <c r="L264" s="105">
        <v>30270.089102499998</v>
      </c>
      <c r="M264" s="105">
        <v>59396</v>
      </c>
      <c r="N264" s="105">
        <v>7028.4042419999996</v>
      </c>
      <c r="O264" s="104">
        <v>-8.2375543115171403</v>
      </c>
      <c r="P264" s="95">
        <f t="shared" si="168"/>
        <v>12.009603109470735</v>
      </c>
      <c r="Q264" s="105">
        <v>1038.4632494099999</v>
      </c>
      <c r="R264" s="105">
        <v>1840</v>
      </c>
      <c r="S264" s="104">
        <v>6.9767441860465</v>
      </c>
      <c r="T264" s="105">
        <v>310.12144499999999</v>
      </c>
      <c r="U264" s="104">
        <v>-9.1590060992917</v>
      </c>
      <c r="V264" s="95">
        <f t="shared" si="169"/>
        <v>3.8649237289092517</v>
      </c>
      <c r="W264" s="103">
        <v>29215.623450499999</v>
      </c>
      <c r="X264" s="105">
        <v>50780</v>
      </c>
      <c r="Y264" s="104">
        <v>-3.9748874853447198</v>
      </c>
      <c r="Z264" s="103">
        <v>6867.6379290000004</v>
      </c>
      <c r="AA264" s="104">
        <v>-8.7967045851285892</v>
      </c>
      <c r="AB264" s="95">
        <f t="shared" si="170"/>
        <v>11.984023702098817</v>
      </c>
      <c r="AC264" s="105">
        <v>7913</v>
      </c>
      <c r="AD264" s="105">
        <v>89.790930000000003</v>
      </c>
      <c r="AE264" s="95">
        <f t="shared" si="171"/>
        <v>10.933090898764636</v>
      </c>
      <c r="AF264" s="105">
        <v>703</v>
      </c>
      <c r="AG264" s="105">
        <v>70.975382999999994</v>
      </c>
      <c r="AH264" s="95">
        <f t="shared" si="172"/>
        <v>17.954365851488891</v>
      </c>
      <c r="AI264" s="122">
        <v>149.032996</v>
      </c>
      <c r="AJ264" s="122">
        <v>639.25316799999996</v>
      </c>
      <c r="AK264" s="122">
        <v>8629.0911548834192</v>
      </c>
      <c r="AL264" s="95">
        <f t="shared" si="173"/>
        <v>4.5809805085857862</v>
      </c>
      <c r="AM264" s="122">
        <v>639.25316799999996</v>
      </c>
      <c r="AN264" s="122">
        <v>141.07</v>
      </c>
      <c r="AO264" s="105">
        <v>352</v>
      </c>
      <c r="AP264" s="122">
        <v>4.7306569999999999</v>
      </c>
      <c r="AQ264" s="104">
        <v>817.58710047832005</v>
      </c>
      <c r="AR264" s="95">
        <f t="shared" si="174"/>
        <v>1.6976119761238524</v>
      </c>
      <c r="AS264" s="122">
        <v>92.507592000000002</v>
      </c>
      <c r="AT264" s="122">
        <v>31.781317999999999</v>
      </c>
      <c r="AU264" s="122">
        <v>0</v>
      </c>
      <c r="AV264" s="104">
        <v>899.821147</v>
      </c>
      <c r="AW264" s="122">
        <v>100.479389</v>
      </c>
      <c r="AX264" s="122">
        <v>4.6882999999999999</v>
      </c>
      <c r="AY264" s="122">
        <v>318.99999999999898</v>
      </c>
      <c r="AZ264" s="122"/>
      <c r="BA264" s="207"/>
      <c r="BB264" s="207">
        <f t="shared" si="175"/>
        <v>9373.3921850000006</v>
      </c>
      <c r="BC264" s="207">
        <f t="shared" si="176"/>
        <v>9373.3921849999988</v>
      </c>
      <c r="BD264" s="207">
        <f t="shared" si="164"/>
        <v>0</v>
      </c>
      <c r="BE264" s="207"/>
      <c r="BF264" s="207"/>
      <c r="BG264" s="207"/>
    </row>
    <row r="265" spans="1:59" s="172" customFormat="1" ht="20.25" customHeight="1">
      <c r="A265" s="282"/>
      <c r="B265" s="74" t="s">
        <v>46</v>
      </c>
      <c r="C265" s="95">
        <v>4399.0169999999998</v>
      </c>
      <c r="D265" s="95">
        <v>513.77380000000005</v>
      </c>
      <c r="E265" s="95">
        <v>-10.309629113673299</v>
      </c>
      <c r="F265" s="95">
        <f t="shared" si="166"/>
        <v>0.58255719851344767</v>
      </c>
      <c r="G265" s="95">
        <v>10.061</v>
      </c>
      <c r="H265" s="95">
        <v>10</v>
      </c>
      <c r="I265" s="95">
        <v>1.5387</v>
      </c>
      <c r="J265" s="95">
        <v>-49.628441418142501</v>
      </c>
      <c r="K265" s="95">
        <f t="shared" si="167"/>
        <v>0.24142420113701496</v>
      </c>
      <c r="L265" s="95">
        <v>2429.9088999999999</v>
      </c>
      <c r="M265" s="95">
        <v>14230</v>
      </c>
      <c r="N265" s="95">
        <v>468.33569999999997</v>
      </c>
      <c r="O265" s="95">
        <v>4.9875248550170799</v>
      </c>
      <c r="P265" s="95">
        <f t="shared" si="168"/>
        <v>0.80025645727452355</v>
      </c>
      <c r="Q265" s="95"/>
      <c r="R265" s="95"/>
      <c r="S265" s="95">
        <v>-100</v>
      </c>
      <c r="T265" s="95"/>
      <c r="U265" s="95">
        <v>-100</v>
      </c>
      <c r="V265" s="95">
        <f t="shared" si="169"/>
        <v>0</v>
      </c>
      <c r="W265" s="95">
        <v>938.94690000000003</v>
      </c>
      <c r="X265" s="95">
        <v>1989</v>
      </c>
      <c r="Y265" s="95">
        <v>7.8633405639913203</v>
      </c>
      <c r="Z265" s="95">
        <v>329.30450000000002</v>
      </c>
      <c r="AA265" s="95">
        <v>-3.1119099520921001</v>
      </c>
      <c r="AB265" s="95">
        <f t="shared" si="170"/>
        <v>0.57463613749108</v>
      </c>
      <c r="AC265" s="95">
        <v>12232</v>
      </c>
      <c r="AD265" s="95">
        <v>138.08029999999999</v>
      </c>
      <c r="AE265" s="95">
        <f t="shared" si="171"/>
        <v>16.812883787134073</v>
      </c>
      <c r="AF265" s="95">
        <v>9</v>
      </c>
      <c r="AG265" s="95">
        <v>0.95089999999999997</v>
      </c>
      <c r="AH265" s="95">
        <f t="shared" si="172"/>
        <v>0.24054546473078967</v>
      </c>
      <c r="AI265" s="95"/>
      <c r="AJ265" s="95"/>
      <c r="AK265" s="95"/>
      <c r="AL265" s="95">
        <f t="shared" si="173"/>
        <v>0</v>
      </c>
      <c r="AM265" s="136"/>
      <c r="AN265" s="95">
        <v>1.724</v>
      </c>
      <c r="AO265" s="95">
        <v>7</v>
      </c>
      <c r="AP265" s="95">
        <v>0.34100000000000003</v>
      </c>
      <c r="AQ265" s="95">
        <v>496.15384615384602</v>
      </c>
      <c r="AR265" s="95">
        <f t="shared" si="174"/>
        <v>0.12236898254475725</v>
      </c>
      <c r="AS265" s="95"/>
      <c r="AT265" s="95">
        <v>13.244300000000001</v>
      </c>
      <c r="AU265" s="95"/>
      <c r="AV265" s="95">
        <v>7.7164999999999999</v>
      </c>
      <c r="AW265" s="95">
        <v>20.0977</v>
      </c>
      <c r="AX265" s="95">
        <v>2.4998999999999998</v>
      </c>
      <c r="AY265" s="96"/>
      <c r="AZ265" s="190"/>
      <c r="BA265" s="207"/>
      <c r="BB265" s="207">
        <f t="shared" si="175"/>
        <v>513.77380000000005</v>
      </c>
      <c r="BC265" s="207">
        <f t="shared" si="176"/>
        <v>513.77379999999994</v>
      </c>
      <c r="BD265" s="207">
        <f t="shared" si="164"/>
        <v>0</v>
      </c>
      <c r="BE265" s="207"/>
      <c r="BF265" s="207"/>
      <c r="BG265" s="207"/>
    </row>
    <row r="266" spans="1:59" s="172" customFormat="1" ht="20.25" customHeight="1">
      <c r="A266" s="282"/>
      <c r="B266" s="74" t="s">
        <v>62</v>
      </c>
      <c r="C266" s="95">
        <v>2538.2990085299998</v>
      </c>
      <c r="D266" s="95">
        <v>1462.2564279999999</v>
      </c>
      <c r="E266" s="95">
        <v>26.535285896998701</v>
      </c>
      <c r="F266" s="95">
        <f t="shared" si="166"/>
        <v>1.658021503245126</v>
      </c>
      <c r="G266" s="95">
        <v>159.06</v>
      </c>
      <c r="H266" s="95">
        <v>1595</v>
      </c>
      <c r="I266" s="95">
        <v>21.801969</v>
      </c>
      <c r="J266" s="95">
        <v>-27.706896775833101</v>
      </c>
      <c r="K266" s="95">
        <f t="shared" si="167"/>
        <v>3.4207596991219633</v>
      </c>
      <c r="L266" s="95">
        <v>1527.78779353</v>
      </c>
      <c r="M266" s="95">
        <v>3500</v>
      </c>
      <c r="N266" s="95">
        <v>618.27178500000002</v>
      </c>
      <c r="O266" s="95">
        <v>-24.893241676344001</v>
      </c>
      <c r="P266" s="95">
        <f t="shared" si="168"/>
        <v>1.0564558463019067</v>
      </c>
      <c r="Q266" s="95">
        <v>48.798506400000001</v>
      </c>
      <c r="R266" s="95">
        <v>87</v>
      </c>
      <c r="S266" s="95">
        <v>190</v>
      </c>
      <c r="T266" s="95">
        <v>16.493939000000001</v>
      </c>
      <c r="U266" s="95">
        <v>217.12514819031901</v>
      </c>
      <c r="V266" s="95">
        <f t="shared" si="169"/>
        <v>0.20555758800969645</v>
      </c>
      <c r="W266" s="95">
        <v>1397.85779353</v>
      </c>
      <c r="X266" s="95">
        <v>2435</v>
      </c>
      <c r="Y266" s="95">
        <v>-32.697622996130498</v>
      </c>
      <c r="Z266" s="95">
        <v>606.21482500000002</v>
      </c>
      <c r="AA266" s="95">
        <v>-24.437936197272801</v>
      </c>
      <c r="AB266" s="95">
        <f t="shared" si="170"/>
        <v>1.0578444738162733</v>
      </c>
      <c r="AC266" s="95">
        <v>1065</v>
      </c>
      <c r="AD266" s="95">
        <v>12.05696</v>
      </c>
      <c r="AE266" s="95">
        <f t="shared" si="171"/>
        <v>1.4680752236642305</v>
      </c>
      <c r="AF266" s="95"/>
      <c r="AG266" s="95"/>
      <c r="AH266" s="95">
        <f t="shared" si="172"/>
        <v>0</v>
      </c>
      <c r="AI266" s="95">
        <v>188.50817499999999</v>
      </c>
      <c r="AJ266" s="95">
        <v>767.00313500000004</v>
      </c>
      <c r="AK266" s="95">
        <v>278.40397591132597</v>
      </c>
      <c r="AL266" s="95">
        <f t="shared" si="173"/>
        <v>5.4964552189113176</v>
      </c>
      <c r="AM266" s="136">
        <v>767.00313500000004</v>
      </c>
      <c r="AN266" s="95"/>
      <c r="AO266" s="95"/>
      <c r="AP266" s="95"/>
      <c r="AQ266" s="95">
        <v>0</v>
      </c>
      <c r="AR266" s="95">
        <f t="shared" si="174"/>
        <v>0</v>
      </c>
      <c r="AS266" s="95"/>
      <c r="AT266" s="95"/>
      <c r="AU266" s="95"/>
      <c r="AV266" s="95">
        <v>16.658507</v>
      </c>
      <c r="AW266" s="95">
        <v>26.348465000000001</v>
      </c>
      <c r="AX266" s="95">
        <v>12.172567000000001</v>
      </c>
      <c r="AY266" s="96"/>
      <c r="AZ266" s="190"/>
      <c r="BA266" s="207"/>
      <c r="BB266" s="207">
        <f t="shared" si="175"/>
        <v>1462.2564279999999</v>
      </c>
      <c r="BC266" s="207">
        <f t="shared" si="176"/>
        <v>1462.2564280000001</v>
      </c>
      <c r="BD266" s="207">
        <f t="shared" si="164"/>
        <v>0</v>
      </c>
      <c r="BE266" s="207"/>
      <c r="BF266" s="207"/>
      <c r="BG266" s="207"/>
    </row>
    <row r="267" spans="1:59" s="172" customFormat="1" ht="20.25" customHeight="1">
      <c r="A267" s="282"/>
      <c r="B267" s="106" t="s">
        <v>17</v>
      </c>
      <c r="C267" s="107">
        <f t="shared" ref="C267:I267" si="177">C255+C256+C257+C258+C259+C260+C261+C262+C263+C264+C265+C266</f>
        <v>722150.85986295994</v>
      </c>
      <c r="D267" s="107">
        <f t="shared" si="177"/>
        <v>88192.850643856596</v>
      </c>
      <c r="E267" s="107">
        <v>-8.33</v>
      </c>
      <c r="F267" s="186">
        <f>D267/$D$401*100</f>
        <v>1.6701704121322154</v>
      </c>
      <c r="G267" s="107">
        <f t="shared" si="177"/>
        <v>28991.00745881</v>
      </c>
      <c r="H267" s="107">
        <f t="shared" si="177"/>
        <v>3294</v>
      </c>
      <c r="I267" s="107">
        <f t="shared" si="177"/>
        <v>637.34289799999988</v>
      </c>
      <c r="J267" s="107">
        <v>-31.06</v>
      </c>
      <c r="K267" s="186">
        <f>I267/$I$401*100</f>
        <v>0.51175717344906468</v>
      </c>
      <c r="L267" s="107">
        <f>L255+L256+L257+L258+L259+L260+L261+L262+L263+L264+L265+L266</f>
        <v>202428.47421776003</v>
      </c>
      <c r="M267" s="107">
        <f>M255+M256+M257+M258+M259+M260+M261+M262+M263+M264+M265+M266</f>
        <v>425281</v>
      </c>
      <c r="N267" s="107">
        <f>N255+N256+N257+N258+N259+N260+N261+N262+N263+N264+N265+N266</f>
        <v>58523.20162401889</v>
      </c>
      <c r="O267" s="107">
        <v>-11.37</v>
      </c>
      <c r="P267" s="186">
        <f>N267/$N$401*100</f>
        <v>1.4915688178268434</v>
      </c>
      <c r="Q267" s="107">
        <f>Q255+Q256+Q257+Q258+Q259+Q260+Q261+Q262+Q263+Q264+Q265+Q266</f>
        <v>26367.124953539998</v>
      </c>
      <c r="R267" s="107">
        <f>R255+R256+R257+R258+R259+R260+R261+R262+R263+R264+R265+R266</f>
        <v>50207</v>
      </c>
      <c r="S267" s="107">
        <v>-42.44</v>
      </c>
      <c r="T267" s="107">
        <f>T255+T256+T257+T258+T259+T260+T261+T262+T263+T264+T265+T266</f>
        <v>8023.9990942207196</v>
      </c>
      <c r="U267" s="107">
        <v>-47.6</v>
      </c>
      <c r="V267" s="186">
        <f>T267/$T$401*100</f>
        <v>2.1846945322126996</v>
      </c>
      <c r="W267" s="107">
        <f>W255+W256+W257+W258+W259+W260+W261+W262+W263+W264+W265+W266</f>
        <v>193878.85036076</v>
      </c>
      <c r="X267" s="107">
        <f>X255+X256+X257+X258+X259+X260+X261+X262+X263+X264+X265+X266</f>
        <v>350053</v>
      </c>
      <c r="Y267" s="107">
        <v>-2.76</v>
      </c>
      <c r="Z267" s="107">
        <f>Z255+Z256+Z257+Z258+Z259+Z260+Z261+Z262+Z263+Z264+Z265+Z266</f>
        <v>57306.611700018912</v>
      </c>
      <c r="AA267" s="107">
        <v>-11.09</v>
      </c>
      <c r="AB267" s="186">
        <f>Z267/$Z$401*100</f>
        <v>1.4743048131573238</v>
      </c>
      <c r="AC267" s="107">
        <f>AC255+AC256+AC257+AC258+AC259+AC260+AC261+AC262+AC263+AC264+AC265+AC266</f>
        <v>71641</v>
      </c>
      <c r="AD267" s="107">
        <f>AD255+AD256+AD257+AD258+AD259+AD260+AD261+AD262+AD263+AD264+AD265+AD266</f>
        <v>821.27671700000008</v>
      </c>
      <c r="AE267" s="186">
        <f>AD267/$AD$401*100</f>
        <v>2.637954938691891</v>
      </c>
      <c r="AF267" s="107">
        <f>AF255+AF256+AF257+AF258+AF259+AF260+AF261+AF262+AF263+AF264+AF265+AF266</f>
        <v>3874</v>
      </c>
      <c r="AG267" s="107">
        <f>AG255+AG256+AG257+AG258+AG259+AG260+AG261+AG262+AG263+AG264+AG265+AG266</f>
        <v>395.30988499999995</v>
      </c>
      <c r="AH267" s="186">
        <f>AG267/$AG$401*100</f>
        <v>7.2079852944468596</v>
      </c>
      <c r="AI267" s="107">
        <f t="shared" ref="AI267:AP267" si="178">AI255+AI256+AI257+AI258+AI259+AI260+AI261+AI262+AI263+AI264+AI265+AI266</f>
        <v>3548.8989118999998</v>
      </c>
      <c r="AJ267" s="107">
        <f t="shared" si="178"/>
        <v>13954.505303</v>
      </c>
      <c r="AK267" s="107">
        <v>0.41</v>
      </c>
      <c r="AL267" s="186">
        <f>AJ267/$AJ$401*100</f>
        <v>4.0061882942846632</v>
      </c>
      <c r="AM267" s="107">
        <f t="shared" si="178"/>
        <v>13847.987402999999</v>
      </c>
      <c r="AN267" s="107">
        <f t="shared" si="178"/>
        <v>3036.4964682700002</v>
      </c>
      <c r="AO267" s="107">
        <f t="shared" si="178"/>
        <v>8961</v>
      </c>
      <c r="AP267" s="107">
        <f t="shared" si="178"/>
        <v>278.66538799999995</v>
      </c>
      <c r="AQ267" s="107">
        <v>-13.06</v>
      </c>
      <c r="AR267" s="186">
        <f>AP267/$AP$401*100</f>
        <v>1.5213163489725703</v>
      </c>
      <c r="AS267" s="107">
        <f t="shared" ref="AS267:AZ267" si="179">AS255+AS256+AS257+AS258+AS259+AS260+AS261+AS262+AS263+AS264+AS265+AS266</f>
        <v>188.86658600000001</v>
      </c>
      <c r="AT267" s="107">
        <f t="shared" si="179"/>
        <v>91.582280999999995</v>
      </c>
      <c r="AU267" s="107">
        <f t="shared" si="179"/>
        <v>137.304844</v>
      </c>
      <c r="AV267" s="107">
        <f t="shared" si="179"/>
        <v>3174.1201820000006</v>
      </c>
      <c r="AW267" s="107">
        <f t="shared" si="179"/>
        <v>3458.8285058377364</v>
      </c>
      <c r="AX267" s="107">
        <f t="shared" si="179"/>
        <v>6077.2946099999999</v>
      </c>
      <c r="AY267" s="107">
        <f t="shared" si="179"/>
        <v>1671.1412969999997</v>
      </c>
      <c r="AZ267" s="107">
        <f t="shared" si="179"/>
        <v>768.36280299999999</v>
      </c>
      <c r="BA267" s="207"/>
      <c r="BB267" s="207">
        <f t="shared" si="175"/>
        <v>88192.850643856596</v>
      </c>
      <c r="BC267" s="207">
        <f t="shared" si="176"/>
        <v>88192.853518856617</v>
      </c>
      <c r="BD267" s="207">
        <f t="shared" si="164"/>
        <v>2.8750000201398507E-3</v>
      </c>
      <c r="BE267" s="207"/>
      <c r="BF267" s="207"/>
      <c r="BG267" s="207"/>
    </row>
    <row r="268" spans="1:59" s="172" customFormat="1" ht="20.25" customHeight="1">
      <c r="A268" s="282" t="s">
        <v>90</v>
      </c>
      <c r="B268" s="91" t="s">
        <v>77</v>
      </c>
      <c r="C268" s="217">
        <v>246589.85620519001</v>
      </c>
      <c r="D268" s="217">
        <v>70862.156677000006</v>
      </c>
      <c r="E268" s="217">
        <v>5.2065762112057596</v>
      </c>
      <c r="F268" s="95">
        <f>D268/$D$281*100</f>
        <v>42.141921563401482</v>
      </c>
      <c r="G268" s="217">
        <v>2787.3195402800002</v>
      </c>
      <c r="H268" s="217">
        <v>316</v>
      </c>
      <c r="I268" s="217">
        <v>473.14392500000002</v>
      </c>
      <c r="J268" s="217">
        <v>-16.197585862950099</v>
      </c>
      <c r="K268" s="95">
        <f>I268/$I$281*100</f>
        <v>31.587092164144497</v>
      </c>
      <c r="L268" s="217">
        <v>116213.64011492</v>
      </c>
      <c r="M268" s="217">
        <v>323881</v>
      </c>
      <c r="N268" s="217">
        <v>48079.526241</v>
      </c>
      <c r="O268" s="217">
        <v>5.3329666639983602</v>
      </c>
      <c r="P268" s="95">
        <f>N268/$N$281*100</f>
        <v>38.159584934547659</v>
      </c>
      <c r="Q268" s="217">
        <v>808.11402467000005</v>
      </c>
      <c r="R268" s="217">
        <v>1668</v>
      </c>
      <c r="S268" s="217">
        <v>-88.435940099833601</v>
      </c>
      <c r="T268" s="217">
        <v>245.17902900000001</v>
      </c>
      <c r="U268" s="217">
        <v>-91.157064730603494</v>
      </c>
      <c r="V268" s="95">
        <f>T268/$T$281*100</f>
        <v>1.5606603091949445</v>
      </c>
      <c r="W268" s="217">
        <v>102069.31811492</v>
      </c>
      <c r="X268" s="217">
        <v>200755</v>
      </c>
      <c r="Y268" s="217">
        <v>15.387047084789399</v>
      </c>
      <c r="Z268" s="217">
        <v>46326.450873000002</v>
      </c>
      <c r="AA268" s="217">
        <v>5.6185689907924399</v>
      </c>
      <c r="AB268" s="95">
        <f>Z268/$Z$281*100</f>
        <v>37.440688914272222</v>
      </c>
      <c r="AC268" s="217">
        <v>119493</v>
      </c>
      <c r="AD268" s="217">
        <v>1384.4709210000001</v>
      </c>
      <c r="AE268" s="95">
        <f>AD268/$AD$281*100</f>
        <v>74.660604408877148</v>
      </c>
      <c r="AF268" s="217">
        <v>3633</v>
      </c>
      <c r="AG268" s="217">
        <v>368.60444699999999</v>
      </c>
      <c r="AH268" s="95">
        <f>AG268/$AG$281*100</f>
        <v>90.193567472862895</v>
      </c>
      <c r="AI268" s="217">
        <v>5602.5298133400001</v>
      </c>
      <c r="AJ268" s="217">
        <v>12706.265961999999</v>
      </c>
      <c r="AK268" s="217">
        <v>-6.7093723728105097</v>
      </c>
      <c r="AL268" s="95">
        <f>AJ268/$AJ$281*100</f>
        <v>64.758511318703981</v>
      </c>
      <c r="AM268" s="223">
        <v>12702.145962000001</v>
      </c>
      <c r="AN268" s="217">
        <v>13300.312507570001</v>
      </c>
      <c r="AO268" s="217">
        <v>4797</v>
      </c>
      <c r="AP268" s="217">
        <v>635.83628899999997</v>
      </c>
      <c r="AQ268" s="217">
        <v>-20.652156697051499</v>
      </c>
      <c r="AR268" s="95">
        <f>AP268/$AP$281*100</f>
        <v>72.559261085968998</v>
      </c>
      <c r="AS268" s="217">
        <v>0.88641499999999995</v>
      </c>
      <c r="AT268" s="217">
        <v>4.6454219999999999</v>
      </c>
      <c r="AU268" s="217">
        <v>541.21533199999999</v>
      </c>
      <c r="AV268" s="217">
        <v>3413.991583</v>
      </c>
      <c r="AW268" s="217">
        <v>5006.6455079999996</v>
      </c>
      <c r="AX268" s="217">
        <v>0</v>
      </c>
      <c r="AY268" s="224">
        <v>0</v>
      </c>
      <c r="AZ268" s="225">
        <v>619.55223899999999</v>
      </c>
      <c r="BA268" s="207"/>
      <c r="BB268" s="207">
        <f t="shared" si="175"/>
        <v>70862.156677000006</v>
      </c>
      <c r="BC268" s="207">
        <f t="shared" si="176"/>
        <v>70862.156676999992</v>
      </c>
      <c r="BD268" s="207">
        <f t="shared" si="164"/>
        <v>0</v>
      </c>
      <c r="BE268" s="207"/>
      <c r="BF268" s="207"/>
      <c r="BG268" s="207"/>
    </row>
    <row r="269" spans="1:59" s="172" customFormat="1" ht="20.25" customHeight="1">
      <c r="A269" s="282"/>
      <c r="B269" s="91" t="s">
        <v>33</v>
      </c>
      <c r="C269" s="92">
        <v>182169.56888974001</v>
      </c>
      <c r="D269" s="92">
        <v>45580.640738000002</v>
      </c>
      <c r="E269" s="92">
        <v>13.3280315968316</v>
      </c>
      <c r="F269" s="95">
        <f t="shared" ref="F269:F280" si="180">D269/$D$281*100</f>
        <v>27.106933755148294</v>
      </c>
      <c r="G269" s="92">
        <v>6068.6466766000003</v>
      </c>
      <c r="H269" s="92">
        <v>146</v>
      </c>
      <c r="I269" s="92">
        <v>249.788365</v>
      </c>
      <c r="J269" s="92">
        <v>-18.138325257003601</v>
      </c>
      <c r="K269" s="95">
        <f t="shared" ref="K269:K280" si="181">I269/$I$281*100</f>
        <v>16.675873217194887</v>
      </c>
      <c r="L269" s="92">
        <v>104003.13139456999</v>
      </c>
      <c r="M269" s="92">
        <v>191561</v>
      </c>
      <c r="N269" s="92">
        <v>40716.293847000001</v>
      </c>
      <c r="O269" s="92">
        <v>9.7812820053538907</v>
      </c>
      <c r="P269" s="95">
        <f t="shared" ref="P269:P280" si="182">N269/$N$281*100</f>
        <v>32.315561211783709</v>
      </c>
      <c r="Q269" s="92">
        <v>32617.64445512</v>
      </c>
      <c r="R269" s="92">
        <v>62741</v>
      </c>
      <c r="S269" s="92">
        <v>-21.642312976145899</v>
      </c>
      <c r="T269" s="92">
        <v>10413.681398999999</v>
      </c>
      <c r="U269" s="92">
        <v>-24.7448846381963</v>
      </c>
      <c r="V269" s="95">
        <f t="shared" ref="V269:V280" si="183">T269/$T$281*100</f>
        <v>66.287150651946575</v>
      </c>
      <c r="W269" s="92">
        <v>103752.04539457</v>
      </c>
      <c r="X269" s="92">
        <v>189520</v>
      </c>
      <c r="Y269" s="92">
        <v>19.1462609624996</v>
      </c>
      <c r="Z269" s="92">
        <v>40690.111427000003</v>
      </c>
      <c r="AA269" s="92">
        <v>9.9882182054259907</v>
      </c>
      <c r="AB269" s="95">
        <f t="shared" ref="AB269:AB280" si="184">Z269/$Z$281*100</f>
        <v>32.885441796563072</v>
      </c>
      <c r="AC269" s="92">
        <v>2006</v>
      </c>
      <c r="AD269" s="92">
        <v>22.766622999999999</v>
      </c>
      <c r="AE269" s="95">
        <f t="shared" ref="AE269:AE280" si="185">AD269/$AD$281*100</f>
        <v>1.2277396424486144</v>
      </c>
      <c r="AF269" s="92">
        <v>35</v>
      </c>
      <c r="AG269" s="92">
        <v>3.415797</v>
      </c>
      <c r="AH269" s="95">
        <f t="shared" ref="AH269:AH280" si="186">AG269/$AG$281*100</f>
        <v>0.83580900800446034</v>
      </c>
      <c r="AI269" s="92">
        <v>750.93256399999996</v>
      </c>
      <c r="AJ269" s="92">
        <v>1713.0472299999999</v>
      </c>
      <c r="AK269" s="92">
        <v>89.065649151711995</v>
      </c>
      <c r="AL269" s="95">
        <f t="shared" ref="AL269:AL280" si="187">AJ269/$AJ$281*100</f>
        <v>8.7306836457851169</v>
      </c>
      <c r="AM269" s="92">
        <v>1713.0472299999999</v>
      </c>
      <c r="AN269" s="92">
        <v>1328.983416</v>
      </c>
      <c r="AO269" s="92">
        <v>7682</v>
      </c>
      <c r="AP269" s="92">
        <v>35.517218</v>
      </c>
      <c r="AQ269" s="92">
        <v>-31.762560682907399</v>
      </c>
      <c r="AR269" s="95">
        <f t="shared" ref="AR269:AR280" si="188">AP269/$AP$281*100</f>
        <v>4.0530921850377082</v>
      </c>
      <c r="AS269" s="92">
        <v>0</v>
      </c>
      <c r="AT269" s="92">
        <v>1.698113</v>
      </c>
      <c r="AU269" s="92">
        <v>27.656106999999999</v>
      </c>
      <c r="AV269" s="92">
        <v>1744.5487499999999</v>
      </c>
      <c r="AW269" s="92">
        <v>1002.801954</v>
      </c>
      <c r="AX269" s="92">
        <v>89.289153999999996</v>
      </c>
      <c r="AY269" s="92">
        <v>0</v>
      </c>
      <c r="AZ269" s="92">
        <v>0</v>
      </c>
      <c r="BA269" s="207"/>
      <c r="BB269" s="207">
        <f t="shared" si="175"/>
        <v>45580.640738000002</v>
      </c>
      <c r="BC269" s="207">
        <f t="shared" si="176"/>
        <v>45580.640738000002</v>
      </c>
      <c r="BD269" s="207">
        <f t="shared" si="164"/>
        <v>0</v>
      </c>
      <c r="BE269" s="207"/>
      <c r="BF269" s="207"/>
      <c r="BG269" s="207"/>
    </row>
    <row r="270" spans="1:59" s="172" customFormat="1" ht="20.25" customHeight="1">
      <c r="A270" s="282"/>
      <c r="B270" s="91" t="s">
        <v>34</v>
      </c>
      <c r="C270" s="92">
        <v>37093.704020780002</v>
      </c>
      <c r="D270" s="92">
        <v>7495.4701020000002</v>
      </c>
      <c r="E270" s="92">
        <v>-12.8510151497821</v>
      </c>
      <c r="F270" s="95">
        <f t="shared" si="180"/>
        <v>4.4575769060925179</v>
      </c>
      <c r="G270" s="92">
        <v>73.691026780000001</v>
      </c>
      <c r="H270" s="92">
        <v>4</v>
      </c>
      <c r="I270" s="92">
        <v>27.759806000000001</v>
      </c>
      <c r="J270" s="92">
        <v>-34.682823243637401</v>
      </c>
      <c r="K270" s="95">
        <f t="shared" si="181"/>
        <v>1.8532448674698117</v>
      </c>
      <c r="L270" s="92">
        <v>6697.6762441499995</v>
      </c>
      <c r="M270" s="92">
        <v>16635</v>
      </c>
      <c r="N270" s="92">
        <v>2506.8743260000001</v>
      </c>
      <c r="O270" s="92">
        <v>-11.4988676715057</v>
      </c>
      <c r="P270" s="95">
        <f t="shared" si="182"/>
        <v>1.9896469712228237</v>
      </c>
      <c r="Q270" s="92">
        <v>790.89716798999996</v>
      </c>
      <c r="R270" s="97">
        <v>1564</v>
      </c>
      <c r="S270" s="92">
        <v>1225.42372881356</v>
      </c>
      <c r="T270" s="92">
        <v>403.81277599999999</v>
      </c>
      <c r="U270" s="92">
        <v>323.13038320893202</v>
      </c>
      <c r="V270" s="95">
        <f t="shared" si="183"/>
        <v>2.5704260858665395</v>
      </c>
      <c r="W270" s="92">
        <v>6199.3062441499997</v>
      </c>
      <c r="X270" s="92">
        <v>12550</v>
      </c>
      <c r="Y270" s="92">
        <v>-17.6725268958279</v>
      </c>
      <c r="Z270" s="92">
        <v>2448.6659920000002</v>
      </c>
      <c r="AA270" s="92">
        <v>-11.0038346725772</v>
      </c>
      <c r="AB270" s="95">
        <f t="shared" si="184"/>
        <v>1.9789934245721077</v>
      </c>
      <c r="AC270" s="92">
        <v>3993</v>
      </c>
      <c r="AD270" s="92">
        <v>47.962333999999998</v>
      </c>
      <c r="AE270" s="95">
        <f t="shared" si="185"/>
        <v>2.5864731364050355</v>
      </c>
      <c r="AF270" s="92">
        <v>92</v>
      </c>
      <c r="AG270" s="92">
        <v>10.246</v>
      </c>
      <c r="AH270" s="95">
        <f t="shared" si="186"/>
        <v>2.5070866611844029</v>
      </c>
      <c r="AI270" s="92">
        <v>2607.0674524999999</v>
      </c>
      <c r="AJ270" s="92">
        <v>2509.2533170000002</v>
      </c>
      <c r="AK270" s="92">
        <v>-31.849954733777199</v>
      </c>
      <c r="AL270" s="95">
        <f t="shared" si="187"/>
        <v>12.788612312728798</v>
      </c>
      <c r="AM270" s="92">
        <v>2509.2533170000002</v>
      </c>
      <c r="AN270" s="92">
        <v>8134.03701</v>
      </c>
      <c r="AO270" s="92">
        <v>396</v>
      </c>
      <c r="AP270" s="92">
        <v>177.17000300000001</v>
      </c>
      <c r="AQ270" s="92">
        <v>13.828959748334199</v>
      </c>
      <c r="AR270" s="95">
        <f t="shared" si="188"/>
        <v>20.217978631727501</v>
      </c>
      <c r="AS270" s="92">
        <v>1197.4371490000001</v>
      </c>
      <c r="AT270" s="92">
        <v>9.6226000000000006E-2</v>
      </c>
      <c r="AU270" s="92">
        <v>9.6434689999999996</v>
      </c>
      <c r="AV270" s="92">
        <v>529.590237</v>
      </c>
      <c r="AW270" s="92">
        <v>333.52524899999997</v>
      </c>
      <c r="AX270" s="92">
        <v>204.12031999999999</v>
      </c>
      <c r="AY270" s="92">
        <v>-1.25055521493778E-12</v>
      </c>
      <c r="AZ270" s="92"/>
      <c r="BA270" s="207"/>
      <c r="BB270" s="207">
        <f t="shared" si="175"/>
        <v>7495.4701020000002</v>
      </c>
      <c r="BC270" s="207">
        <f t="shared" si="176"/>
        <v>7495.4701019999993</v>
      </c>
      <c r="BD270" s="207">
        <f t="shared" ref="BD270:BD280" si="189">BC270-BB270</f>
        <v>0</v>
      </c>
      <c r="BE270" s="207"/>
      <c r="BF270" s="207"/>
      <c r="BG270" s="207"/>
    </row>
    <row r="271" spans="1:59" s="172" customFormat="1" ht="20.25" customHeight="1">
      <c r="A271" s="282"/>
      <c r="B271" s="91" t="s">
        <v>46</v>
      </c>
      <c r="C271" s="95">
        <v>5236.1696109799996</v>
      </c>
      <c r="D271" s="95">
        <v>1034.0233740000001</v>
      </c>
      <c r="E271" s="95">
        <v>-31.093460455072702</v>
      </c>
      <c r="F271" s="95">
        <f t="shared" si="180"/>
        <v>0.61493657496844567</v>
      </c>
      <c r="G271" s="95">
        <v>139.56391718</v>
      </c>
      <c r="H271" s="95">
        <v>13</v>
      </c>
      <c r="I271" s="95">
        <v>21.928660000000001</v>
      </c>
      <c r="J271" s="95">
        <v>54.050789286317702</v>
      </c>
      <c r="K271" s="95">
        <f t="shared" si="181"/>
        <v>1.4639575145262382</v>
      </c>
      <c r="L271" s="95">
        <v>2701.1866558000002</v>
      </c>
      <c r="M271" s="95">
        <v>8417</v>
      </c>
      <c r="N271" s="95">
        <v>851.23192200000005</v>
      </c>
      <c r="O271" s="95">
        <v>7.1534247854356598</v>
      </c>
      <c r="P271" s="95">
        <f t="shared" si="182"/>
        <v>0.67560268093610165</v>
      </c>
      <c r="Q271" s="95"/>
      <c r="R271" s="95"/>
      <c r="S271" s="95">
        <v>-100</v>
      </c>
      <c r="T271" s="95"/>
      <c r="U271" s="95">
        <v>-100</v>
      </c>
      <c r="V271" s="95">
        <f t="shared" si="183"/>
        <v>0</v>
      </c>
      <c r="W271" s="95">
        <v>2258.8146557999999</v>
      </c>
      <c r="X271" s="95">
        <v>4791</v>
      </c>
      <c r="Y271" s="95">
        <v>14.8370086289549</v>
      </c>
      <c r="Z271" s="95">
        <v>804.43526899999995</v>
      </c>
      <c r="AA271" s="95">
        <v>7.8527513244622797</v>
      </c>
      <c r="AB271" s="95">
        <f t="shared" si="184"/>
        <v>0.65013852973251673</v>
      </c>
      <c r="AC271" s="95">
        <v>3565</v>
      </c>
      <c r="AD271" s="95">
        <v>40.351393000000002</v>
      </c>
      <c r="AE271" s="95">
        <f t="shared" si="185"/>
        <v>2.1760365959467736</v>
      </c>
      <c r="AF271" s="95">
        <v>61</v>
      </c>
      <c r="AG271" s="95">
        <v>6.4452600000000002</v>
      </c>
      <c r="AH271" s="95">
        <f t="shared" si="186"/>
        <v>1.5770862164615835</v>
      </c>
      <c r="AI271" s="95">
        <v>0</v>
      </c>
      <c r="AJ271" s="95"/>
      <c r="AK271" s="95">
        <v>0</v>
      </c>
      <c r="AL271" s="95">
        <f t="shared" si="187"/>
        <v>0</v>
      </c>
      <c r="AM271" s="136"/>
      <c r="AN271" s="95">
        <v>25.13</v>
      </c>
      <c r="AO271" s="95">
        <v>76</v>
      </c>
      <c r="AP271" s="95">
        <v>0.34853800000000001</v>
      </c>
      <c r="AQ271" s="95">
        <v>674.83882441865603</v>
      </c>
      <c r="AR271" s="95">
        <f t="shared" si="188"/>
        <v>3.9773854021693728E-2</v>
      </c>
      <c r="AS271" s="95">
        <v>0</v>
      </c>
      <c r="AT271" s="95">
        <v>0</v>
      </c>
      <c r="AU271" s="95">
        <v>0</v>
      </c>
      <c r="AV271" s="95">
        <v>49.301138000000002</v>
      </c>
      <c r="AW271" s="95">
        <v>82.690575999999993</v>
      </c>
      <c r="AX271" s="95">
        <v>28.522539999999999</v>
      </c>
      <c r="AY271" s="96"/>
      <c r="AZ271" s="190"/>
      <c r="BA271" s="207"/>
      <c r="BB271" s="207">
        <f t="shared" si="175"/>
        <v>1034.0233740000001</v>
      </c>
      <c r="BC271" s="207">
        <f t="shared" si="176"/>
        <v>1034.0233740000001</v>
      </c>
      <c r="BD271" s="207">
        <f t="shared" si="189"/>
        <v>0</v>
      </c>
      <c r="BE271" s="207"/>
      <c r="BF271" s="207"/>
      <c r="BG271" s="207"/>
    </row>
    <row r="272" spans="1:59" s="172" customFormat="1" ht="20.25" customHeight="1">
      <c r="A272" s="282"/>
      <c r="B272" s="74" t="s">
        <v>32</v>
      </c>
      <c r="C272" s="90">
        <v>94885.655009440001</v>
      </c>
      <c r="D272" s="90">
        <v>16664.777679999999</v>
      </c>
      <c r="E272" s="90">
        <v>12.719428615603899</v>
      </c>
      <c r="F272" s="95">
        <f t="shared" si="180"/>
        <v>9.9105896122129629</v>
      </c>
      <c r="G272" s="90">
        <v>9624.6255323299993</v>
      </c>
      <c r="H272" s="90">
        <v>80</v>
      </c>
      <c r="I272" s="90">
        <v>530.85168199999998</v>
      </c>
      <c r="J272" s="90">
        <v>6.4832465776275496</v>
      </c>
      <c r="K272" s="95">
        <f t="shared" si="181"/>
        <v>35.43966247653951</v>
      </c>
      <c r="L272" s="90">
        <v>28212.971258810001</v>
      </c>
      <c r="M272" s="90">
        <v>66531</v>
      </c>
      <c r="N272" s="90">
        <v>12896.099436</v>
      </c>
      <c r="O272" s="90">
        <v>6.1852594906745901</v>
      </c>
      <c r="P272" s="95">
        <f t="shared" si="182"/>
        <v>10.235329676205621</v>
      </c>
      <c r="Q272" s="90">
        <v>4338.77306641</v>
      </c>
      <c r="R272" s="90">
        <v>8741</v>
      </c>
      <c r="S272" s="90">
        <v>22.680701754386</v>
      </c>
      <c r="T272" s="90">
        <v>1484.465287</v>
      </c>
      <c r="U272" s="90">
        <v>10.7664708267927</v>
      </c>
      <c r="V272" s="95">
        <f t="shared" si="183"/>
        <v>9.4492015212222</v>
      </c>
      <c r="W272" s="90">
        <v>26301.82796681</v>
      </c>
      <c r="X272" s="90">
        <v>51675</v>
      </c>
      <c r="Y272" s="90">
        <v>3.8964955666807501</v>
      </c>
      <c r="Z272" s="90">
        <v>12709.566155</v>
      </c>
      <c r="AA272" s="90">
        <v>5.8992481012712297</v>
      </c>
      <c r="AB272" s="95">
        <f t="shared" si="184"/>
        <v>10.271775706479941</v>
      </c>
      <c r="AC272" s="90">
        <v>14663</v>
      </c>
      <c r="AD272" s="90">
        <v>166.82740999999999</v>
      </c>
      <c r="AE272" s="95">
        <f t="shared" si="185"/>
        <v>8.9965307856166632</v>
      </c>
      <c r="AF272" s="90">
        <v>193</v>
      </c>
      <c r="AG272" s="90">
        <v>19.705870999999998</v>
      </c>
      <c r="AH272" s="95">
        <f t="shared" si="186"/>
        <v>4.8218159604841446</v>
      </c>
      <c r="AI272" s="90">
        <v>299.83396049999999</v>
      </c>
      <c r="AJ272" s="90">
        <v>1253.3402390000001</v>
      </c>
      <c r="AK272" s="90">
        <v>1355.23895677683</v>
      </c>
      <c r="AL272" s="95">
        <f t="shared" si="187"/>
        <v>6.3877498154220254</v>
      </c>
      <c r="AM272" s="90">
        <v>1253.3402390000001</v>
      </c>
      <c r="AN272" s="90">
        <v>209.7123</v>
      </c>
      <c r="AO272" s="90">
        <v>317</v>
      </c>
      <c r="AP272" s="90">
        <v>8.5277239999999992</v>
      </c>
      <c r="AQ272" s="90">
        <v>-39.615515122951003</v>
      </c>
      <c r="AR272" s="95">
        <f t="shared" si="188"/>
        <v>0.97315199350800807</v>
      </c>
      <c r="AS272" s="90">
        <v>11.460932</v>
      </c>
      <c r="AT272" s="90">
        <v>20.817478000000001</v>
      </c>
      <c r="AU272" s="90">
        <v>0.56603800000000004</v>
      </c>
      <c r="AV272" s="90">
        <v>517.65483500000005</v>
      </c>
      <c r="AW272" s="90">
        <v>846.24762099999998</v>
      </c>
      <c r="AX272" s="90">
        <v>579.21169499999996</v>
      </c>
      <c r="AY272" s="90">
        <v>0</v>
      </c>
      <c r="AZ272" s="90">
        <v>0</v>
      </c>
      <c r="BA272" s="207"/>
      <c r="BB272" s="207">
        <f t="shared" si="175"/>
        <v>16664.777679999999</v>
      </c>
      <c r="BC272" s="207">
        <f t="shared" si="176"/>
        <v>16664.777680000003</v>
      </c>
      <c r="BD272" s="207">
        <f t="shared" si="189"/>
        <v>0</v>
      </c>
      <c r="BE272" s="207"/>
      <c r="BF272" s="207"/>
      <c r="BG272" s="207"/>
    </row>
    <row r="273" spans="1:59" s="172" customFormat="1" ht="20.25" customHeight="1">
      <c r="A273" s="282"/>
      <c r="B273" s="74" t="s">
        <v>50</v>
      </c>
      <c r="C273" s="90">
        <v>20532.322736999999</v>
      </c>
      <c r="D273" s="90">
        <v>3384.5773386880201</v>
      </c>
      <c r="E273" s="90">
        <v>9.5405889785958191</v>
      </c>
      <c r="F273" s="95">
        <f t="shared" si="180"/>
        <v>2.0128175520030633</v>
      </c>
      <c r="G273" s="90">
        <v>285.98719999999997</v>
      </c>
      <c r="H273" s="90">
        <v>10</v>
      </c>
      <c r="I273" s="90">
        <v>26.700820953800001</v>
      </c>
      <c r="J273" s="90">
        <v>-24.5526392941509</v>
      </c>
      <c r="K273" s="95">
        <f t="shared" si="181"/>
        <v>1.7825470174344968</v>
      </c>
      <c r="L273" s="90">
        <v>7985.6457369999998</v>
      </c>
      <c r="M273" s="90">
        <v>28931</v>
      </c>
      <c r="N273" s="90">
        <v>2532.7433150010202</v>
      </c>
      <c r="O273" s="90">
        <v>-7.3353195043911503</v>
      </c>
      <c r="P273" s="95">
        <f t="shared" si="182"/>
        <v>2.0101785770878062</v>
      </c>
      <c r="Q273" s="90">
        <v>966.62552500000004</v>
      </c>
      <c r="R273" s="90">
        <v>2143</v>
      </c>
      <c r="S273" s="90"/>
      <c r="T273" s="90">
        <v>309.51828599999999</v>
      </c>
      <c r="U273" s="90">
        <v>93.345494952247194</v>
      </c>
      <c r="V273" s="95">
        <f t="shared" si="183"/>
        <v>1.9702048168656758</v>
      </c>
      <c r="W273" s="90">
        <v>5975.4517370000003</v>
      </c>
      <c r="X273" s="90">
        <v>12476</v>
      </c>
      <c r="Y273" s="90"/>
      <c r="Z273" s="90">
        <v>2346.4861740010601</v>
      </c>
      <c r="AA273" s="90">
        <v>-12.588730300216101</v>
      </c>
      <c r="AB273" s="95">
        <f t="shared" si="184"/>
        <v>1.8964124647333529</v>
      </c>
      <c r="AC273" s="90">
        <v>16455</v>
      </c>
      <c r="AD273" s="90">
        <v>186.25714099996</v>
      </c>
      <c r="AE273" s="95">
        <f t="shared" si="185"/>
        <v>10.044321272188327</v>
      </c>
      <c r="AF273" s="90"/>
      <c r="AG273" s="90"/>
      <c r="AH273" s="95">
        <f t="shared" si="186"/>
        <v>0</v>
      </c>
      <c r="AI273" s="90"/>
      <c r="AJ273" s="90"/>
      <c r="AK273" s="90"/>
      <c r="AL273" s="95">
        <f t="shared" si="187"/>
        <v>0</v>
      </c>
      <c r="AM273" s="90"/>
      <c r="AN273" s="90"/>
      <c r="AO273" s="90"/>
      <c r="AP273" s="90"/>
      <c r="AQ273" s="90">
        <v>-100</v>
      </c>
      <c r="AR273" s="95">
        <f t="shared" si="188"/>
        <v>0</v>
      </c>
      <c r="AS273" s="90"/>
      <c r="AT273" s="90"/>
      <c r="AU273" s="90">
        <v>10.924572</v>
      </c>
      <c r="AV273" s="90">
        <v>104.44032342</v>
      </c>
      <c r="AW273" s="90">
        <v>709.37830731320003</v>
      </c>
      <c r="AX273" s="90">
        <v>0.39</v>
      </c>
      <c r="AY273" s="90"/>
      <c r="AZ273" s="90"/>
      <c r="BA273" s="207"/>
      <c r="BB273" s="207">
        <f t="shared" ref="BB273:BB280" si="190">D273</f>
        <v>3384.5773386880201</v>
      </c>
      <c r="BC273" s="207">
        <f t="shared" ref="BC273:BC280" si="191">I273+N273+AJ273+AP273+AS273+AT273+AU273+AV273+AW273+AX273+AY273</f>
        <v>3384.5773386880196</v>
      </c>
      <c r="BD273" s="207">
        <f t="shared" si="189"/>
        <v>0</v>
      </c>
      <c r="BE273" s="207"/>
      <c r="BF273" s="207"/>
      <c r="BG273" s="207"/>
    </row>
    <row r="274" spans="1:59" s="172" customFormat="1" ht="20.25" customHeight="1">
      <c r="A274" s="282"/>
      <c r="B274" s="74" t="s">
        <v>35</v>
      </c>
      <c r="C274" s="95">
        <v>519708.68727579998</v>
      </c>
      <c r="D274" s="95">
        <v>3609.0615889999999</v>
      </c>
      <c r="E274" s="95">
        <v>-2.2865565982759999</v>
      </c>
      <c r="F274" s="95">
        <f t="shared" si="180"/>
        <v>2.14631895970065</v>
      </c>
      <c r="G274" s="95">
        <v>0</v>
      </c>
      <c r="H274" s="95">
        <v>0</v>
      </c>
      <c r="I274" s="95">
        <v>0</v>
      </c>
      <c r="J274" s="95" t="s">
        <v>36</v>
      </c>
      <c r="K274" s="95">
        <f t="shared" si="181"/>
        <v>0</v>
      </c>
      <c r="L274" s="95">
        <v>5105.4245921199999</v>
      </c>
      <c r="M274" s="95">
        <v>10477</v>
      </c>
      <c r="N274" s="95">
        <v>1522.9149540000001</v>
      </c>
      <c r="O274" s="95">
        <v>1.7617285332866399</v>
      </c>
      <c r="P274" s="95">
        <f t="shared" si="182"/>
        <v>1.2087016466002316</v>
      </c>
      <c r="Q274" s="95">
        <v>3217.4328336899998</v>
      </c>
      <c r="R274" s="95">
        <v>6547</v>
      </c>
      <c r="S274" s="95">
        <v>11.571233810497599</v>
      </c>
      <c r="T274" s="95">
        <v>933.93447800000001</v>
      </c>
      <c r="U274" s="95">
        <v>12.687668597828001</v>
      </c>
      <c r="V274" s="95">
        <f t="shared" si="183"/>
        <v>5.9448578336742619</v>
      </c>
      <c r="W274" s="95">
        <v>5105.05859212</v>
      </c>
      <c r="X274" s="95">
        <v>10474</v>
      </c>
      <c r="Y274" s="95"/>
      <c r="Z274" s="95">
        <v>1522.6508040000001</v>
      </c>
      <c r="AA274" s="95">
        <v>1.7476697492217099</v>
      </c>
      <c r="AB274" s="95">
        <f t="shared" si="184"/>
        <v>1.2305949193888399</v>
      </c>
      <c r="AC274" s="95">
        <v>0</v>
      </c>
      <c r="AD274" s="95">
        <v>0</v>
      </c>
      <c r="AE274" s="95">
        <f t="shared" si="185"/>
        <v>0</v>
      </c>
      <c r="AF274" s="95">
        <v>3</v>
      </c>
      <c r="AG274" s="95">
        <v>0.26415</v>
      </c>
      <c r="AH274" s="95">
        <f t="shared" si="186"/>
        <v>6.4634681002523911E-2</v>
      </c>
      <c r="AI274" s="95"/>
      <c r="AJ274" s="95">
        <v>0</v>
      </c>
      <c r="AK274" s="95"/>
      <c r="AL274" s="95">
        <f t="shared" si="187"/>
        <v>0</v>
      </c>
      <c r="AM274" s="136"/>
      <c r="AN274" s="95">
        <v>34.04</v>
      </c>
      <c r="AO274" s="95">
        <v>72</v>
      </c>
      <c r="AP274" s="95">
        <v>0.80366400000000004</v>
      </c>
      <c r="AQ274" s="95">
        <v>-61.556006276070597</v>
      </c>
      <c r="AR274" s="95">
        <f t="shared" si="188"/>
        <v>9.1711132268190179E-2</v>
      </c>
      <c r="AS274" s="95">
        <v>0</v>
      </c>
      <c r="AT274" s="95">
        <v>0.30188799999999999</v>
      </c>
      <c r="AU274" s="95">
        <v>0</v>
      </c>
      <c r="AV274" s="95">
        <v>1086.0652359999999</v>
      </c>
      <c r="AW274" s="95">
        <v>467.88451500000002</v>
      </c>
      <c r="AX274" s="95">
        <v>531.09133199999997</v>
      </c>
      <c r="AY274" s="96">
        <v>8.1945472629740796E-14</v>
      </c>
      <c r="AZ274" s="190"/>
      <c r="BA274" s="207"/>
      <c r="BB274" s="207">
        <f t="shared" si="190"/>
        <v>3609.0615889999999</v>
      </c>
      <c r="BC274" s="207">
        <f t="shared" si="191"/>
        <v>3609.0615890000004</v>
      </c>
      <c r="BD274" s="207">
        <f t="shared" si="189"/>
        <v>0</v>
      </c>
      <c r="BE274" s="207"/>
      <c r="BF274" s="207"/>
      <c r="BG274" s="207"/>
    </row>
    <row r="275" spans="1:59" s="172" customFormat="1" ht="20.25" customHeight="1">
      <c r="A275" s="282"/>
      <c r="B275" s="74" t="s">
        <v>62</v>
      </c>
      <c r="C275" s="95">
        <v>2564.07597584</v>
      </c>
      <c r="D275" s="95">
        <v>2040.3001320000001</v>
      </c>
      <c r="E275" s="95">
        <v>100.615080507088</v>
      </c>
      <c r="F275" s="95">
        <f t="shared" si="180"/>
        <v>1.2133721602697036</v>
      </c>
      <c r="G275" s="95"/>
      <c r="H275" s="95"/>
      <c r="I275" s="95"/>
      <c r="J275" s="95" t="s">
        <v>36</v>
      </c>
      <c r="K275" s="95">
        <f t="shared" si="181"/>
        <v>0</v>
      </c>
      <c r="L275" s="95">
        <v>2021.7464886800001</v>
      </c>
      <c r="M275" s="95">
        <v>3014</v>
      </c>
      <c r="N275" s="95">
        <v>1346.6542400000001</v>
      </c>
      <c r="O275" s="95">
        <v>142.906320812205</v>
      </c>
      <c r="P275" s="95">
        <f t="shared" si="182"/>
        <v>1.0688076789934675</v>
      </c>
      <c r="Q275" s="95">
        <v>108.3167402</v>
      </c>
      <c r="R275" s="95">
        <v>243</v>
      </c>
      <c r="S275" s="95">
        <v>-63.013698630137</v>
      </c>
      <c r="T275" s="95">
        <v>45.248775999999999</v>
      </c>
      <c r="U275" s="95">
        <v>-67.9605500078288</v>
      </c>
      <c r="V275" s="95">
        <f t="shared" si="183"/>
        <v>0.28802613759781542</v>
      </c>
      <c r="W275" s="95">
        <v>2021.7464886800001</v>
      </c>
      <c r="X275" s="95">
        <v>3014</v>
      </c>
      <c r="Y275" s="95">
        <v>26.4261744966443</v>
      </c>
      <c r="Z275" s="95">
        <v>1346.6542400000001</v>
      </c>
      <c r="AA275" s="95">
        <v>144.10392583205501</v>
      </c>
      <c r="AB275" s="95">
        <f t="shared" si="184"/>
        <v>1.0883558210221385</v>
      </c>
      <c r="AC275" s="95"/>
      <c r="AD275" s="95"/>
      <c r="AE275" s="95">
        <f t="shared" si="185"/>
        <v>0</v>
      </c>
      <c r="AF275" s="95"/>
      <c r="AG275" s="95"/>
      <c r="AH275" s="95">
        <f t="shared" si="186"/>
        <v>0</v>
      </c>
      <c r="AI275" s="95">
        <v>152.75850616</v>
      </c>
      <c r="AJ275" s="95">
        <v>637.91496299999994</v>
      </c>
      <c r="AK275" s="95">
        <v>44.330176973448403</v>
      </c>
      <c r="AL275" s="95">
        <f t="shared" si="187"/>
        <v>3.2511851613488312</v>
      </c>
      <c r="AM275" s="136">
        <v>637.91496299999994</v>
      </c>
      <c r="AN275" s="95"/>
      <c r="AO275" s="95"/>
      <c r="AP275" s="95"/>
      <c r="AQ275" s="95">
        <v>0</v>
      </c>
      <c r="AR275" s="95">
        <f t="shared" si="188"/>
        <v>0</v>
      </c>
      <c r="AS275" s="95"/>
      <c r="AT275" s="95"/>
      <c r="AU275" s="95"/>
      <c r="AV275" s="95">
        <v>24.582863</v>
      </c>
      <c r="AW275" s="95">
        <v>19.766622999999999</v>
      </c>
      <c r="AX275" s="95">
        <v>11.381443000000001</v>
      </c>
      <c r="AY275" s="96"/>
      <c r="AZ275" s="190"/>
      <c r="BA275" s="207"/>
      <c r="BB275" s="207">
        <f t="shared" si="190"/>
        <v>2040.3001320000001</v>
      </c>
      <c r="BC275" s="207">
        <f t="shared" si="191"/>
        <v>2040.3001320000001</v>
      </c>
      <c r="BD275" s="207">
        <f t="shared" si="189"/>
        <v>0</v>
      </c>
      <c r="BE275" s="207"/>
      <c r="BF275" s="207"/>
      <c r="BG275" s="207"/>
    </row>
    <row r="276" spans="1:59" s="172" customFormat="1" ht="20.25" customHeight="1">
      <c r="A276" s="282"/>
      <c r="B276" s="74" t="s">
        <v>41</v>
      </c>
      <c r="C276" s="105">
        <v>39979.328065410002</v>
      </c>
      <c r="D276" s="103">
        <v>12445.894786000001</v>
      </c>
      <c r="E276" s="104">
        <v>17.4831888300738</v>
      </c>
      <c r="F276" s="95">
        <f t="shared" si="180"/>
        <v>7.40160822720481</v>
      </c>
      <c r="G276" s="112">
        <v>1927.4580097099999</v>
      </c>
      <c r="H276" s="112">
        <v>74</v>
      </c>
      <c r="I276" s="112">
        <v>156.70061999999999</v>
      </c>
      <c r="J276" s="104">
        <v>12.727030676083301</v>
      </c>
      <c r="K276" s="95">
        <f t="shared" si="181"/>
        <v>10.461334626918402</v>
      </c>
      <c r="L276" s="105">
        <v>29933.562868699999</v>
      </c>
      <c r="M276" s="105">
        <v>58833</v>
      </c>
      <c r="N276" s="105">
        <v>11041.879441999999</v>
      </c>
      <c r="O276" s="104">
        <v>10.074962736354699</v>
      </c>
      <c r="P276" s="95">
        <f t="shared" si="182"/>
        <v>8.7636790406791452</v>
      </c>
      <c r="Q276" s="105">
        <v>1231.97518408</v>
      </c>
      <c r="R276" s="105">
        <v>2345</v>
      </c>
      <c r="S276" s="104">
        <v>163.18742985409699</v>
      </c>
      <c r="T276" s="105">
        <v>458.54340400000001</v>
      </c>
      <c r="U276" s="104">
        <v>148.17437075742799</v>
      </c>
      <c r="V276" s="95">
        <f t="shared" si="183"/>
        <v>2.9188079159329012</v>
      </c>
      <c r="W276" s="103">
        <v>29726.609257299999</v>
      </c>
      <c r="X276" s="105">
        <v>58492</v>
      </c>
      <c r="Y276" s="104">
        <v>22.848801797828301</v>
      </c>
      <c r="Z276" s="103">
        <v>11036.162581000001</v>
      </c>
      <c r="AA276" s="104">
        <v>10.021553917766999</v>
      </c>
      <c r="AB276" s="95">
        <f t="shared" si="184"/>
        <v>8.9193435330349224</v>
      </c>
      <c r="AC276" s="105">
        <v>341</v>
      </c>
      <c r="AD276" s="105">
        <v>5.7168609999999997</v>
      </c>
      <c r="AE276" s="95">
        <f t="shared" si="185"/>
        <v>0.30829415851742387</v>
      </c>
      <c r="AF276" s="105">
        <v>0</v>
      </c>
      <c r="AG276" s="105">
        <v>0</v>
      </c>
      <c r="AH276" s="95">
        <f t="shared" si="186"/>
        <v>0</v>
      </c>
      <c r="AI276" s="122">
        <v>550.52118700000005</v>
      </c>
      <c r="AJ276" s="122">
        <v>801.17590499999994</v>
      </c>
      <c r="AK276" s="122">
        <v>1177.61276998016</v>
      </c>
      <c r="AL276" s="95">
        <f t="shared" si="187"/>
        <v>4.0832577460112356</v>
      </c>
      <c r="AM276" s="122">
        <v>801.17590499999994</v>
      </c>
      <c r="AN276" s="122">
        <v>520.80999999999995</v>
      </c>
      <c r="AO276" s="105">
        <v>1444</v>
      </c>
      <c r="AP276" s="122">
        <v>17.943494999999999</v>
      </c>
      <c r="AQ276" s="104">
        <v>4479.1043138295699</v>
      </c>
      <c r="AR276" s="95">
        <f t="shared" si="188"/>
        <v>2.0476445918923938</v>
      </c>
      <c r="AS276" s="122">
        <v>0</v>
      </c>
      <c r="AT276" s="122">
        <v>2.4679769999999999</v>
      </c>
      <c r="AU276" s="122">
        <v>0</v>
      </c>
      <c r="AV276" s="104">
        <v>173.58594299999999</v>
      </c>
      <c r="AW276" s="122">
        <v>233.60415599999999</v>
      </c>
      <c r="AX276" s="122">
        <v>18.537248000000002</v>
      </c>
      <c r="AY276" s="122">
        <v>1.70530256582424E-12</v>
      </c>
      <c r="AZ276" s="122"/>
      <c r="BA276" s="207"/>
      <c r="BB276" s="207">
        <f t="shared" si="190"/>
        <v>12445.894786000001</v>
      </c>
      <c r="BC276" s="207">
        <f t="shared" si="191"/>
        <v>12445.894786000001</v>
      </c>
      <c r="BD276" s="207">
        <f t="shared" si="189"/>
        <v>0</v>
      </c>
      <c r="BE276" s="207"/>
      <c r="BF276" s="207"/>
      <c r="BG276" s="207"/>
    </row>
    <row r="277" spans="1:59" s="172" customFormat="1" ht="20.25" customHeight="1">
      <c r="A277" s="282"/>
      <c r="B277" s="74" t="s">
        <v>39</v>
      </c>
      <c r="C277" s="97">
        <v>2548.1799999999998</v>
      </c>
      <c r="D277" s="97">
        <v>807.65</v>
      </c>
      <c r="E277" s="97">
        <v>3523.3737000000001</v>
      </c>
      <c r="F277" s="95">
        <f t="shared" si="180"/>
        <v>0.48031170016207503</v>
      </c>
      <c r="G277" s="97">
        <v>82.04</v>
      </c>
      <c r="H277" s="97">
        <v>8</v>
      </c>
      <c r="I277" s="97">
        <v>3.57</v>
      </c>
      <c r="J277" s="97">
        <v>-1.3812</v>
      </c>
      <c r="K277" s="95">
        <f t="shared" si="181"/>
        <v>0.23833322815250318</v>
      </c>
      <c r="L277" s="97">
        <v>1633.7</v>
      </c>
      <c r="M277" s="97">
        <v>3004</v>
      </c>
      <c r="N277" s="97">
        <v>764.7</v>
      </c>
      <c r="O277" s="97">
        <v>4186.4350000000004</v>
      </c>
      <c r="P277" s="95">
        <f t="shared" si="182"/>
        <v>0.60692433725698192</v>
      </c>
      <c r="Q277" s="97">
        <v>0</v>
      </c>
      <c r="R277" s="97">
        <v>0</v>
      </c>
      <c r="S277" s="97">
        <v>0</v>
      </c>
      <c r="T277" s="97">
        <v>0</v>
      </c>
      <c r="U277" s="97">
        <v>0</v>
      </c>
      <c r="V277" s="95">
        <f t="shared" si="183"/>
        <v>0</v>
      </c>
      <c r="W277" s="97">
        <v>1633.7</v>
      </c>
      <c r="X277" s="97">
        <v>3004</v>
      </c>
      <c r="Y277" s="97">
        <v>3313.6363999999999</v>
      </c>
      <c r="Z277" s="97">
        <v>764.7</v>
      </c>
      <c r="AA277" s="97">
        <v>4186.4350000000004</v>
      </c>
      <c r="AB277" s="95">
        <f t="shared" si="184"/>
        <v>0.61802478439872532</v>
      </c>
      <c r="AC277" s="97">
        <v>0</v>
      </c>
      <c r="AD277" s="97">
        <v>0</v>
      </c>
      <c r="AE277" s="95">
        <f t="shared" si="185"/>
        <v>0</v>
      </c>
      <c r="AF277" s="97">
        <v>0</v>
      </c>
      <c r="AG277" s="97">
        <v>0</v>
      </c>
      <c r="AH277" s="95">
        <f t="shared" si="186"/>
        <v>0</v>
      </c>
      <c r="AI277" s="97">
        <v>0</v>
      </c>
      <c r="AJ277" s="97">
        <v>0</v>
      </c>
      <c r="AK277" s="97">
        <v>0</v>
      </c>
      <c r="AL277" s="95">
        <f t="shared" si="187"/>
        <v>0</v>
      </c>
      <c r="AM277" s="97">
        <v>0</v>
      </c>
      <c r="AN277" s="97">
        <v>0</v>
      </c>
      <c r="AO277" s="97">
        <v>0</v>
      </c>
      <c r="AP277" s="97">
        <v>0</v>
      </c>
      <c r="AQ277" s="97">
        <v>-100</v>
      </c>
      <c r="AR277" s="95">
        <f t="shared" si="188"/>
        <v>0</v>
      </c>
      <c r="AS277" s="97">
        <v>0</v>
      </c>
      <c r="AT277" s="97">
        <v>0</v>
      </c>
      <c r="AU277" s="97">
        <v>0</v>
      </c>
      <c r="AV277" s="97">
        <v>2.0299999999999998</v>
      </c>
      <c r="AW277" s="97">
        <v>36.46</v>
      </c>
      <c r="AX277" s="97">
        <v>0.89</v>
      </c>
      <c r="AY277" s="97">
        <v>0</v>
      </c>
      <c r="AZ277" s="97">
        <v>0</v>
      </c>
      <c r="BA277" s="207"/>
      <c r="BB277" s="207">
        <f t="shared" si="190"/>
        <v>807.65</v>
      </c>
      <c r="BC277" s="207">
        <f t="shared" si="191"/>
        <v>807.65000000000009</v>
      </c>
      <c r="BD277" s="207">
        <f t="shared" si="189"/>
        <v>0</v>
      </c>
      <c r="BE277" s="207"/>
      <c r="BF277" s="207"/>
      <c r="BG277" s="207"/>
    </row>
    <row r="278" spans="1:59" s="172" customFormat="1" ht="20.25" customHeight="1">
      <c r="A278" s="282"/>
      <c r="B278" s="74" t="s">
        <v>40</v>
      </c>
      <c r="C278" s="226">
        <v>17697.97</v>
      </c>
      <c r="D278" s="227">
        <v>3816.94</v>
      </c>
      <c r="E278" s="228">
        <v>12.2348105043709</v>
      </c>
      <c r="F278" s="95">
        <f t="shared" si="180"/>
        <v>2.2699448285973265</v>
      </c>
      <c r="G278" s="229">
        <v>0</v>
      </c>
      <c r="H278" s="230">
        <v>0</v>
      </c>
      <c r="I278" s="227">
        <v>0</v>
      </c>
      <c r="J278" s="228">
        <v>-100</v>
      </c>
      <c r="K278" s="95">
        <f t="shared" si="181"/>
        <v>0</v>
      </c>
      <c r="L278" s="233">
        <v>10330.469999999999</v>
      </c>
      <c r="M278" s="234">
        <v>21109</v>
      </c>
      <c r="N278" s="227">
        <v>3498.46</v>
      </c>
      <c r="O278" s="228">
        <v>17.229108236074701</v>
      </c>
      <c r="P278" s="95">
        <f t="shared" si="182"/>
        <v>2.7766451117040161</v>
      </c>
      <c r="Q278" s="228">
        <v>4300.04</v>
      </c>
      <c r="R278" s="227">
        <v>8946</v>
      </c>
      <c r="S278" s="228">
        <v>-9.7821702299314204</v>
      </c>
      <c r="T278" s="228">
        <v>1355.4</v>
      </c>
      <c r="U278" s="228">
        <v>-14.8692348823275</v>
      </c>
      <c r="V278" s="95">
        <f t="shared" si="183"/>
        <v>8.6276505446264231</v>
      </c>
      <c r="W278" s="233">
        <v>10330.469999999999</v>
      </c>
      <c r="X278" s="230">
        <v>21109</v>
      </c>
      <c r="Y278" s="228">
        <v>26.257551288952701</v>
      </c>
      <c r="Z278" s="228">
        <v>3498.46</v>
      </c>
      <c r="AA278" s="228">
        <v>17.229108236074701</v>
      </c>
      <c r="AB278" s="95">
        <f t="shared" si="184"/>
        <v>2.8274290404440494</v>
      </c>
      <c r="AC278" s="227">
        <v>0</v>
      </c>
      <c r="AD278" s="227">
        <v>0</v>
      </c>
      <c r="AE278" s="95">
        <f t="shared" si="185"/>
        <v>0</v>
      </c>
      <c r="AF278" s="227">
        <v>0</v>
      </c>
      <c r="AG278" s="227">
        <v>0</v>
      </c>
      <c r="AH278" s="95">
        <f t="shared" si="186"/>
        <v>0</v>
      </c>
      <c r="AI278" s="228">
        <v>0</v>
      </c>
      <c r="AJ278" s="235">
        <v>0</v>
      </c>
      <c r="AK278" s="236">
        <v>0</v>
      </c>
      <c r="AL278" s="95">
        <f t="shared" si="187"/>
        <v>0</v>
      </c>
      <c r="AM278" s="228">
        <v>0</v>
      </c>
      <c r="AN278" s="233">
        <v>8.5500000000000007</v>
      </c>
      <c r="AO278" s="227">
        <v>10</v>
      </c>
      <c r="AP278" s="227">
        <v>0.14000000000000001</v>
      </c>
      <c r="AQ278" s="228">
        <v>-94.174757281553397</v>
      </c>
      <c r="AR278" s="95">
        <f t="shared" si="188"/>
        <v>1.5976276799192977E-2</v>
      </c>
      <c r="AS278" s="227">
        <v>0</v>
      </c>
      <c r="AT278" s="227">
        <v>0</v>
      </c>
      <c r="AU278" s="227">
        <v>0</v>
      </c>
      <c r="AV278" s="227">
        <v>165.89</v>
      </c>
      <c r="AW278" s="227">
        <v>152.44999999999999</v>
      </c>
      <c r="AX278" s="237">
        <v>0</v>
      </c>
      <c r="AY278" s="227">
        <v>0</v>
      </c>
      <c r="AZ278" s="237">
        <v>0</v>
      </c>
      <c r="BA278" s="207"/>
      <c r="BB278" s="207">
        <f t="shared" si="190"/>
        <v>3816.94</v>
      </c>
      <c r="BC278" s="207">
        <f t="shared" si="191"/>
        <v>3816.9399999999996</v>
      </c>
      <c r="BD278" s="207">
        <f t="shared" si="189"/>
        <v>0</v>
      </c>
      <c r="BE278" s="207"/>
      <c r="BF278" s="207"/>
      <c r="BG278" s="207"/>
    </row>
    <row r="279" spans="1:59" s="172" customFormat="1" ht="20.25" customHeight="1">
      <c r="A279" s="282"/>
      <c r="B279" s="91" t="s">
        <v>37</v>
      </c>
      <c r="C279" s="99">
        <v>1606.2294272500001</v>
      </c>
      <c r="D279" s="99">
        <v>397.66048749999999</v>
      </c>
      <c r="E279" s="99">
        <v>0</v>
      </c>
      <c r="F279" s="95">
        <f t="shared" si="180"/>
        <v>0.2364897973607436</v>
      </c>
      <c r="G279" s="189">
        <v>669.24130000000002</v>
      </c>
      <c r="H279" s="99">
        <v>4</v>
      </c>
      <c r="I279" s="99">
        <v>7.4588799999999997</v>
      </c>
      <c r="J279" s="99">
        <v>0</v>
      </c>
      <c r="K279" s="95">
        <f t="shared" si="181"/>
        <v>0.49795488761964785</v>
      </c>
      <c r="L279" s="111">
        <v>635.88845939999999</v>
      </c>
      <c r="M279" s="111">
        <v>1732</v>
      </c>
      <c r="N279" s="99">
        <v>227.905102</v>
      </c>
      <c r="O279" s="99">
        <v>0</v>
      </c>
      <c r="P279" s="95">
        <f t="shared" si="182"/>
        <v>0.18088289916154682</v>
      </c>
      <c r="Q279" s="99">
        <v>177.90965539999999</v>
      </c>
      <c r="R279" s="99">
        <v>431</v>
      </c>
      <c r="S279" s="99"/>
      <c r="T279" s="99">
        <v>60.171354999999998</v>
      </c>
      <c r="U279" s="99"/>
      <c r="V279" s="95">
        <f t="shared" si="183"/>
        <v>0.38301418307264262</v>
      </c>
      <c r="W279" s="111">
        <v>635.88845939999999</v>
      </c>
      <c r="X279" s="99">
        <v>1732</v>
      </c>
      <c r="Y279" s="99"/>
      <c r="Z279" s="99">
        <v>227.905102</v>
      </c>
      <c r="AA279" s="99">
        <v>0</v>
      </c>
      <c r="AB279" s="95">
        <f t="shared" si="184"/>
        <v>0.18419118808280308</v>
      </c>
      <c r="AC279" s="99">
        <v>0</v>
      </c>
      <c r="AD279" s="99">
        <v>0</v>
      </c>
      <c r="AE279" s="95">
        <f t="shared" si="185"/>
        <v>0</v>
      </c>
      <c r="AF279" s="99">
        <v>0</v>
      </c>
      <c r="AG279" s="99">
        <v>0</v>
      </c>
      <c r="AH279" s="95">
        <f t="shared" si="186"/>
        <v>0</v>
      </c>
      <c r="AI279" s="99"/>
      <c r="AJ279" s="99"/>
      <c r="AK279" s="99"/>
      <c r="AL279" s="95">
        <f t="shared" si="187"/>
        <v>0</v>
      </c>
      <c r="AM279" s="99"/>
      <c r="AN279" s="111">
        <v>0.56000000000000005</v>
      </c>
      <c r="AO279" s="99">
        <v>2</v>
      </c>
      <c r="AP279" s="99">
        <v>1.2357999999999999E-2</v>
      </c>
      <c r="AQ279" s="99"/>
      <c r="AR279" s="95">
        <f t="shared" si="188"/>
        <v>1.4102487763173342E-3</v>
      </c>
      <c r="AS279" s="99">
        <v>100.08</v>
      </c>
      <c r="AT279" s="99">
        <v>0</v>
      </c>
      <c r="AU279" s="99">
        <v>0</v>
      </c>
      <c r="AV279" s="99">
        <v>5.3287430000000002</v>
      </c>
      <c r="AW279" s="99">
        <v>56.862039500000002</v>
      </c>
      <c r="AX279" s="99">
        <v>1.3365E-2</v>
      </c>
      <c r="AY279" s="99">
        <v>0</v>
      </c>
      <c r="AZ279" s="99">
        <v>0</v>
      </c>
      <c r="BA279" s="207"/>
      <c r="BB279" s="207">
        <f t="shared" si="190"/>
        <v>397.66048749999999</v>
      </c>
      <c r="BC279" s="207">
        <f t="shared" si="191"/>
        <v>397.66048749999999</v>
      </c>
      <c r="BD279" s="207">
        <f t="shared" si="189"/>
        <v>0</v>
      </c>
      <c r="BE279" s="207"/>
      <c r="BF279" s="207"/>
      <c r="BG279" s="207"/>
    </row>
    <row r="280" spans="1:59" s="172" customFormat="1" ht="20.25" customHeight="1">
      <c r="A280" s="282"/>
      <c r="B280" s="91" t="s">
        <v>38</v>
      </c>
      <c r="C280" s="99">
        <v>44.587991199999998</v>
      </c>
      <c r="D280" s="99">
        <v>12.070505000000001</v>
      </c>
      <c r="E280" s="99" t="s">
        <v>36</v>
      </c>
      <c r="F280" s="95">
        <f t="shared" si="180"/>
        <v>7.1783628779357733E-3</v>
      </c>
      <c r="G280" s="189">
        <v>0</v>
      </c>
      <c r="H280" s="99">
        <v>0</v>
      </c>
      <c r="I280" s="99">
        <v>0</v>
      </c>
      <c r="J280" s="99" t="s">
        <v>36</v>
      </c>
      <c r="K280" s="95">
        <f t="shared" si="181"/>
        <v>0</v>
      </c>
      <c r="L280" s="111">
        <v>29.087991200000001</v>
      </c>
      <c r="M280" s="111">
        <v>65</v>
      </c>
      <c r="N280" s="99">
        <v>10.653250999999999</v>
      </c>
      <c r="O280" s="99" t="s">
        <v>36</v>
      </c>
      <c r="P280" s="95">
        <f t="shared" si="182"/>
        <v>8.4552338208542938E-3</v>
      </c>
      <c r="Q280" s="99"/>
      <c r="R280" s="99"/>
      <c r="S280" s="99"/>
      <c r="T280" s="99"/>
      <c r="U280" s="99"/>
      <c r="V280" s="95">
        <f t="shared" si="183"/>
        <v>0</v>
      </c>
      <c r="W280" s="111">
        <v>29.087991200000001</v>
      </c>
      <c r="X280" s="99">
        <v>65</v>
      </c>
      <c r="Y280" s="99" t="s">
        <v>36</v>
      </c>
      <c r="Z280" s="99">
        <v>10.653250999999999</v>
      </c>
      <c r="AA280" s="99" t="s">
        <v>36</v>
      </c>
      <c r="AB280" s="95">
        <f t="shared" si="184"/>
        <v>8.6098772752981612E-3</v>
      </c>
      <c r="AC280" s="99">
        <v>0</v>
      </c>
      <c r="AD280" s="99">
        <v>0</v>
      </c>
      <c r="AE280" s="95">
        <f t="shared" si="185"/>
        <v>0</v>
      </c>
      <c r="AF280" s="99">
        <v>0</v>
      </c>
      <c r="AG280" s="99">
        <v>0</v>
      </c>
      <c r="AH280" s="95">
        <f t="shared" si="186"/>
        <v>0</v>
      </c>
      <c r="AI280" s="99">
        <v>0</v>
      </c>
      <c r="AJ280" s="99">
        <v>0</v>
      </c>
      <c r="AK280" s="99" t="s">
        <v>36</v>
      </c>
      <c r="AL280" s="95">
        <f t="shared" si="187"/>
        <v>0</v>
      </c>
      <c r="AM280" s="99">
        <v>0</v>
      </c>
      <c r="AN280" s="111">
        <v>0</v>
      </c>
      <c r="AO280" s="99">
        <v>0</v>
      </c>
      <c r="AP280" s="99">
        <v>0</v>
      </c>
      <c r="AQ280" s="99" t="s">
        <v>36</v>
      </c>
      <c r="AR280" s="95">
        <f t="shared" si="188"/>
        <v>0</v>
      </c>
      <c r="AS280" s="99">
        <v>0</v>
      </c>
      <c r="AT280" s="99">
        <v>0</v>
      </c>
      <c r="AU280" s="99">
        <v>0</v>
      </c>
      <c r="AV280" s="99">
        <v>0</v>
      </c>
      <c r="AW280" s="99">
        <v>1.417254</v>
      </c>
      <c r="AX280" s="99">
        <v>0</v>
      </c>
      <c r="AY280" s="99">
        <v>0</v>
      </c>
      <c r="AZ280" s="99"/>
      <c r="BA280" s="207"/>
      <c r="BB280" s="207">
        <f t="shared" si="190"/>
        <v>12.070505000000001</v>
      </c>
      <c r="BC280" s="207">
        <f t="shared" si="191"/>
        <v>12.070504999999999</v>
      </c>
      <c r="BD280" s="207">
        <f t="shared" si="189"/>
        <v>0</v>
      </c>
      <c r="BE280" s="207"/>
      <c r="BF280" s="207"/>
      <c r="BG280" s="207"/>
    </row>
    <row r="281" spans="1:59" s="172" customFormat="1" ht="20.25" customHeight="1">
      <c r="A281" s="282"/>
      <c r="B281" s="106" t="s">
        <v>17</v>
      </c>
      <c r="C281" s="231">
        <f>C268+C269+C270+C271+C272+C273+C274+C275+C276+C277+C278+C279+C280</f>
        <v>1170656.33520863</v>
      </c>
      <c r="D281" s="231">
        <f t="shared" ref="D281:AZ281" si="192">D268+D269+D270+D271+D272+D273+D274+D275+D276+D277+D278+D279+D280</f>
        <v>168151.22340918801</v>
      </c>
      <c r="E281" s="231">
        <v>8.99</v>
      </c>
      <c r="F281" s="186">
        <f>D281/$D$401*100</f>
        <v>3.1843986905011419</v>
      </c>
      <c r="G281" s="231">
        <f t="shared" si="192"/>
        <v>21658.573202880001</v>
      </c>
      <c r="H281" s="231">
        <f t="shared" si="192"/>
        <v>655</v>
      </c>
      <c r="I281" s="231">
        <f t="shared" si="192"/>
        <v>1497.9027589538</v>
      </c>
      <c r="J281" s="231">
        <v>-10.7</v>
      </c>
      <c r="K281" s="186">
        <f>I281/$I$401*100</f>
        <v>1.2027473506478965</v>
      </c>
      <c r="L281" s="231">
        <f t="shared" si="192"/>
        <v>315504.13180534996</v>
      </c>
      <c r="M281" s="231">
        <f t="shared" si="192"/>
        <v>734190</v>
      </c>
      <c r="N281" s="231">
        <f t="shared" si="192"/>
        <v>125995.93607600106</v>
      </c>
      <c r="O281" s="231">
        <v>8.31</v>
      </c>
      <c r="P281" s="186">
        <f>N281/$N$401*100</f>
        <v>3.2112325404073108</v>
      </c>
      <c r="Q281" s="231">
        <f t="shared" si="192"/>
        <v>48557.728652560007</v>
      </c>
      <c r="R281" s="231">
        <f t="shared" si="192"/>
        <v>95369</v>
      </c>
      <c r="S281" s="231">
        <v>-20.57</v>
      </c>
      <c r="T281" s="231">
        <f t="shared" si="192"/>
        <v>15709.954790000002</v>
      </c>
      <c r="U281" s="231">
        <v>-25.13</v>
      </c>
      <c r="V281" s="186">
        <f>T281/$T$401*100</f>
        <v>4.2773499757423599</v>
      </c>
      <c r="W281" s="231">
        <f t="shared" si="192"/>
        <v>296039.32490194991</v>
      </c>
      <c r="X281" s="231">
        <f t="shared" si="192"/>
        <v>569657</v>
      </c>
      <c r="Y281" s="231">
        <v>15.79</v>
      </c>
      <c r="Z281" s="231">
        <f t="shared" si="192"/>
        <v>123732.90186800108</v>
      </c>
      <c r="AA281" s="231">
        <v>8.42</v>
      </c>
      <c r="AB281" s="186">
        <f>Z281/$Z$401*100</f>
        <v>3.1832280317814812</v>
      </c>
      <c r="AC281" s="231">
        <f t="shared" si="192"/>
        <v>160516</v>
      </c>
      <c r="AD281" s="231">
        <f t="shared" si="192"/>
        <v>1854.3526829999603</v>
      </c>
      <c r="AE281" s="186">
        <f>AD281/$AD$401*100</f>
        <v>5.9562127075329032</v>
      </c>
      <c r="AF281" s="231">
        <f t="shared" si="192"/>
        <v>4017</v>
      </c>
      <c r="AG281" s="231">
        <f t="shared" si="192"/>
        <v>408.68152499999997</v>
      </c>
      <c r="AH281" s="186">
        <f>AG281/$AG$401*100</f>
        <v>7.4518005597358563</v>
      </c>
      <c r="AI281" s="231">
        <f t="shared" si="192"/>
        <v>9963.6434835</v>
      </c>
      <c r="AJ281" s="231">
        <f t="shared" si="192"/>
        <v>19620.997616000001</v>
      </c>
      <c r="AK281" s="231">
        <v>4.37</v>
      </c>
      <c r="AL281" s="186">
        <f>AJ281/$AJ$401*100</f>
        <v>5.6329772546295542</v>
      </c>
      <c r="AM281" s="231">
        <f t="shared" si="192"/>
        <v>19616.877616000002</v>
      </c>
      <c r="AN281" s="231">
        <f t="shared" si="192"/>
        <v>23562.135233570003</v>
      </c>
      <c r="AO281" s="231">
        <f t="shared" si="192"/>
        <v>14796</v>
      </c>
      <c r="AP281" s="231">
        <f t="shared" si="192"/>
        <v>876.29928899999993</v>
      </c>
      <c r="AQ281" s="231">
        <v>-15.91</v>
      </c>
      <c r="AR281" s="186">
        <f>AP281/$AP$401*100</f>
        <v>4.7839756652833376</v>
      </c>
      <c r="AS281" s="231">
        <f t="shared" si="192"/>
        <v>1309.8644959999999</v>
      </c>
      <c r="AT281" s="231">
        <f t="shared" si="192"/>
        <v>30.027104000000005</v>
      </c>
      <c r="AU281" s="231">
        <f t="shared" si="192"/>
        <v>590.00551800000005</v>
      </c>
      <c r="AV281" s="231">
        <f t="shared" si="192"/>
        <v>7817.0096514199995</v>
      </c>
      <c r="AW281" s="231">
        <f t="shared" si="192"/>
        <v>8949.7338028131981</v>
      </c>
      <c r="AX281" s="231">
        <f t="shared" si="192"/>
        <v>1463.447097</v>
      </c>
      <c r="AY281" s="231">
        <f t="shared" si="192"/>
        <v>5.3669282351620098E-13</v>
      </c>
      <c r="AZ281" s="231">
        <f t="shared" si="192"/>
        <v>619.55223899999999</v>
      </c>
      <c r="BA281" s="207"/>
      <c r="BB281" s="207">
        <f t="shared" ref="BB281:BB286" si="193">D281</f>
        <v>168151.22340918801</v>
      </c>
      <c r="BC281" s="207">
        <f t="shared" ref="BC281:BC286" si="194">I281+N281+AJ281+AP281+AS281+AT281+AU281+AV281+AW281+AX281+AY281</f>
        <v>168151.22340918804</v>
      </c>
      <c r="BD281" s="207">
        <f t="shared" ref="BD281:BD319" si="195">BC281-BB281</f>
        <v>0</v>
      </c>
      <c r="BE281" s="207"/>
      <c r="BF281" s="207"/>
      <c r="BG281" s="207"/>
    </row>
    <row r="282" spans="1:59" s="172" customFormat="1" ht="20.25" customHeight="1">
      <c r="A282" s="270" t="s">
        <v>91</v>
      </c>
      <c r="B282" s="74" t="s">
        <v>77</v>
      </c>
      <c r="C282" s="95">
        <v>326012.05825268</v>
      </c>
      <c r="D282" s="95">
        <v>77968.422474000006</v>
      </c>
      <c r="E282" s="95">
        <v>-1.6211802541151601</v>
      </c>
      <c r="F282" s="95">
        <f>D282/$D$297*100</f>
        <v>49.342519250117448</v>
      </c>
      <c r="G282" s="95">
        <v>9421.8635526300004</v>
      </c>
      <c r="H282" s="95">
        <v>421</v>
      </c>
      <c r="I282" s="95">
        <v>591.91648899999996</v>
      </c>
      <c r="J282" s="95">
        <v>10.2349570773256</v>
      </c>
      <c r="K282" s="95">
        <f>I282/$I$297*100</f>
        <v>53.496606217514007</v>
      </c>
      <c r="L282" s="95">
        <v>154945.72975781999</v>
      </c>
      <c r="M282" s="95">
        <v>371685</v>
      </c>
      <c r="N282" s="95">
        <v>57117.736581999998</v>
      </c>
      <c r="O282" s="95">
        <v>-1.34348222970027</v>
      </c>
      <c r="P282" s="95">
        <f>N282/$N$297*100</f>
        <v>46.396492755217231</v>
      </c>
      <c r="Q282" s="95">
        <v>254.1843398</v>
      </c>
      <c r="R282" s="95">
        <v>559</v>
      </c>
      <c r="S282" s="95">
        <v>-67.799539170506904</v>
      </c>
      <c r="T282" s="95">
        <v>76.407083</v>
      </c>
      <c r="U282" s="95">
        <v>-74.356372222972894</v>
      </c>
      <c r="V282" s="95">
        <f>T282/$T$297*100</f>
        <v>1.0216381184787655</v>
      </c>
      <c r="W282" s="95">
        <v>143733.87775782001</v>
      </c>
      <c r="X282" s="95">
        <v>273525</v>
      </c>
      <c r="Y282" s="95">
        <v>8.7717275030123307</v>
      </c>
      <c r="Z282" s="95">
        <v>55721.779734999996</v>
      </c>
      <c r="AA282" s="95">
        <v>-0.87317339123168802</v>
      </c>
      <c r="AB282" s="95">
        <f>Z282/$Z$297*100</f>
        <v>46.019430828597443</v>
      </c>
      <c r="AC282" s="95">
        <v>95009</v>
      </c>
      <c r="AD282" s="95">
        <v>1088.991622</v>
      </c>
      <c r="AE282" s="95">
        <f>AD282/$AD$297*100</f>
        <v>65.180640340901704</v>
      </c>
      <c r="AF282" s="95">
        <v>3151</v>
      </c>
      <c r="AG282" s="95">
        <v>306.96522499999998</v>
      </c>
      <c r="AH282" s="95">
        <f>AG282/$AG$297*100</f>
        <v>86.713378608155537</v>
      </c>
      <c r="AI282" s="95">
        <v>2863.4037653</v>
      </c>
      <c r="AJ282" s="95">
        <v>8089.1797379999998</v>
      </c>
      <c r="AK282" s="95">
        <v>-10.3368645188746</v>
      </c>
      <c r="AL282" s="95">
        <f>AJ282/$AJ$297*100</f>
        <v>61.391395764927402</v>
      </c>
      <c r="AM282" s="136">
        <v>8074.954788</v>
      </c>
      <c r="AN282" s="95">
        <v>2146.6490248</v>
      </c>
      <c r="AO282" s="95">
        <v>4812</v>
      </c>
      <c r="AP282" s="95">
        <v>306.38526300000001</v>
      </c>
      <c r="AQ282" s="95">
        <v>386.25097022764601</v>
      </c>
      <c r="AR282" s="95">
        <f>AP282/$AP$297*100</f>
        <v>63.35849943412596</v>
      </c>
      <c r="AS282" s="95">
        <v>99.428447000000006</v>
      </c>
      <c r="AT282" s="95">
        <v>144.52045899999999</v>
      </c>
      <c r="AU282" s="95">
        <v>720.61256000000003</v>
      </c>
      <c r="AV282" s="95">
        <v>3216.0474979999999</v>
      </c>
      <c r="AW282" s="95">
        <v>2975.0743040000002</v>
      </c>
      <c r="AX282" s="95">
        <v>4707.5211339999996</v>
      </c>
      <c r="AY282" s="96">
        <v>1.45519152283669E-11</v>
      </c>
      <c r="AZ282" s="190">
        <v>319.29251099999999</v>
      </c>
      <c r="BA282" s="207"/>
      <c r="BB282" s="207">
        <f t="shared" si="193"/>
        <v>77968.422474000006</v>
      </c>
      <c r="BC282" s="207">
        <f t="shared" si="194"/>
        <v>77968.422474000006</v>
      </c>
      <c r="BD282" s="207">
        <f t="shared" si="195"/>
        <v>0</v>
      </c>
      <c r="BE282" s="207"/>
      <c r="BF282" s="207"/>
      <c r="BG282" s="207"/>
    </row>
    <row r="283" spans="1:59" s="172" customFormat="1" ht="20.25" customHeight="1">
      <c r="A283" s="271"/>
      <c r="B283" s="74" t="s">
        <v>34</v>
      </c>
      <c r="C283" s="92">
        <v>21774.731427760002</v>
      </c>
      <c r="D283" s="92">
        <v>7168.0420199999999</v>
      </c>
      <c r="E283" s="92">
        <v>12.833918762161501</v>
      </c>
      <c r="F283" s="95">
        <f t="shared" ref="F283:F296" si="196">D283/$D$297*100</f>
        <v>4.5363140632407299</v>
      </c>
      <c r="G283" s="92">
        <v>76.28160699</v>
      </c>
      <c r="H283" s="92">
        <v>7</v>
      </c>
      <c r="I283" s="92">
        <v>16.055409999999998</v>
      </c>
      <c r="J283" s="92">
        <v>-6.7039368771063197</v>
      </c>
      <c r="K283" s="95">
        <f t="shared" ref="K283:K296" si="197">I283/$I$297*100</f>
        <v>1.4510660919107061</v>
      </c>
      <c r="L283" s="92">
        <v>7162.2212214800002</v>
      </c>
      <c r="M283" s="92">
        <v>13135</v>
      </c>
      <c r="N283" s="92">
        <v>3550.5529940000001</v>
      </c>
      <c r="O283" s="92">
        <v>28.5404489728611</v>
      </c>
      <c r="P283" s="95">
        <f t="shared" ref="P283:P296" si="198">N283/$N$297*100</f>
        <v>2.884098987827358</v>
      </c>
      <c r="Q283" s="92">
        <v>25.548295</v>
      </c>
      <c r="R283" s="97">
        <v>51</v>
      </c>
      <c r="S283" s="92">
        <v>-82.653061224489804</v>
      </c>
      <c r="T283" s="92">
        <v>117.18967600000001</v>
      </c>
      <c r="U283" s="92">
        <v>-69.753585842456602</v>
      </c>
      <c r="V283" s="95">
        <f t="shared" ref="V283:V296" si="199">T283/$T$297*100</f>
        <v>1.5669416419650015</v>
      </c>
      <c r="W283" s="92">
        <v>7054.6172214799999</v>
      </c>
      <c r="X283" s="92">
        <v>12253</v>
      </c>
      <c r="Y283" s="92">
        <v>1.76910299003323</v>
      </c>
      <c r="Z283" s="92">
        <v>3530.5689940000002</v>
      </c>
      <c r="AA283" s="92">
        <v>31.5749813094133</v>
      </c>
      <c r="AB283" s="95">
        <f t="shared" ref="AB283:AB296" si="200">Z283/$Z$297*100</f>
        <v>2.9158217195801472</v>
      </c>
      <c r="AC283" s="92">
        <v>788</v>
      </c>
      <c r="AD283" s="92">
        <v>9.4559999999999995</v>
      </c>
      <c r="AE283" s="95">
        <f t="shared" ref="AE283:AE296" si="201">AD283/$AD$297*100</f>
        <v>0.5659806031671808</v>
      </c>
      <c r="AF283" s="92">
        <v>94</v>
      </c>
      <c r="AG283" s="92">
        <v>10.528</v>
      </c>
      <c r="AH283" s="95">
        <f t="shared" ref="AH283:AH296" si="202">AG283/$AG$297*100</f>
        <v>2.9740126100168567</v>
      </c>
      <c r="AI283" s="92">
        <v>629.83524399999999</v>
      </c>
      <c r="AJ283" s="92">
        <v>2583.4824119999998</v>
      </c>
      <c r="AK283" s="92">
        <v>-3.31505180854899</v>
      </c>
      <c r="AL283" s="95">
        <f t="shared" ref="AL283:AL296" si="203">AJ283/$AJ$297*100</f>
        <v>19.606881827802606</v>
      </c>
      <c r="AM283" s="92">
        <v>2583.4824119999998</v>
      </c>
      <c r="AN283" s="92">
        <v>25.902529999999999</v>
      </c>
      <c r="AO283" s="92">
        <v>28</v>
      </c>
      <c r="AP283" s="92">
        <v>1.386404</v>
      </c>
      <c r="AQ283" s="92">
        <v>-55.940023434602601</v>
      </c>
      <c r="AR283" s="95">
        <f t="shared" ref="AR283:AR296" si="204">AP283/$AP$297*100</f>
        <v>0.28669941951310485</v>
      </c>
      <c r="AS283" s="92">
        <v>24.76538</v>
      </c>
      <c r="AT283" s="92">
        <v>0</v>
      </c>
      <c r="AU283" s="92">
        <v>2.6580000000000002E-3</v>
      </c>
      <c r="AV283" s="92">
        <v>200.05272299999999</v>
      </c>
      <c r="AW283" s="92">
        <v>207.395895</v>
      </c>
      <c r="AX283" s="92">
        <v>584.34814400000005</v>
      </c>
      <c r="AY283" s="92">
        <v>0</v>
      </c>
      <c r="AZ283" s="92"/>
      <c r="BA283" s="207"/>
      <c r="BB283" s="207">
        <f t="shared" si="193"/>
        <v>7168.0420199999999</v>
      </c>
      <c r="BC283" s="207">
        <f t="shared" si="194"/>
        <v>7168.042019999999</v>
      </c>
      <c r="BD283" s="207">
        <f t="shared" si="195"/>
        <v>0</v>
      </c>
      <c r="BE283" s="207"/>
      <c r="BF283" s="207"/>
      <c r="BG283" s="207"/>
    </row>
    <row r="284" spans="1:59" s="172" customFormat="1" ht="20.25" customHeight="1">
      <c r="A284" s="271"/>
      <c r="B284" s="74" t="s">
        <v>32</v>
      </c>
      <c r="C284" s="90">
        <v>49794.397966919998</v>
      </c>
      <c r="D284" s="90">
        <v>12299.713041999999</v>
      </c>
      <c r="E284" s="90">
        <v>28.946967642651099</v>
      </c>
      <c r="F284" s="95">
        <f t="shared" si="196"/>
        <v>7.7839054361807447</v>
      </c>
      <c r="G284" s="90">
        <v>3316.1769794400002</v>
      </c>
      <c r="H284" s="90">
        <v>75</v>
      </c>
      <c r="I284" s="90">
        <v>197.196111</v>
      </c>
      <c r="J284" s="90">
        <v>-41.004242713296101</v>
      </c>
      <c r="K284" s="95">
        <f t="shared" si="197"/>
        <v>17.822315975036442</v>
      </c>
      <c r="L284" s="90">
        <v>25034.99093652</v>
      </c>
      <c r="M284" s="90">
        <v>52247</v>
      </c>
      <c r="N284" s="90">
        <v>10141.595934999999</v>
      </c>
      <c r="O284" s="90">
        <v>25.420525267786299</v>
      </c>
      <c r="P284" s="95">
        <f t="shared" si="198"/>
        <v>8.2379749353172294</v>
      </c>
      <c r="Q284" s="90">
        <v>3492.12191781</v>
      </c>
      <c r="R284" s="90">
        <v>6427</v>
      </c>
      <c r="S284" s="90">
        <v>35.390773119865202</v>
      </c>
      <c r="T284" s="90">
        <v>1145.7267380000001</v>
      </c>
      <c r="U284" s="90">
        <v>32.0532443359727</v>
      </c>
      <c r="V284" s="95">
        <f t="shared" si="199"/>
        <v>15.31949739399335</v>
      </c>
      <c r="W284" s="90">
        <v>24010.19173952</v>
      </c>
      <c r="X284" s="90">
        <v>44402</v>
      </c>
      <c r="Y284" s="90">
        <v>27.841759760451499</v>
      </c>
      <c r="Z284" s="90">
        <v>10035.951499000001</v>
      </c>
      <c r="AA284" s="90">
        <v>25.7154167050446</v>
      </c>
      <c r="AB284" s="95">
        <f t="shared" si="200"/>
        <v>8.2884785447240947</v>
      </c>
      <c r="AC284" s="90">
        <v>7663</v>
      </c>
      <c r="AD284" s="90">
        <v>88.038843</v>
      </c>
      <c r="AE284" s="95">
        <f t="shared" si="201"/>
        <v>5.2694878874027848</v>
      </c>
      <c r="AF284" s="90">
        <v>182</v>
      </c>
      <c r="AG284" s="90">
        <v>17.605592999999999</v>
      </c>
      <c r="AH284" s="95">
        <f t="shared" si="202"/>
        <v>4.9733335475707161</v>
      </c>
      <c r="AI284" s="90">
        <v>28.969880960000001</v>
      </c>
      <c r="AJ284" s="90">
        <v>110.74628</v>
      </c>
      <c r="AK284" s="90">
        <v>112.363315886038</v>
      </c>
      <c r="AL284" s="95">
        <f t="shared" si="203"/>
        <v>0.84048926160397619</v>
      </c>
      <c r="AM284" s="90">
        <v>109.23428</v>
      </c>
      <c r="AN284" s="90">
        <v>1266.0706</v>
      </c>
      <c r="AO284" s="90">
        <v>1161</v>
      </c>
      <c r="AP284" s="90">
        <v>26.700416000000001</v>
      </c>
      <c r="AQ284" s="90">
        <v>-18.461428382658202</v>
      </c>
      <c r="AR284" s="95">
        <f t="shared" si="204"/>
        <v>5.5214740926587176</v>
      </c>
      <c r="AS284" s="90">
        <v>809.72764099999995</v>
      </c>
      <c r="AT284" s="90">
        <v>15.046732</v>
      </c>
      <c r="AU284" s="90">
        <v>-1.2142E-2</v>
      </c>
      <c r="AV284" s="90">
        <v>338.22447199999999</v>
      </c>
      <c r="AW284" s="90">
        <v>331.10226899999998</v>
      </c>
      <c r="AX284" s="90">
        <v>329.38532800000002</v>
      </c>
      <c r="AY284" s="90">
        <v>0</v>
      </c>
      <c r="AZ284" s="90">
        <v>0</v>
      </c>
      <c r="BA284" s="207"/>
      <c r="BB284" s="207">
        <f t="shared" si="193"/>
        <v>12299.713041999999</v>
      </c>
      <c r="BC284" s="207">
        <f t="shared" si="194"/>
        <v>12299.713041999999</v>
      </c>
      <c r="BD284" s="207">
        <f t="shared" si="195"/>
        <v>0</v>
      </c>
      <c r="BE284" s="207"/>
      <c r="BF284" s="207"/>
      <c r="BG284" s="207"/>
    </row>
    <row r="285" spans="1:59" s="172" customFormat="1" ht="20.25" customHeight="1">
      <c r="A285" s="271"/>
      <c r="B285" s="91" t="s">
        <v>35</v>
      </c>
      <c r="C285" s="95">
        <v>14260.541167519999</v>
      </c>
      <c r="D285" s="95">
        <v>2584.6865299999999</v>
      </c>
      <c r="E285" s="95">
        <v>12.448334377264</v>
      </c>
      <c r="F285" s="95">
        <f t="shared" si="196"/>
        <v>1.635725602946156</v>
      </c>
      <c r="G285" s="95">
        <v>212.84029139</v>
      </c>
      <c r="H285" s="95">
        <v>4</v>
      </c>
      <c r="I285" s="95">
        <v>18.324498999999999</v>
      </c>
      <c r="J285" s="95">
        <v>-17.9078716116584</v>
      </c>
      <c r="K285" s="95">
        <f t="shared" si="197"/>
        <v>1.6561432657373212</v>
      </c>
      <c r="L285" s="95">
        <v>7671.4579284900001</v>
      </c>
      <c r="M285" s="95">
        <v>16250</v>
      </c>
      <c r="N285" s="95">
        <v>2254.6465480000002</v>
      </c>
      <c r="O285" s="95">
        <v>7.7307420789176398</v>
      </c>
      <c r="P285" s="95">
        <f t="shared" si="198"/>
        <v>1.831439732904673</v>
      </c>
      <c r="Q285" s="95">
        <v>2081.1263828000001</v>
      </c>
      <c r="R285" s="95">
        <v>4303</v>
      </c>
      <c r="S285" s="95">
        <v>-8.1536819637139804</v>
      </c>
      <c r="T285" s="95">
        <v>572.39956199999995</v>
      </c>
      <c r="U285" s="95">
        <v>-8.5853994653889796</v>
      </c>
      <c r="V285" s="95">
        <f t="shared" si="199"/>
        <v>7.6535471395989489</v>
      </c>
      <c r="W285" s="95">
        <v>7656.8179284899998</v>
      </c>
      <c r="X285" s="95">
        <v>16130</v>
      </c>
      <c r="Y285" s="95">
        <v>12.7026271660145</v>
      </c>
      <c r="Z285" s="95">
        <v>2251.6842649999999</v>
      </c>
      <c r="AA285" s="95">
        <v>7.7977620361805702</v>
      </c>
      <c r="AB285" s="95">
        <f t="shared" si="200"/>
        <v>1.8596180662894752</v>
      </c>
      <c r="AC285" s="95">
        <v>103</v>
      </c>
      <c r="AD285" s="95">
        <v>1.1660630000000001</v>
      </c>
      <c r="AE285" s="95">
        <f t="shared" si="201"/>
        <v>6.9793680210546993E-2</v>
      </c>
      <c r="AF285" s="95">
        <v>17</v>
      </c>
      <c r="AG285" s="95">
        <v>1.7962199999999999</v>
      </c>
      <c r="AH285" s="95">
        <f t="shared" si="202"/>
        <v>0.50740700326410315</v>
      </c>
      <c r="AI285" s="95"/>
      <c r="AJ285" s="95">
        <v>0</v>
      </c>
      <c r="AK285" s="95"/>
      <c r="AL285" s="95">
        <f t="shared" si="203"/>
        <v>0</v>
      </c>
      <c r="AM285" s="136"/>
      <c r="AN285" s="95">
        <v>58.68</v>
      </c>
      <c r="AO285" s="95">
        <v>171</v>
      </c>
      <c r="AP285" s="95">
        <v>5.1657970000000004</v>
      </c>
      <c r="AQ285" s="95">
        <v>-44.180122242339998</v>
      </c>
      <c r="AR285" s="95">
        <f t="shared" si="204"/>
        <v>1.068253554679977</v>
      </c>
      <c r="AS285" s="95">
        <v>1.7037739999999999</v>
      </c>
      <c r="AT285" s="95">
        <v>0.229245</v>
      </c>
      <c r="AU285" s="95"/>
      <c r="AV285" s="95">
        <v>58.081923000000003</v>
      </c>
      <c r="AW285" s="95">
        <v>241.90597600000001</v>
      </c>
      <c r="AX285" s="95">
        <v>4.628768</v>
      </c>
      <c r="AY285" s="96">
        <v>-4.6384229790419296E-15</v>
      </c>
      <c r="AZ285" s="190"/>
      <c r="BA285" s="207"/>
      <c r="BB285" s="207">
        <f t="shared" si="193"/>
        <v>2584.6865299999999</v>
      </c>
      <c r="BC285" s="207">
        <f t="shared" si="194"/>
        <v>2584.6865300000004</v>
      </c>
      <c r="BD285" s="207">
        <f t="shared" ref="BD285:BD290" si="205">BC285-BB285</f>
        <v>0</v>
      </c>
      <c r="BE285" s="207"/>
      <c r="BF285" s="207"/>
      <c r="BG285" s="207"/>
    </row>
    <row r="286" spans="1:59" s="172" customFormat="1" ht="20.25" customHeight="1">
      <c r="A286" s="271"/>
      <c r="B286" s="91" t="s">
        <v>46</v>
      </c>
      <c r="C286" s="95">
        <v>8250.9380107899997</v>
      </c>
      <c r="D286" s="95">
        <v>1969.9590920000001</v>
      </c>
      <c r="E286" s="95">
        <v>-1.17621403883829</v>
      </c>
      <c r="F286" s="95">
        <f t="shared" si="196"/>
        <v>1.2466937426028841</v>
      </c>
      <c r="G286" s="95">
        <v>1027.432016</v>
      </c>
      <c r="H286" s="95">
        <v>26</v>
      </c>
      <c r="I286" s="95">
        <v>28.871230000000001</v>
      </c>
      <c r="J286" s="95">
        <v>-37.824375708598602</v>
      </c>
      <c r="K286" s="95">
        <f t="shared" si="197"/>
        <v>2.6093424512208125</v>
      </c>
      <c r="L286" s="95">
        <v>3899.5050967900002</v>
      </c>
      <c r="M286" s="95">
        <v>10868</v>
      </c>
      <c r="N286" s="95">
        <v>1536.5388029999999</v>
      </c>
      <c r="O286" s="95">
        <v>-0.40993153660652298</v>
      </c>
      <c r="P286" s="95">
        <f t="shared" si="198"/>
        <v>1.2481238877376293</v>
      </c>
      <c r="Q286" s="95"/>
      <c r="R286" s="95"/>
      <c r="S286" s="95">
        <v>-100</v>
      </c>
      <c r="T286" s="95"/>
      <c r="U286" s="95">
        <v>-100</v>
      </c>
      <c r="V286" s="95">
        <f t="shared" si="199"/>
        <v>0</v>
      </c>
      <c r="W286" s="95">
        <v>3319.6390967900002</v>
      </c>
      <c r="X286" s="95">
        <v>6115</v>
      </c>
      <c r="Y286" s="95">
        <v>-13.9096156553569</v>
      </c>
      <c r="Z286" s="95">
        <v>1482.091148</v>
      </c>
      <c r="AA286" s="95">
        <v>0.147372661637202</v>
      </c>
      <c r="AB286" s="95">
        <f t="shared" si="200"/>
        <v>1.2240275057873218</v>
      </c>
      <c r="AC286" s="95">
        <v>4746</v>
      </c>
      <c r="AD286" s="95">
        <v>53.708035000000002</v>
      </c>
      <c r="AE286" s="95">
        <f t="shared" si="201"/>
        <v>3.2146474243045753</v>
      </c>
      <c r="AF286" s="95">
        <v>7</v>
      </c>
      <c r="AG286" s="95">
        <v>0.73962000000000006</v>
      </c>
      <c r="AH286" s="95">
        <f t="shared" si="202"/>
        <v>0.20893229546168954</v>
      </c>
      <c r="AI286" s="95">
        <v>0</v>
      </c>
      <c r="AJ286" s="95"/>
      <c r="AK286" s="95">
        <v>0</v>
      </c>
      <c r="AL286" s="95">
        <f t="shared" si="203"/>
        <v>0</v>
      </c>
      <c r="AM286" s="136"/>
      <c r="AN286" s="95">
        <v>17.32</v>
      </c>
      <c r="AO286" s="95">
        <v>74</v>
      </c>
      <c r="AP286" s="95">
        <v>0.373531</v>
      </c>
      <c r="AQ286" s="95">
        <v>2728.0663234403401</v>
      </c>
      <c r="AR286" s="95">
        <f t="shared" si="204"/>
        <v>7.7243805463738976E-2</v>
      </c>
      <c r="AS286" s="95">
        <v>43.435972999999997</v>
      </c>
      <c r="AT286" s="95">
        <v>0</v>
      </c>
      <c r="AU286" s="95">
        <v>0</v>
      </c>
      <c r="AV286" s="95">
        <v>154.11067199999999</v>
      </c>
      <c r="AW286" s="95">
        <v>195.76007899999999</v>
      </c>
      <c r="AX286" s="95">
        <v>10.868804000000001</v>
      </c>
      <c r="AY286" s="96"/>
      <c r="AZ286" s="190"/>
      <c r="BA286" s="207"/>
      <c r="BB286" s="207">
        <f t="shared" si="193"/>
        <v>1969.9590920000001</v>
      </c>
      <c r="BC286" s="207">
        <f t="shared" si="194"/>
        <v>1969.9590919999998</v>
      </c>
      <c r="BD286" s="207">
        <f t="shared" si="205"/>
        <v>0</v>
      </c>
      <c r="BE286" s="207"/>
      <c r="BF286" s="207"/>
      <c r="BG286" s="207"/>
    </row>
    <row r="287" spans="1:59" s="172" customFormat="1" ht="20.25" customHeight="1">
      <c r="A287" s="271"/>
      <c r="B287" s="91" t="s">
        <v>50</v>
      </c>
      <c r="C287" s="90">
        <v>3311.1864730000002</v>
      </c>
      <c r="D287" s="90">
        <v>1009.81715005426</v>
      </c>
      <c r="E287" s="90">
        <v>161.56231158790601</v>
      </c>
      <c r="F287" s="95">
        <f t="shared" si="196"/>
        <v>0.63906541372267422</v>
      </c>
      <c r="G287" s="90">
        <v>1.8</v>
      </c>
      <c r="H287" s="90">
        <v>6</v>
      </c>
      <c r="I287" s="90">
        <v>1.2735000000000001</v>
      </c>
      <c r="J287" s="90">
        <v>125</v>
      </c>
      <c r="K287" s="95">
        <f t="shared" si="197"/>
        <v>0.11509719577689295</v>
      </c>
      <c r="L287" s="90">
        <v>2859.3064730000001</v>
      </c>
      <c r="M287" s="90">
        <v>6897</v>
      </c>
      <c r="N287" s="90">
        <v>948.60533200005705</v>
      </c>
      <c r="O287" s="90">
        <v>156.582872903886</v>
      </c>
      <c r="P287" s="95">
        <f t="shared" si="198"/>
        <v>0.77054804772447771</v>
      </c>
      <c r="Q287" s="90">
        <v>1080.3785109999999</v>
      </c>
      <c r="R287" s="90">
        <v>1931</v>
      </c>
      <c r="S287" s="90"/>
      <c r="T287" s="90">
        <v>347.523233</v>
      </c>
      <c r="U287" s="90">
        <v>500.17675448562397</v>
      </c>
      <c r="V287" s="95">
        <f t="shared" si="199"/>
        <v>4.6467286532817598</v>
      </c>
      <c r="W287" s="90">
        <v>2666.1804729999999</v>
      </c>
      <c r="X287" s="90">
        <v>5316</v>
      </c>
      <c r="Y287" s="90"/>
      <c r="Z287" s="90">
        <v>930.70673700005705</v>
      </c>
      <c r="AA287" s="90">
        <v>151.74158351711699</v>
      </c>
      <c r="AB287" s="95">
        <f t="shared" si="200"/>
        <v>0.76865086701782037</v>
      </c>
      <c r="AC287" s="90">
        <v>1581</v>
      </c>
      <c r="AD287" s="90">
        <v>17.898595</v>
      </c>
      <c r="AE287" s="95">
        <f t="shared" si="201"/>
        <v>1.0713047370923316</v>
      </c>
      <c r="AF287" s="90"/>
      <c r="AG287" s="90"/>
      <c r="AH287" s="95">
        <f t="shared" si="202"/>
        <v>0</v>
      </c>
      <c r="AI287" s="90"/>
      <c r="AJ287" s="90"/>
      <c r="AK287" s="90"/>
      <c r="AL287" s="95">
        <f t="shared" si="203"/>
        <v>0</v>
      </c>
      <c r="AM287" s="90"/>
      <c r="AN287" s="90"/>
      <c r="AO287" s="90"/>
      <c r="AP287" s="90"/>
      <c r="AQ287" s="90">
        <v>-100</v>
      </c>
      <c r="AR287" s="95">
        <f t="shared" si="204"/>
        <v>0</v>
      </c>
      <c r="AS287" s="90"/>
      <c r="AT287" s="90"/>
      <c r="AU287" s="90"/>
      <c r="AV287" s="90">
        <v>16.7361395858</v>
      </c>
      <c r="AW287" s="90">
        <v>42.260938854400003</v>
      </c>
      <c r="AX287" s="90">
        <v>0.93283391999999998</v>
      </c>
      <c r="AY287" s="90">
        <v>8.405694E-3</v>
      </c>
      <c r="AZ287" s="90"/>
      <c r="BA287" s="207"/>
      <c r="BB287" s="207">
        <f t="shared" ref="BB287:BB294" si="206">D287</f>
        <v>1009.81715005426</v>
      </c>
      <c r="BC287" s="207">
        <f t="shared" ref="BC287:BC294" si="207">I287+N287+AJ287+AP287+AS287+AT287+AU287+AV287+AW287+AX287+AY287</f>
        <v>1009.817150054257</v>
      </c>
      <c r="BD287" s="207">
        <f t="shared" si="205"/>
        <v>-2.9558577807620168E-12</v>
      </c>
      <c r="BE287" s="207"/>
      <c r="BF287" s="207"/>
      <c r="BG287" s="207"/>
    </row>
    <row r="288" spans="1:59" s="172" customFormat="1" ht="20.25" customHeight="1">
      <c r="A288" s="271"/>
      <c r="B288" s="91" t="s">
        <v>39</v>
      </c>
      <c r="C288" s="97">
        <v>1452.65</v>
      </c>
      <c r="D288" s="97">
        <v>546.32000000000005</v>
      </c>
      <c r="E288" s="97">
        <v>38.261400000000002</v>
      </c>
      <c r="F288" s="95">
        <f t="shared" si="196"/>
        <v>0.34574003502140122</v>
      </c>
      <c r="G288" s="97">
        <v>35.58</v>
      </c>
      <c r="H288" s="97">
        <v>5</v>
      </c>
      <c r="I288" s="97">
        <v>5.09</v>
      </c>
      <c r="J288" s="97">
        <v>68.543000000000006</v>
      </c>
      <c r="K288" s="95">
        <f t="shared" si="197"/>
        <v>0.46002726855467996</v>
      </c>
      <c r="L288" s="97">
        <v>1203.3399999999999</v>
      </c>
      <c r="M288" s="97">
        <v>2261</v>
      </c>
      <c r="N288" s="97">
        <v>459.81</v>
      </c>
      <c r="O288" s="97">
        <v>48.472700000000003</v>
      </c>
      <c r="P288" s="95">
        <f t="shared" si="198"/>
        <v>0.37350169335140404</v>
      </c>
      <c r="Q288" s="97">
        <v>3.79</v>
      </c>
      <c r="R288" s="97">
        <v>8</v>
      </c>
      <c r="S288" s="97">
        <v>-85.185199999999995</v>
      </c>
      <c r="T288" s="97">
        <v>1.2</v>
      </c>
      <c r="U288" s="97">
        <v>-85.882400000000004</v>
      </c>
      <c r="V288" s="95">
        <f t="shared" si="199"/>
        <v>1.6045184478178792E-2</v>
      </c>
      <c r="W288" s="97">
        <v>1203.22</v>
      </c>
      <c r="X288" s="97">
        <v>2260</v>
      </c>
      <c r="Y288" s="97">
        <v>21.832899999999999</v>
      </c>
      <c r="Z288" s="97">
        <v>459.76</v>
      </c>
      <c r="AA288" s="97">
        <v>48.453299999999999</v>
      </c>
      <c r="AB288" s="95">
        <f t="shared" si="200"/>
        <v>0.37970598962161745</v>
      </c>
      <c r="AC288" s="97">
        <v>1</v>
      </c>
      <c r="AD288" s="97">
        <v>0.04</v>
      </c>
      <c r="AE288" s="95">
        <f t="shared" si="201"/>
        <v>2.3941649880168392E-3</v>
      </c>
      <c r="AF288" s="97">
        <v>0</v>
      </c>
      <c r="AG288" s="97">
        <v>0.01</v>
      </c>
      <c r="AH288" s="95">
        <f t="shared" si="202"/>
        <v>2.8248600019157074E-3</v>
      </c>
      <c r="AI288" s="97">
        <v>15.11</v>
      </c>
      <c r="AJ288" s="97">
        <v>68.69</v>
      </c>
      <c r="AK288" s="97">
        <v>100</v>
      </c>
      <c r="AL288" s="95">
        <f t="shared" si="203"/>
        <v>0.52131057927703861</v>
      </c>
      <c r="AM288" s="97">
        <v>68.69</v>
      </c>
      <c r="AN288" s="97">
        <v>0</v>
      </c>
      <c r="AO288" s="97">
        <v>0</v>
      </c>
      <c r="AP288" s="97">
        <v>0</v>
      </c>
      <c r="AQ288" s="97">
        <v>0</v>
      </c>
      <c r="AR288" s="95">
        <f t="shared" si="204"/>
        <v>0</v>
      </c>
      <c r="AS288" s="97">
        <v>0</v>
      </c>
      <c r="AT288" s="97">
        <v>0</v>
      </c>
      <c r="AU288" s="97">
        <v>0</v>
      </c>
      <c r="AV288" s="97">
        <v>8.48</v>
      </c>
      <c r="AW288" s="97">
        <v>2.21</v>
      </c>
      <c r="AX288" s="97">
        <v>2.04</v>
      </c>
      <c r="AY288" s="97">
        <v>0</v>
      </c>
      <c r="AZ288" s="97">
        <v>0</v>
      </c>
      <c r="BA288" s="207"/>
      <c r="BB288" s="207">
        <f t="shared" si="206"/>
        <v>546.32000000000005</v>
      </c>
      <c r="BC288" s="207">
        <f t="shared" si="207"/>
        <v>546.31999999999994</v>
      </c>
      <c r="BD288" s="207">
        <f t="shared" si="205"/>
        <v>0</v>
      </c>
      <c r="BE288" s="207"/>
      <c r="BF288" s="207"/>
      <c r="BG288" s="207"/>
    </row>
    <row r="289" spans="1:59" s="172" customFormat="1" ht="20.25" customHeight="1">
      <c r="A289" s="271"/>
      <c r="B289" s="91" t="s">
        <v>33</v>
      </c>
      <c r="C289" s="92">
        <v>134448.93787853999</v>
      </c>
      <c r="D289" s="92">
        <v>32833.031545999998</v>
      </c>
      <c r="E289" s="92">
        <v>16.839011221480899</v>
      </c>
      <c r="F289" s="95">
        <f t="shared" si="196"/>
        <v>20.778469535387337</v>
      </c>
      <c r="G289" s="92">
        <v>676.35381237000001</v>
      </c>
      <c r="H289" s="92">
        <v>121</v>
      </c>
      <c r="I289" s="92">
        <v>60.000469000000002</v>
      </c>
      <c r="J289" s="92">
        <v>-47.321351153233699</v>
      </c>
      <c r="K289" s="95">
        <f t="shared" si="197"/>
        <v>5.4227606809567304</v>
      </c>
      <c r="L289" s="92">
        <v>82677.388402319993</v>
      </c>
      <c r="M289" s="92">
        <v>145728</v>
      </c>
      <c r="N289" s="92">
        <v>29898.278364000002</v>
      </c>
      <c r="O289" s="92">
        <v>16.339395883034701</v>
      </c>
      <c r="P289" s="95">
        <f t="shared" si="198"/>
        <v>24.286243442390649</v>
      </c>
      <c r="Q289" s="92">
        <v>13933.244157880001</v>
      </c>
      <c r="R289" s="92">
        <v>26664</v>
      </c>
      <c r="S289" s="92">
        <v>-25.8653765952123</v>
      </c>
      <c r="T289" s="92">
        <v>4356.2082200000004</v>
      </c>
      <c r="U289" s="92">
        <v>-27.087623661097201</v>
      </c>
      <c r="V289" s="95">
        <f t="shared" si="199"/>
        <v>58.246803762715729</v>
      </c>
      <c r="W289" s="92">
        <v>82439.026172319995</v>
      </c>
      <c r="X289" s="92">
        <v>144829</v>
      </c>
      <c r="Y289" s="92">
        <v>19.467289179981702</v>
      </c>
      <c r="Z289" s="92">
        <v>29862.192846999998</v>
      </c>
      <c r="AA289" s="92">
        <v>16.284762430392298</v>
      </c>
      <c r="AB289" s="95">
        <f t="shared" si="200"/>
        <v>24.662548910826779</v>
      </c>
      <c r="AC289" s="92">
        <v>652</v>
      </c>
      <c r="AD289" s="92">
        <v>19.945990999999999</v>
      </c>
      <c r="AE289" s="95">
        <f t="shared" si="201"/>
        <v>1.1938498325874747</v>
      </c>
      <c r="AF289" s="92">
        <v>247</v>
      </c>
      <c r="AG289" s="92">
        <v>16.139526</v>
      </c>
      <c r="AH289" s="95">
        <f t="shared" si="202"/>
        <v>4.5591901447278609</v>
      </c>
      <c r="AI289" s="92">
        <v>220.52962439999999</v>
      </c>
      <c r="AJ289" s="92">
        <v>781.33300199999996</v>
      </c>
      <c r="AK289" s="92">
        <v>7.73659124731621</v>
      </c>
      <c r="AL289" s="95">
        <f t="shared" si="203"/>
        <v>5.9297883226217438</v>
      </c>
      <c r="AM289" s="92">
        <v>780.99550199999999</v>
      </c>
      <c r="AN289" s="92">
        <v>1251.2623920000001</v>
      </c>
      <c r="AO289" s="92">
        <v>4309</v>
      </c>
      <c r="AP289" s="92">
        <v>24.202207000000001</v>
      </c>
      <c r="AQ289" s="92">
        <v>3.36464370039698</v>
      </c>
      <c r="AR289" s="95">
        <f t="shared" si="204"/>
        <v>5.0048605585644612</v>
      </c>
      <c r="AS289" s="92">
        <v>39.060378</v>
      </c>
      <c r="AT289" s="92">
        <v>27.735854</v>
      </c>
      <c r="AU289" s="92">
        <v>13.964956000000001</v>
      </c>
      <c r="AV289" s="92">
        <v>1037.7616370000001</v>
      </c>
      <c r="AW289" s="92">
        <v>763.90938200000005</v>
      </c>
      <c r="AX289" s="92">
        <v>73.577749999999995</v>
      </c>
      <c r="AY289" s="92">
        <v>113.20754700000199</v>
      </c>
      <c r="AZ289" s="92">
        <v>0</v>
      </c>
      <c r="BA289" s="207"/>
      <c r="BB289" s="207">
        <f t="shared" si="206"/>
        <v>32833.031545999998</v>
      </c>
      <c r="BC289" s="207">
        <f t="shared" si="207"/>
        <v>32833.031545999998</v>
      </c>
      <c r="BD289" s="207">
        <f t="shared" si="205"/>
        <v>0</v>
      </c>
      <c r="BE289" s="207"/>
      <c r="BF289" s="207"/>
      <c r="BG289" s="207"/>
    </row>
    <row r="290" spans="1:59" s="172" customFormat="1" ht="20.25" customHeight="1">
      <c r="A290" s="271"/>
      <c r="B290" s="91" t="s">
        <v>40</v>
      </c>
      <c r="C290" s="99">
        <v>31448.74</v>
      </c>
      <c r="D290" s="99">
        <v>4436.76</v>
      </c>
      <c r="E290" s="99">
        <v>-14.844187849800001</v>
      </c>
      <c r="F290" s="95">
        <f t="shared" si="196"/>
        <v>2.8078151226049788</v>
      </c>
      <c r="G290" s="189">
        <v>562.29999999999995</v>
      </c>
      <c r="H290" s="99">
        <v>7</v>
      </c>
      <c r="I290" s="99">
        <v>54.97</v>
      </c>
      <c r="J290" s="99">
        <v>-7.8303152246814296</v>
      </c>
      <c r="K290" s="95">
        <f t="shared" si="197"/>
        <v>4.968113743114098</v>
      </c>
      <c r="L290" s="111">
        <v>10870.65</v>
      </c>
      <c r="M290" s="111">
        <v>21107</v>
      </c>
      <c r="N290" s="99">
        <v>3566.43</v>
      </c>
      <c r="O290" s="99">
        <v>-13.950160934627201</v>
      </c>
      <c r="P290" s="95">
        <f t="shared" si="198"/>
        <v>2.8969958117901911</v>
      </c>
      <c r="Q290" s="99">
        <v>2651.24</v>
      </c>
      <c r="R290" s="99">
        <v>5335</v>
      </c>
      <c r="S290" s="99">
        <v>-42.916755831371702</v>
      </c>
      <c r="T290" s="99">
        <v>757.66</v>
      </c>
      <c r="U290" s="99">
        <v>-45.799880035136397</v>
      </c>
      <c r="V290" s="95">
        <f t="shared" si="199"/>
        <v>10.130662059780786</v>
      </c>
      <c r="W290" s="111">
        <v>10852.11</v>
      </c>
      <c r="X290" s="99">
        <v>20955</v>
      </c>
      <c r="Y290" s="99">
        <v>-6.9080408707241201</v>
      </c>
      <c r="Z290" s="99">
        <v>3564.71</v>
      </c>
      <c r="AA290" s="99">
        <v>-13.912938477329</v>
      </c>
      <c r="AB290" s="95">
        <f t="shared" si="200"/>
        <v>2.9440180491214458</v>
      </c>
      <c r="AC290" s="99">
        <v>152</v>
      </c>
      <c r="AD290" s="99">
        <v>1.72</v>
      </c>
      <c r="AE290" s="95">
        <f t="shared" si="201"/>
        <v>0.10294909448472409</v>
      </c>
      <c r="AF290" s="99">
        <v>0</v>
      </c>
      <c r="AG290" s="99">
        <v>0</v>
      </c>
      <c r="AH290" s="95">
        <f t="shared" si="202"/>
        <v>0</v>
      </c>
      <c r="AI290" s="99">
        <v>0</v>
      </c>
      <c r="AJ290" s="99">
        <v>0</v>
      </c>
      <c r="AK290" s="99">
        <v>0</v>
      </c>
      <c r="AL290" s="95">
        <f t="shared" si="203"/>
        <v>0</v>
      </c>
      <c r="AM290" s="99">
        <v>0</v>
      </c>
      <c r="AN290" s="111">
        <v>5.82</v>
      </c>
      <c r="AO290" s="99">
        <v>11</v>
      </c>
      <c r="AP290" s="99">
        <v>0.09</v>
      </c>
      <c r="AQ290" s="99">
        <v>-91.578947368421098</v>
      </c>
      <c r="AR290" s="95">
        <f t="shared" si="204"/>
        <v>1.8611420449002915E-2</v>
      </c>
      <c r="AS290" s="99">
        <v>9.65</v>
      </c>
      <c r="AT290" s="99">
        <v>0</v>
      </c>
      <c r="AU290" s="99">
        <v>0</v>
      </c>
      <c r="AV290" s="99">
        <v>307.57</v>
      </c>
      <c r="AW290" s="99">
        <v>498.05</v>
      </c>
      <c r="AX290" s="99">
        <v>0</v>
      </c>
      <c r="AY290" s="99">
        <v>0</v>
      </c>
      <c r="AZ290" s="99">
        <v>0</v>
      </c>
      <c r="BA290" s="207"/>
      <c r="BB290" s="207">
        <f t="shared" si="206"/>
        <v>4436.76</v>
      </c>
      <c r="BC290" s="207">
        <f t="shared" si="207"/>
        <v>4436.76</v>
      </c>
      <c r="BD290" s="207">
        <f t="shared" si="205"/>
        <v>0</v>
      </c>
      <c r="BE290" s="207"/>
      <c r="BF290" s="207"/>
      <c r="BG290" s="207"/>
    </row>
    <row r="291" spans="1:59" s="172" customFormat="1" ht="20.25" customHeight="1">
      <c r="A291" s="271"/>
      <c r="B291" s="91" t="s">
        <v>59</v>
      </c>
      <c r="C291" s="90">
        <v>782.72760000000005</v>
      </c>
      <c r="D291" s="90">
        <v>272.77</v>
      </c>
      <c r="E291" s="90">
        <v>42.0581189459431</v>
      </c>
      <c r="F291" s="95">
        <f t="shared" si="196"/>
        <v>0.17262320499485209</v>
      </c>
      <c r="G291" s="90">
        <v>29.75</v>
      </c>
      <c r="H291" s="90">
        <v>22</v>
      </c>
      <c r="I291" s="90">
        <v>0.88</v>
      </c>
      <c r="J291" s="90" t="e">
        <v>#DIV/0!</v>
      </c>
      <c r="K291" s="95">
        <f t="shared" si="197"/>
        <v>7.9533201636172585E-2</v>
      </c>
      <c r="L291" s="90">
        <v>643.20759999999996</v>
      </c>
      <c r="M291" s="90">
        <v>1381</v>
      </c>
      <c r="N291" s="90">
        <v>256.97000000000003</v>
      </c>
      <c r="O291" s="90">
        <v>36.034939121228199</v>
      </c>
      <c r="P291" s="95">
        <f t="shared" si="198"/>
        <v>0.20873563023968661</v>
      </c>
      <c r="Q291" s="90">
        <v>5.1315</v>
      </c>
      <c r="R291" s="90">
        <v>36</v>
      </c>
      <c r="S291" s="90">
        <v>-87.837837837837796</v>
      </c>
      <c r="T291" s="90">
        <v>2.97</v>
      </c>
      <c r="U291" s="90">
        <v>-88.884730538922199</v>
      </c>
      <c r="V291" s="95">
        <f t="shared" si="199"/>
        <v>3.9711831583492514E-2</v>
      </c>
      <c r="W291" s="90">
        <v>643.0856</v>
      </c>
      <c r="X291" s="90">
        <v>1380</v>
      </c>
      <c r="Y291" s="90">
        <v>18.454935622317599</v>
      </c>
      <c r="Z291" s="90">
        <v>256.87</v>
      </c>
      <c r="AA291" s="90">
        <v>41.261548614166301</v>
      </c>
      <c r="AB291" s="95">
        <f t="shared" si="200"/>
        <v>0.21214346083631652</v>
      </c>
      <c r="AC291" s="90"/>
      <c r="AD291" s="90"/>
      <c r="AE291" s="95">
        <f t="shared" si="201"/>
        <v>0</v>
      </c>
      <c r="AF291" s="90">
        <v>1</v>
      </c>
      <c r="AG291" s="90">
        <v>0.11</v>
      </c>
      <c r="AH291" s="95">
        <f t="shared" si="202"/>
        <v>3.1073460021072776E-2</v>
      </c>
      <c r="AI291" s="90"/>
      <c r="AJ291" s="90"/>
      <c r="AK291" s="90" t="e">
        <v>#DIV/0!</v>
      </c>
      <c r="AL291" s="95">
        <f t="shared" si="203"/>
        <v>0</v>
      </c>
      <c r="AM291" s="90"/>
      <c r="AN291" s="90"/>
      <c r="AO291" s="90"/>
      <c r="AP291" s="90"/>
      <c r="AQ291" s="90" t="e">
        <v>#DIV/0!</v>
      </c>
      <c r="AR291" s="95">
        <f t="shared" si="204"/>
        <v>0</v>
      </c>
      <c r="AS291" s="90"/>
      <c r="AT291" s="90"/>
      <c r="AU291" s="90"/>
      <c r="AV291" s="90">
        <v>7.53</v>
      </c>
      <c r="AW291" s="90">
        <v>7.39</v>
      </c>
      <c r="AX291" s="90"/>
      <c r="AY291" s="92"/>
      <c r="AZ291" s="90"/>
      <c r="BA291" s="207"/>
      <c r="BB291" s="207">
        <f t="shared" si="206"/>
        <v>272.77</v>
      </c>
      <c r="BC291" s="207">
        <f t="shared" si="207"/>
        <v>272.77</v>
      </c>
      <c r="BD291" s="207">
        <f t="shared" si="195"/>
        <v>0</v>
      </c>
      <c r="BE291" s="207"/>
      <c r="BF291" s="207"/>
      <c r="BG291" s="207"/>
    </row>
    <row r="292" spans="1:59" s="172" customFormat="1" ht="20.25" customHeight="1">
      <c r="A292" s="271"/>
      <c r="B292" s="74" t="s">
        <v>62</v>
      </c>
      <c r="C292" s="95">
        <v>14699.9193985524</v>
      </c>
      <c r="D292" s="95">
        <v>3097.4096530000002</v>
      </c>
      <c r="E292" s="95">
        <v>46.223416242433302</v>
      </c>
      <c r="F292" s="95">
        <f t="shared" si="196"/>
        <v>1.9602037668469876</v>
      </c>
      <c r="G292" s="95">
        <v>488.5476587</v>
      </c>
      <c r="H292" s="95">
        <v>12</v>
      </c>
      <c r="I292" s="95">
        <v>31.849634000000002</v>
      </c>
      <c r="J292" s="95">
        <v>3.70603387524076</v>
      </c>
      <c r="K292" s="95">
        <f t="shared" si="197"/>
        <v>2.8785265488185203</v>
      </c>
      <c r="L292" s="95">
        <v>4890.8335062200003</v>
      </c>
      <c r="M292" s="95">
        <v>8787</v>
      </c>
      <c r="N292" s="95">
        <v>2076.5084929999998</v>
      </c>
      <c r="O292" s="95">
        <v>63.509556096403102</v>
      </c>
      <c r="P292" s="95">
        <f t="shared" si="198"/>
        <v>1.6867389539028554</v>
      </c>
      <c r="Q292" s="95">
        <v>155.26674917</v>
      </c>
      <c r="R292" s="95">
        <v>266</v>
      </c>
      <c r="S292" s="95">
        <v>-62.640449438202197</v>
      </c>
      <c r="T292" s="95">
        <v>56.084104000000004</v>
      </c>
      <c r="U292" s="95">
        <v>-59.0738882638368</v>
      </c>
      <c r="V292" s="95">
        <f t="shared" si="199"/>
        <v>0.74989982914447095</v>
      </c>
      <c r="W292" s="95">
        <v>4016.0984357399998</v>
      </c>
      <c r="X292" s="95">
        <v>6988</v>
      </c>
      <c r="Y292" s="95">
        <v>38.568312512393398</v>
      </c>
      <c r="Z292" s="95">
        <v>1954.7633530000001</v>
      </c>
      <c r="AA292" s="95">
        <v>53.925778687930404</v>
      </c>
      <c r="AB292" s="95">
        <f t="shared" si="200"/>
        <v>1.6143974104466159</v>
      </c>
      <c r="AC292" s="95">
        <v>1799</v>
      </c>
      <c r="AD292" s="95">
        <v>121.74514000000001</v>
      </c>
      <c r="AE292" s="95">
        <f t="shared" si="201"/>
        <v>7.2869487912302109</v>
      </c>
      <c r="AF292" s="95"/>
      <c r="AG292" s="95"/>
      <c r="AH292" s="95">
        <f t="shared" si="202"/>
        <v>0</v>
      </c>
      <c r="AI292" s="95">
        <v>94.024422999999999</v>
      </c>
      <c r="AJ292" s="95">
        <v>436.60842500000001</v>
      </c>
      <c r="AK292" s="95">
        <v>-23.707237888875699</v>
      </c>
      <c r="AL292" s="95">
        <f t="shared" si="203"/>
        <v>3.3135622500216262</v>
      </c>
      <c r="AM292" s="136">
        <v>436.60842500000001</v>
      </c>
      <c r="AN292" s="95">
        <v>2.129</v>
      </c>
      <c r="AO292" s="95">
        <v>1</v>
      </c>
      <c r="AP292" s="95">
        <v>3.0189000000000001E-2</v>
      </c>
      <c r="AQ292" s="95">
        <v>-99.052150706436393</v>
      </c>
      <c r="AR292" s="95">
        <f t="shared" si="204"/>
        <v>6.2428907992772105E-3</v>
      </c>
      <c r="AS292" s="95">
        <v>39.452500000000001</v>
      </c>
      <c r="AT292" s="95">
        <v>2.5966840000000002</v>
      </c>
      <c r="AU292" s="95"/>
      <c r="AV292" s="95">
        <v>299.51485700000001</v>
      </c>
      <c r="AW292" s="95">
        <v>163.69872100000001</v>
      </c>
      <c r="AX292" s="95">
        <v>47.150149999999996</v>
      </c>
      <c r="AY292" s="96"/>
      <c r="AZ292" s="190"/>
      <c r="BA292" s="207"/>
      <c r="BB292" s="207">
        <f t="shared" si="206"/>
        <v>3097.4096530000002</v>
      </c>
      <c r="BC292" s="207">
        <f t="shared" si="207"/>
        <v>3097.4096530000002</v>
      </c>
      <c r="BD292" s="207">
        <f t="shared" si="195"/>
        <v>0</v>
      </c>
      <c r="BE292" s="207"/>
      <c r="BF292" s="207"/>
      <c r="BG292" s="207"/>
    </row>
    <row r="293" spans="1:59" s="172" customFormat="1" ht="20.25" customHeight="1">
      <c r="A293" s="271"/>
      <c r="B293" s="74" t="s">
        <v>38</v>
      </c>
      <c r="C293" s="90">
        <v>547.16096440000001</v>
      </c>
      <c r="D293" s="90">
        <v>1140.817127</v>
      </c>
      <c r="E293" s="92">
        <v>20.0451160192058</v>
      </c>
      <c r="F293" s="95">
        <f t="shared" si="196"/>
        <v>0.72196909035362844</v>
      </c>
      <c r="G293" s="90">
        <v>3</v>
      </c>
      <c r="H293" s="90">
        <v>1</v>
      </c>
      <c r="I293" s="90">
        <v>0.37735800000000003</v>
      </c>
      <c r="J293" s="92" t="s">
        <v>36</v>
      </c>
      <c r="K293" s="95">
        <f t="shared" si="197"/>
        <v>3.4105102162525922E-2</v>
      </c>
      <c r="L293" s="90">
        <v>200.24181540000001</v>
      </c>
      <c r="M293" s="90">
        <v>395</v>
      </c>
      <c r="N293" s="90">
        <v>59.900264</v>
      </c>
      <c r="O293" s="92">
        <v>22.393910539518</v>
      </c>
      <c r="P293" s="95">
        <f t="shared" si="198"/>
        <v>4.8656727857584972E-2</v>
      </c>
      <c r="Q293" s="90"/>
      <c r="R293" s="90"/>
      <c r="S293" s="90"/>
      <c r="T293" s="90"/>
      <c r="U293" s="90"/>
      <c r="V293" s="95">
        <f t="shared" si="199"/>
        <v>0</v>
      </c>
      <c r="W293" s="90">
        <v>195.9718154</v>
      </c>
      <c r="X293" s="90">
        <v>360</v>
      </c>
      <c r="Y293" s="92">
        <v>40.625</v>
      </c>
      <c r="Z293" s="90">
        <v>59.398183000000003</v>
      </c>
      <c r="AA293" s="92">
        <v>21.368010937512999</v>
      </c>
      <c r="AB293" s="95">
        <f t="shared" si="200"/>
        <v>4.9055693965853776E-2</v>
      </c>
      <c r="AC293" s="90">
        <v>35</v>
      </c>
      <c r="AD293" s="90">
        <v>0.39642100000000002</v>
      </c>
      <c r="AE293" s="95">
        <f t="shared" si="201"/>
        <v>2.3727431967865587E-2</v>
      </c>
      <c r="AF293" s="90">
        <v>0</v>
      </c>
      <c r="AG293" s="90">
        <v>0.10566</v>
      </c>
      <c r="AH293" s="95">
        <f t="shared" si="202"/>
        <v>2.9847470780241366E-2</v>
      </c>
      <c r="AI293" s="90">
        <v>251.51212000000001</v>
      </c>
      <c r="AJ293" s="90">
        <v>1054.9555339999999</v>
      </c>
      <c r="AK293" s="92">
        <v>17.2890234719003</v>
      </c>
      <c r="AL293" s="95">
        <f t="shared" si="203"/>
        <v>8.0063980279670641</v>
      </c>
      <c r="AM293" s="90">
        <v>1038.2555339999999</v>
      </c>
      <c r="AN293" s="90">
        <v>0.42</v>
      </c>
      <c r="AO293" s="90">
        <v>14</v>
      </c>
      <c r="AP293" s="90">
        <v>1.1886000000000001E-2</v>
      </c>
      <c r="AQ293" s="92">
        <v>-69.898191764169596</v>
      </c>
      <c r="AR293" s="95">
        <f t="shared" si="204"/>
        <v>2.4579482606316518E-3</v>
      </c>
      <c r="AS293" s="90">
        <v>1.5927359999999999</v>
      </c>
      <c r="AT293" s="90">
        <v>0</v>
      </c>
      <c r="AU293" s="90">
        <v>0</v>
      </c>
      <c r="AV293" s="90">
        <v>13.824028</v>
      </c>
      <c r="AW293" s="90">
        <v>9.5232460000000003</v>
      </c>
      <c r="AX293" s="90">
        <v>0.63207500000000005</v>
      </c>
      <c r="AY293" s="90">
        <v>0</v>
      </c>
      <c r="AZ293" s="90"/>
      <c r="BA293" s="207"/>
      <c r="BB293" s="207">
        <f t="shared" si="206"/>
        <v>1140.817127</v>
      </c>
      <c r="BC293" s="207">
        <f t="shared" si="207"/>
        <v>1140.817127</v>
      </c>
      <c r="BD293" s="207">
        <f t="shared" si="195"/>
        <v>0</v>
      </c>
      <c r="BE293" s="207"/>
      <c r="BF293" s="207"/>
      <c r="BG293" s="207"/>
    </row>
    <row r="294" spans="1:59" s="172" customFormat="1" ht="20.25" customHeight="1">
      <c r="A294" s="271"/>
      <c r="B294" s="74" t="s">
        <v>41</v>
      </c>
      <c r="C294" s="105">
        <v>36984.217015100003</v>
      </c>
      <c r="D294" s="103">
        <v>9324.7666819999995</v>
      </c>
      <c r="E294" s="104">
        <v>18.653582769458801</v>
      </c>
      <c r="F294" s="95">
        <f t="shared" si="196"/>
        <v>5.901202883293811</v>
      </c>
      <c r="G294" s="112">
        <v>1778.9129886799999</v>
      </c>
      <c r="H294" s="112">
        <v>102</v>
      </c>
      <c r="I294" s="112">
        <v>57.935937000000003</v>
      </c>
      <c r="J294" s="104">
        <v>79.835006416965498</v>
      </c>
      <c r="K294" s="95">
        <f t="shared" si="197"/>
        <v>5.2361710902290817</v>
      </c>
      <c r="L294" s="105">
        <v>28687.424841749998</v>
      </c>
      <c r="M294" s="105">
        <v>53107</v>
      </c>
      <c r="N294" s="105">
        <v>8797.2221169999993</v>
      </c>
      <c r="O294" s="104">
        <v>18.692437702314098</v>
      </c>
      <c r="P294" s="95">
        <f t="shared" si="198"/>
        <v>7.1459458417344619</v>
      </c>
      <c r="Q294" s="105">
        <v>159.02051320000001</v>
      </c>
      <c r="R294" s="105">
        <v>279</v>
      </c>
      <c r="S294" s="104">
        <v>130.57851239669401</v>
      </c>
      <c r="T294" s="105">
        <v>43.444972</v>
      </c>
      <c r="U294" s="104">
        <v>46.189817126498902</v>
      </c>
      <c r="V294" s="95">
        <f t="shared" si="199"/>
        <v>0.58090215865776018</v>
      </c>
      <c r="W294" s="103">
        <v>28623.52866675</v>
      </c>
      <c r="X294" s="105">
        <v>52679</v>
      </c>
      <c r="Y294" s="104">
        <v>30.908774632837201</v>
      </c>
      <c r="Z294" s="103">
        <v>8792.3767289999996</v>
      </c>
      <c r="AA294" s="104">
        <v>19.0497597289034</v>
      </c>
      <c r="AB294" s="95">
        <f t="shared" si="200"/>
        <v>7.2614366343549346</v>
      </c>
      <c r="AC294" s="105">
        <v>428</v>
      </c>
      <c r="AD294" s="105">
        <v>4.8453879999999998</v>
      </c>
      <c r="AE294" s="95">
        <f t="shared" si="201"/>
        <v>0.29001645757392341</v>
      </c>
      <c r="AF294" s="105">
        <v>0</v>
      </c>
      <c r="AG294" s="105">
        <v>0</v>
      </c>
      <c r="AH294" s="95">
        <f t="shared" si="202"/>
        <v>0</v>
      </c>
      <c r="AI294" s="122">
        <v>14.06520839</v>
      </c>
      <c r="AJ294" s="122">
        <v>29.282706999999998</v>
      </c>
      <c r="AK294" s="122">
        <v>5987.4252654686998</v>
      </c>
      <c r="AL294" s="95">
        <f t="shared" si="203"/>
        <v>0.22223591423744057</v>
      </c>
      <c r="AM294" s="122">
        <v>0</v>
      </c>
      <c r="AN294" s="123">
        <v>60.524999999999999</v>
      </c>
      <c r="AO294" s="105">
        <v>642</v>
      </c>
      <c r="AP294" s="122">
        <v>2.4139650000000001</v>
      </c>
      <c r="AQ294" s="104">
        <v>17.834805313479801</v>
      </c>
      <c r="AR294" s="95">
        <f t="shared" si="204"/>
        <v>0.49919241737974807</v>
      </c>
      <c r="AS294" s="105">
        <v>8.1852830000000001</v>
      </c>
      <c r="AT294" s="122">
        <v>7.5443170000000004</v>
      </c>
      <c r="AU294" s="122">
        <v>0.80189100000000002</v>
      </c>
      <c r="AV294" s="104">
        <v>352.49791800000003</v>
      </c>
      <c r="AW294" s="122">
        <v>56.550018000000001</v>
      </c>
      <c r="AX294" s="122">
        <v>12.332528999999999</v>
      </c>
      <c r="AY294" s="122">
        <v>-1.2079226507921701E-13</v>
      </c>
      <c r="AZ294" s="122"/>
      <c r="BA294" s="207"/>
      <c r="BB294" s="207">
        <f t="shared" si="206"/>
        <v>9324.7666819999995</v>
      </c>
      <c r="BC294" s="207">
        <f t="shared" si="207"/>
        <v>9324.7666819999995</v>
      </c>
      <c r="BD294" s="207">
        <f t="shared" si="195"/>
        <v>0</v>
      </c>
      <c r="BE294" s="207"/>
      <c r="BF294" s="207"/>
      <c r="BG294" s="207"/>
    </row>
    <row r="295" spans="1:59" s="172" customFormat="1" ht="20.25" customHeight="1">
      <c r="A295" s="271"/>
      <c r="B295" s="74" t="s">
        <v>49</v>
      </c>
      <c r="C295" s="187">
        <v>20671.1674819</v>
      </c>
      <c r="D295" s="188">
        <v>2694.1018829999998</v>
      </c>
      <c r="E295" s="188">
        <v>82.665746275855597</v>
      </c>
      <c r="F295" s="95">
        <f t="shared" si="196"/>
        <v>1.7049693940907211</v>
      </c>
      <c r="G295" s="187">
        <v>896.46770637999998</v>
      </c>
      <c r="H295" s="187">
        <v>26</v>
      </c>
      <c r="I295" s="94">
        <v>39.040982</v>
      </c>
      <c r="J295" s="94">
        <v>202.340743076618</v>
      </c>
      <c r="K295" s="95">
        <f t="shared" si="197"/>
        <v>3.5284707880456638</v>
      </c>
      <c r="L295" s="187">
        <v>6807.0260855200004</v>
      </c>
      <c r="M295" s="187">
        <v>22693</v>
      </c>
      <c r="N295" s="187">
        <v>1925.909324</v>
      </c>
      <c r="O295" s="187">
        <v>72.1475905580903</v>
      </c>
      <c r="P295" s="95">
        <f t="shared" si="198"/>
        <v>1.5644078940328783</v>
      </c>
      <c r="Q295" s="99">
        <v>2.3388955999999999</v>
      </c>
      <c r="R295" s="111">
        <v>7</v>
      </c>
      <c r="S295" s="99">
        <v>-90</v>
      </c>
      <c r="T295" s="99">
        <v>1.4755529999999999</v>
      </c>
      <c r="U295" s="99">
        <v>-88.539998550755996</v>
      </c>
      <c r="V295" s="95">
        <f t="shared" si="199"/>
        <v>1.972960007694179E-2</v>
      </c>
      <c r="W295" s="99">
        <v>5120.4740855199998</v>
      </c>
      <c r="X295" s="99">
        <v>8876</v>
      </c>
      <c r="Y295" s="99">
        <v>79.894608836643698</v>
      </c>
      <c r="Z295" s="99">
        <v>1769.4374419999999</v>
      </c>
      <c r="AA295" s="99">
        <v>63.661393056410397</v>
      </c>
      <c r="AB295" s="95">
        <f t="shared" si="200"/>
        <v>1.4613406885943825</v>
      </c>
      <c r="AC295" s="99">
        <v>13817</v>
      </c>
      <c r="AD295" s="99">
        <v>156.47188199999999</v>
      </c>
      <c r="AE295" s="95">
        <f t="shared" si="201"/>
        <v>9.3654875373375575</v>
      </c>
      <c r="AF295" s="99">
        <v>0</v>
      </c>
      <c r="AG295" s="99">
        <v>0</v>
      </c>
      <c r="AH295" s="95">
        <f t="shared" si="202"/>
        <v>0</v>
      </c>
      <c r="AI295" s="99">
        <v>6.7324999999999999</v>
      </c>
      <c r="AJ295" s="99">
        <v>22.1282</v>
      </c>
      <c r="AK295" s="99" t="e">
        <v>#DIV/0!</v>
      </c>
      <c r="AL295" s="95">
        <f t="shared" si="203"/>
        <v>0.16793805154110011</v>
      </c>
      <c r="AM295" s="99">
        <v>0</v>
      </c>
      <c r="AN295" s="99">
        <v>1981.75</v>
      </c>
      <c r="AO295" s="99">
        <v>5015</v>
      </c>
      <c r="AP295" s="99">
        <v>115.07033699999999</v>
      </c>
      <c r="AQ295" s="99">
        <v>-19.390314735800999</v>
      </c>
      <c r="AR295" s="95">
        <f t="shared" si="204"/>
        <v>23.795804701282851</v>
      </c>
      <c r="AS295" s="99">
        <v>0</v>
      </c>
      <c r="AT295" s="99">
        <v>0</v>
      </c>
      <c r="AU295" s="99">
        <v>0</v>
      </c>
      <c r="AV295" s="99">
        <v>141.43111099999999</v>
      </c>
      <c r="AW295" s="99">
        <v>444.91409499999997</v>
      </c>
      <c r="AX295" s="99">
        <v>5.6078340000000004</v>
      </c>
      <c r="AY295" s="99">
        <v>0</v>
      </c>
      <c r="AZ295" s="99">
        <v>0</v>
      </c>
      <c r="BA295" s="207"/>
      <c r="BB295" s="207">
        <f t="shared" ref="BB295:BB303" si="208">D295</f>
        <v>2694.1018829999998</v>
      </c>
      <c r="BC295" s="207">
        <f t="shared" ref="BC295:BC303" si="209">I295+N295+AJ295+AP295+AS295+AT295+AU295+AV295+AW295+AX295+AY295</f>
        <v>2694.1018829999998</v>
      </c>
      <c r="BD295" s="207">
        <f t="shared" si="195"/>
        <v>0</v>
      </c>
      <c r="BE295" s="207"/>
      <c r="BF295" s="207"/>
      <c r="BG295" s="207"/>
    </row>
    <row r="296" spans="1:59" s="172" customFormat="1" ht="20.25" customHeight="1">
      <c r="A296" s="271"/>
      <c r="B296" s="74" t="s">
        <v>47</v>
      </c>
      <c r="C296" s="95">
        <v>2271.9499999999998</v>
      </c>
      <c r="D296" s="95">
        <v>668.05991700000004</v>
      </c>
      <c r="E296" s="95">
        <v>289.51659786601402</v>
      </c>
      <c r="F296" s="95">
        <f t="shared" si="196"/>
        <v>0.42278345859564792</v>
      </c>
      <c r="G296" s="95">
        <v>68.069999999999993</v>
      </c>
      <c r="H296" s="95">
        <v>7</v>
      </c>
      <c r="I296" s="95">
        <v>2.6745299999999999</v>
      </c>
      <c r="J296" s="95">
        <v>0</v>
      </c>
      <c r="K296" s="95">
        <f t="shared" si="197"/>
        <v>0.24172037928635529</v>
      </c>
      <c r="L296" s="95">
        <v>1396.81</v>
      </c>
      <c r="M296" s="95">
        <v>11792</v>
      </c>
      <c r="N296" s="95">
        <v>517.17084</v>
      </c>
      <c r="O296" s="95">
        <v>304.26079887438402</v>
      </c>
      <c r="P296" s="95">
        <f t="shared" si="198"/>
        <v>0.42009565797170145</v>
      </c>
      <c r="Q296" s="95">
        <v>0.37</v>
      </c>
      <c r="R296" s="95">
        <v>6</v>
      </c>
      <c r="S296" s="95">
        <v>0</v>
      </c>
      <c r="T296" s="95">
        <v>0.59028000000000003</v>
      </c>
      <c r="U296" s="95">
        <v>0</v>
      </c>
      <c r="V296" s="95">
        <f t="shared" si="199"/>
        <v>7.8926262448161481E-3</v>
      </c>
      <c r="W296" s="95">
        <v>251.11</v>
      </c>
      <c r="X296" s="95">
        <v>2400</v>
      </c>
      <c r="Y296" s="95">
        <v>265.85365853658499</v>
      </c>
      <c r="Z296" s="95">
        <v>410.86618600000003</v>
      </c>
      <c r="AA296" s="95">
        <v>246.83959648826601</v>
      </c>
      <c r="AB296" s="95">
        <f t="shared" si="200"/>
        <v>0.33932563023575246</v>
      </c>
      <c r="AC296" s="95">
        <v>9392</v>
      </c>
      <c r="AD296" s="95">
        <v>106.304654</v>
      </c>
      <c r="AE296" s="95">
        <f t="shared" si="201"/>
        <v>6.3627720167511059</v>
      </c>
      <c r="AF296" s="95"/>
      <c r="AG296" s="95"/>
      <c r="AH296" s="95">
        <f t="shared" si="202"/>
        <v>0</v>
      </c>
      <c r="AI296" s="95"/>
      <c r="AJ296" s="95"/>
      <c r="AK296" s="95"/>
      <c r="AL296" s="95">
        <f t="shared" si="203"/>
        <v>0</v>
      </c>
      <c r="AM296" s="136"/>
      <c r="AN296" s="95">
        <v>14.63</v>
      </c>
      <c r="AO296" s="95">
        <v>124</v>
      </c>
      <c r="AP296" s="95">
        <v>1.744057</v>
      </c>
      <c r="AQ296" s="95">
        <v>0</v>
      </c>
      <c r="AR296" s="95">
        <f t="shared" si="204"/>
        <v>0.36065975682251861</v>
      </c>
      <c r="AS296" s="95"/>
      <c r="AT296" s="95"/>
      <c r="AU296" s="95"/>
      <c r="AV296" s="95">
        <v>31.478545</v>
      </c>
      <c r="AW296" s="95">
        <v>114.991945</v>
      </c>
      <c r="AX296" s="95"/>
      <c r="AY296" s="96"/>
      <c r="AZ296" s="190"/>
      <c r="BA296" s="207"/>
      <c r="BB296" s="207">
        <f t="shared" si="208"/>
        <v>668.05991700000004</v>
      </c>
      <c r="BC296" s="207">
        <f t="shared" si="209"/>
        <v>668.05991700000004</v>
      </c>
      <c r="BD296" s="207">
        <f t="shared" si="195"/>
        <v>0</v>
      </c>
      <c r="BE296" s="207"/>
      <c r="BF296" s="207"/>
      <c r="BG296" s="207"/>
    </row>
    <row r="297" spans="1:59" s="172" customFormat="1" ht="20.25" customHeight="1">
      <c r="A297" s="272"/>
      <c r="B297" s="232" t="s">
        <v>17</v>
      </c>
      <c r="C297" s="222">
        <f>C282+C283+C284+C285+C286+C287+C288+C289+C290+C291+C292+C293+C294+C295+C296</f>
        <v>666711.32363716234</v>
      </c>
      <c r="D297" s="222">
        <f t="shared" ref="D297:AZ297" si="210">D282+D283+D284+D285+D286+D287+D288+D289+D290+D291+D292+D293+D294+D295+D296</f>
        <v>158014.67711605426</v>
      </c>
      <c r="E297" s="222">
        <v>8.01</v>
      </c>
      <c r="F297" s="186">
        <f>D297/$D$401*100</f>
        <v>2.9924357413912781</v>
      </c>
      <c r="G297" s="222">
        <f t="shared" si="210"/>
        <v>18595.376612579999</v>
      </c>
      <c r="H297" s="222">
        <f t="shared" si="210"/>
        <v>842</v>
      </c>
      <c r="I297" s="222">
        <f t="shared" si="210"/>
        <v>1106.4561489999999</v>
      </c>
      <c r="J297" s="222">
        <v>-8.57</v>
      </c>
      <c r="K297" s="186">
        <f>I297/$I$401*100</f>
        <v>0.88843364087753152</v>
      </c>
      <c r="L297" s="222">
        <f t="shared" si="210"/>
        <v>338950.1336653101</v>
      </c>
      <c r="M297" s="222">
        <f t="shared" si="210"/>
        <v>738333</v>
      </c>
      <c r="N297" s="222">
        <f t="shared" si="210"/>
        <v>123107.87559600004</v>
      </c>
      <c r="O297" s="222">
        <v>8.8699999999999992</v>
      </c>
      <c r="P297" s="186">
        <f>N297/$N$401*100</f>
        <v>3.137625136225247</v>
      </c>
      <c r="Q297" s="222">
        <f t="shared" si="210"/>
        <v>23843.761262260003</v>
      </c>
      <c r="R297" s="222">
        <f t="shared" si="210"/>
        <v>45872</v>
      </c>
      <c r="S297" s="222">
        <v>-21.5</v>
      </c>
      <c r="T297" s="222">
        <f t="shared" si="210"/>
        <v>7478.8794210000005</v>
      </c>
      <c r="U297" s="222">
        <v>-24.14</v>
      </c>
      <c r="V297" s="186">
        <f>T297/$T$401*100</f>
        <v>2.0362747784835844</v>
      </c>
      <c r="W297" s="222">
        <f t="shared" si="210"/>
        <v>321785.94899282994</v>
      </c>
      <c r="X297" s="222">
        <f t="shared" si="210"/>
        <v>598468</v>
      </c>
      <c r="Y297" s="222">
        <v>15.19</v>
      </c>
      <c r="Z297" s="222">
        <f t="shared" si="210"/>
        <v>121083.15711800005</v>
      </c>
      <c r="AA297" s="222">
        <v>9.0399999999999991</v>
      </c>
      <c r="AB297" s="186">
        <f>Z297/$Z$401*100</f>
        <v>3.1150590836849812</v>
      </c>
      <c r="AC297" s="222">
        <f t="shared" si="210"/>
        <v>136166</v>
      </c>
      <c r="AD297" s="222">
        <f t="shared" si="210"/>
        <v>1670.7286339999998</v>
      </c>
      <c r="AE297" s="186">
        <f>AD297/$AD$401*100</f>
        <v>5.3664091043192892</v>
      </c>
      <c r="AF297" s="222">
        <f t="shared" si="210"/>
        <v>3699</v>
      </c>
      <c r="AG297" s="222">
        <f t="shared" si="210"/>
        <v>353.999844</v>
      </c>
      <c r="AH297" s="186">
        <f>AG297/$AG$401*100</f>
        <v>6.4547479499241032</v>
      </c>
      <c r="AI297" s="222">
        <f t="shared" si="210"/>
        <v>4124.1827660500003</v>
      </c>
      <c r="AJ297" s="222">
        <f t="shared" si="210"/>
        <v>13176.406298</v>
      </c>
      <c r="AK297" s="222">
        <v>-6</v>
      </c>
      <c r="AL297" s="186">
        <f>AJ297/$AJ$401*100</f>
        <v>3.7828044438406505</v>
      </c>
      <c r="AM297" s="222">
        <f t="shared" si="210"/>
        <v>13092.220941000001</v>
      </c>
      <c r="AN297" s="222">
        <f t="shared" si="210"/>
        <v>6831.1585467999994</v>
      </c>
      <c r="AO297" s="222">
        <f t="shared" si="210"/>
        <v>16362</v>
      </c>
      <c r="AP297" s="222">
        <f t="shared" si="210"/>
        <v>483.57405200000005</v>
      </c>
      <c r="AQ297" s="222">
        <v>73.260000000000005</v>
      </c>
      <c r="AR297" s="186">
        <f>AP297/$AP$401*100</f>
        <v>2.6399730390862608</v>
      </c>
      <c r="AS297" s="222">
        <f t="shared" si="210"/>
        <v>1077.0021120000001</v>
      </c>
      <c r="AT297" s="222">
        <f t="shared" si="210"/>
        <v>197.67329099999998</v>
      </c>
      <c r="AU297" s="222">
        <f t="shared" si="210"/>
        <v>735.36992299999997</v>
      </c>
      <c r="AV297" s="222">
        <f t="shared" si="210"/>
        <v>6183.3415235857992</v>
      </c>
      <c r="AW297" s="222">
        <f t="shared" si="210"/>
        <v>6054.7368688544002</v>
      </c>
      <c r="AX297" s="222">
        <f t="shared" si="210"/>
        <v>5779.0253499200016</v>
      </c>
      <c r="AY297" s="222">
        <f t="shared" si="210"/>
        <v>113.21595269401641</v>
      </c>
      <c r="AZ297" s="222">
        <f t="shared" si="210"/>
        <v>319.29251099999999</v>
      </c>
      <c r="BA297" s="207"/>
      <c r="BB297" s="207">
        <f t="shared" si="208"/>
        <v>158014.67711605426</v>
      </c>
      <c r="BC297" s="207">
        <f t="shared" si="209"/>
        <v>158014.67711605428</v>
      </c>
      <c r="BD297" s="207">
        <f t="shared" si="195"/>
        <v>0</v>
      </c>
      <c r="BE297" s="207"/>
      <c r="BF297" s="207"/>
      <c r="BG297" s="207"/>
    </row>
    <row r="298" spans="1:59" s="172" customFormat="1" ht="20.25" customHeight="1">
      <c r="A298" s="270" t="s">
        <v>92</v>
      </c>
      <c r="B298" s="74" t="s">
        <v>77</v>
      </c>
      <c r="C298" s="95">
        <v>174274.09168410001</v>
      </c>
      <c r="D298" s="95">
        <v>40656.330342000001</v>
      </c>
      <c r="E298" s="95">
        <v>-2.5510417676291302</v>
      </c>
      <c r="F298" s="95">
        <f>D298/$D$308*100</f>
        <v>48.130332228862898</v>
      </c>
      <c r="G298" s="95">
        <v>3177.2204732199998</v>
      </c>
      <c r="H298" s="95">
        <v>192</v>
      </c>
      <c r="I298" s="95">
        <v>353.70964900000001</v>
      </c>
      <c r="J298" s="95">
        <v>7.47209482055605</v>
      </c>
      <c r="K298" s="95">
        <f>I298/$I$308*100</f>
        <v>34.966486224287074</v>
      </c>
      <c r="L298" s="95">
        <v>84047.667933730001</v>
      </c>
      <c r="M298" s="95">
        <v>230437</v>
      </c>
      <c r="N298" s="95">
        <v>31017.686297</v>
      </c>
      <c r="O298" s="95">
        <v>-1.1468188798591701</v>
      </c>
      <c r="P298" s="95">
        <f>N298/$N$308*100</f>
        <v>48.937877616526379</v>
      </c>
      <c r="Q298" s="95">
        <v>405.08131383</v>
      </c>
      <c r="R298" s="95">
        <v>783</v>
      </c>
      <c r="S298" s="95">
        <v>-66.567036720751503</v>
      </c>
      <c r="T298" s="95">
        <v>120.48739399999999</v>
      </c>
      <c r="U298" s="95">
        <v>-71.882525952360993</v>
      </c>
      <c r="V298" s="95">
        <f>T298/$T$308*100</f>
        <v>2.941405141555566</v>
      </c>
      <c r="W298" s="95">
        <v>72395.977933729999</v>
      </c>
      <c r="X298" s="95">
        <v>135720</v>
      </c>
      <c r="Y298" s="95">
        <v>10.996614161637</v>
      </c>
      <c r="Z298" s="95">
        <v>29987.222537000001</v>
      </c>
      <c r="AA298" s="95">
        <v>-1.0971387746938599</v>
      </c>
      <c r="AB298" s="95">
        <f>Z298/$Z$308*100</f>
        <v>48.558200845501126</v>
      </c>
      <c r="AC298" s="95">
        <v>93723</v>
      </c>
      <c r="AD298" s="95">
        <v>941.46869300000003</v>
      </c>
      <c r="AE298" s="95">
        <f>AD298/$AD$308*100</f>
        <v>61.912483553041355</v>
      </c>
      <c r="AF298" s="95">
        <v>994</v>
      </c>
      <c r="AG298" s="95">
        <v>88.995067000000006</v>
      </c>
      <c r="AH298" s="95">
        <f>AG298/$AG$308*100</f>
        <v>84.041344892057396</v>
      </c>
      <c r="AI298" s="95">
        <v>2843.0669798899999</v>
      </c>
      <c r="AJ298" s="95">
        <v>3373.2155509999998</v>
      </c>
      <c r="AK298" s="95">
        <v>-23.844956145346401</v>
      </c>
      <c r="AL298" s="95">
        <f>AJ298/$AJ$308*100</f>
        <v>58.906876259332563</v>
      </c>
      <c r="AM298" s="136">
        <v>3373.2155509999998</v>
      </c>
      <c r="AN298" s="95">
        <v>192.31060199999999</v>
      </c>
      <c r="AO298" s="95">
        <v>1851</v>
      </c>
      <c r="AP298" s="95">
        <v>19.447579000000001</v>
      </c>
      <c r="AQ298" s="95">
        <v>-37.021837878434603</v>
      </c>
      <c r="AR298" s="95">
        <f>AP298/$AP$308*100</f>
        <v>27.702025109164552</v>
      </c>
      <c r="AS298" s="95">
        <v>65.329451000000006</v>
      </c>
      <c r="AT298" s="95">
        <v>0.84905600000000003</v>
      </c>
      <c r="AU298" s="95">
        <v>15.589513999999999</v>
      </c>
      <c r="AV298" s="95">
        <v>1754.61994</v>
      </c>
      <c r="AW298" s="95">
        <v>1967.180378</v>
      </c>
      <c r="AX298" s="95">
        <v>2084.5485859999999</v>
      </c>
      <c r="AY298" s="96">
        <v>4.15434100000311</v>
      </c>
      <c r="AZ298" s="190">
        <v>202.60477</v>
      </c>
      <c r="BA298" s="207"/>
      <c r="BB298" s="207">
        <f t="shared" si="208"/>
        <v>40656.330342000001</v>
      </c>
      <c r="BC298" s="207">
        <f t="shared" si="209"/>
        <v>40656.330341999987</v>
      </c>
      <c r="BD298" s="207">
        <f t="shared" si="195"/>
        <v>0</v>
      </c>
      <c r="BE298" s="207"/>
      <c r="BF298" s="207"/>
      <c r="BG298" s="207"/>
    </row>
    <row r="299" spans="1:59" s="172" customFormat="1" ht="20.25" customHeight="1">
      <c r="A299" s="271"/>
      <c r="B299" s="74" t="s">
        <v>34</v>
      </c>
      <c r="C299" s="92">
        <v>80567.931041289994</v>
      </c>
      <c r="D299" s="92">
        <v>9263.392253</v>
      </c>
      <c r="E299" s="92">
        <v>5.9971807538927697</v>
      </c>
      <c r="F299" s="95">
        <f t="shared" ref="F299:F307" si="211">D299/$D$308*100</f>
        <v>10.966315527070075</v>
      </c>
      <c r="G299" s="92">
        <v>878.35644288000003</v>
      </c>
      <c r="H299" s="92">
        <v>49</v>
      </c>
      <c r="I299" s="92">
        <v>180.879615</v>
      </c>
      <c r="J299" s="92">
        <v>-6.6797736599973998</v>
      </c>
      <c r="K299" s="95">
        <f t="shared" ref="K299:K307" si="212">I299/$I$308*100</f>
        <v>17.881119681164957</v>
      </c>
      <c r="L299" s="92">
        <v>18645.666601969999</v>
      </c>
      <c r="M299" s="92">
        <v>65698</v>
      </c>
      <c r="N299" s="92">
        <v>6015.8252430000002</v>
      </c>
      <c r="O299" s="92">
        <v>10.5406823602928</v>
      </c>
      <c r="P299" s="95">
        <f t="shared" ref="P299:P307" si="213">N299/$N$308*100</f>
        <v>9.4914145653996869</v>
      </c>
      <c r="Q299" s="92">
        <v>366.37934641999999</v>
      </c>
      <c r="R299" s="97">
        <v>687</v>
      </c>
      <c r="S299" s="92">
        <v>92.436974789915993</v>
      </c>
      <c r="T299" s="92">
        <v>392.71457199999998</v>
      </c>
      <c r="U299" s="92">
        <v>246.395797262619</v>
      </c>
      <c r="V299" s="95">
        <f t="shared" ref="V299:V307" si="214">T299/$T$308*100</f>
        <v>9.5871661166859781</v>
      </c>
      <c r="W299" s="92">
        <v>13186.222601969999</v>
      </c>
      <c r="X299" s="92">
        <v>23292</v>
      </c>
      <c r="Y299" s="92">
        <v>10.735000475420801</v>
      </c>
      <c r="Z299" s="92">
        <v>5478.3833960000002</v>
      </c>
      <c r="AA299" s="92">
        <v>12.9324692718533</v>
      </c>
      <c r="AB299" s="95">
        <f t="shared" ref="AB299:AB307" si="215">Z299/$Z$308*100</f>
        <v>8.8711263913620169</v>
      </c>
      <c r="AC299" s="92">
        <v>42257</v>
      </c>
      <c r="AD299" s="92">
        <v>520.75384699999995</v>
      </c>
      <c r="AE299" s="95">
        <f t="shared" ref="AE299:AE307" si="216">AD299/$AD$308*100</f>
        <v>34.245603945505295</v>
      </c>
      <c r="AF299" s="92">
        <v>149</v>
      </c>
      <c r="AG299" s="92">
        <v>16.687999999999999</v>
      </c>
      <c r="AH299" s="95">
        <f t="shared" ref="AH299:AH307" si="217">AG299/$AG$308*100</f>
        <v>15.75909778862972</v>
      </c>
      <c r="AI299" s="92">
        <v>3774.7529595000001</v>
      </c>
      <c r="AJ299" s="92">
        <v>1796.4800150000001</v>
      </c>
      <c r="AK299" s="92">
        <v>5.6700414584917702</v>
      </c>
      <c r="AL299" s="95">
        <f t="shared" ref="AL299:AL307" si="218">AJ299/$AJ$308*100</f>
        <v>31.37215050327773</v>
      </c>
      <c r="AM299" s="92">
        <v>1735.200615</v>
      </c>
      <c r="AN299" s="92">
        <v>27.114999999999998</v>
      </c>
      <c r="AO299" s="92">
        <v>58</v>
      </c>
      <c r="AP299" s="92">
        <v>0.26891399999999999</v>
      </c>
      <c r="AQ299" s="92">
        <v>-70.540949125805199</v>
      </c>
      <c r="AR299" s="95">
        <f t="shared" ref="AR299:AR307" si="219">AP299/$AP$308*100</f>
        <v>0.38305345771861243</v>
      </c>
      <c r="AS299" s="92">
        <v>61.227179</v>
      </c>
      <c r="AT299" s="92">
        <v>4.5283030000000002</v>
      </c>
      <c r="AU299" s="92">
        <v>16.412531999999999</v>
      </c>
      <c r="AV299" s="92">
        <v>607.05303400000003</v>
      </c>
      <c r="AW299" s="92">
        <v>497.22855199999998</v>
      </c>
      <c r="AX299" s="92">
        <v>82.028488999999993</v>
      </c>
      <c r="AY299" s="92">
        <v>1.4603769999999701</v>
      </c>
      <c r="AZ299" s="92"/>
      <c r="BA299" s="207"/>
      <c r="BB299" s="207">
        <f t="shared" si="208"/>
        <v>9263.392253</v>
      </c>
      <c r="BC299" s="207">
        <f t="shared" si="209"/>
        <v>9263.3922530000018</v>
      </c>
      <c r="BD299" s="207">
        <f t="shared" si="195"/>
        <v>0</v>
      </c>
      <c r="BE299" s="207"/>
      <c r="BF299" s="207"/>
      <c r="BG299" s="207"/>
    </row>
    <row r="300" spans="1:59" s="172" customFormat="1" ht="20.25" customHeight="1">
      <c r="A300" s="282"/>
      <c r="B300" s="108" t="s">
        <v>35</v>
      </c>
      <c r="C300" s="95">
        <v>7191.5810914599997</v>
      </c>
      <c r="D300" s="95">
        <v>1569.527484</v>
      </c>
      <c r="E300" s="95">
        <v>2.9306556943796198</v>
      </c>
      <c r="F300" s="95">
        <f t="shared" si="211"/>
        <v>1.8580594611415973</v>
      </c>
      <c r="G300" s="95">
        <v>0</v>
      </c>
      <c r="H300" s="95">
        <v>0</v>
      </c>
      <c r="I300" s="95">
        <v>0</v>
      </c>
      <c r="J300" s="95" t="s">
        <v>36</v>
      </c>
      <c r="K300" s="95">
        <f t="shared" si="212"/>
        <v>0</v>
      </c>
      <c r="L300" s="95">
        <v>4799.6822804599997</v>
      </c>
      <c r="M300" s="95">
        <v>8785</v>
      </c>
      <c r="N300" s="95">
        <v>1463.5341699999999</v>
      </c>
      <c r="O300" s="95">
        <v>2.3282487050859899</v>
      </c>
      <c r="P300" s="95">
        <f t="shared" si="213"/>
        <v>2.3090779696869825</v>
      </c>
      <c r="Q300" s="95">
        <v>3078.4391139999998</v>
      </c>
      <c r="R300" s="95">
        <v>5664</v>
      </c>
      <c r="S300" s="95">
        <v>-12.254066615027099</v>
      </c>
      <c r="T300" s="95">
        <v>862.74185</v>
      </c>
      <c r="U300" s="95">
        <v>-14.6702521581316</v>
      </c>
      <c r="V300" s="95">
        <f t="shared" si="214"/>
        <v>21.061732926393617</v>
      </c>
      <c r="W300" s="95">
        <v>4799.5602804600003</v>
      </c>
      <c r="X300" s="95">
        <v>8784</v>
      </c>
      <c r="Y300" s="95">
        <v>5.4501800720288198</v>
      </c>
      <c r="Z300" s="95">
        <v>1463.522849</v>
      </c>
      <c r="AA300" s="95">
        <v>2.3308914759990298</v>
      </c>
      <c r="AB300" s="95">
        <f t="shared" si="215"/>
        <v>2.3698772487527497</v>
      </c>
      <c r="AC300" s="95">
        <v>1</v>
      </c>
      <c r="AD300" s="95">
        <v>1.1320999999999999E-2</v>
      </c>
      <c r="AE300" s="95">
        <f t="shared" si="216"/>
        <v>7.4448702491690941E-4</v>
      </c>
      <c r="AF300" s="95">
        <v>0</v>
      </c>
      <c r="AG300" s="95">
        <v>0</v>
      </c>
      <c r="AH300" s="95">
        <f t="shared" si="217"/>
        <v>0</v>
      </c>
      <c r="AI300" s="95"/>
      <c r="AJ300" s="95">
        <v>0</v>
      </c>
      <c r="AK300" s="95"/>
      <c r="AL300" s="95">
        <f t="shared" si="218"/>
        <v>0</v>
      </c>
      <c r="AM300" s="136"/>
      <c r="AN300" s="95">
        <v>26.69</v>
      </c>
      <c r="AO300" s="95">
        <v>83</v>
      </c>
      <c r="AP300" s="95">
        <v>1.0534460000000001</v>
      </c>
      <c r="AQ300" s="95">
        <v>-59.629963881623702</v>
      </c>
      <c r="AR300" s="95">
        <f t="shared" si="219"/>
        <v>1.5005768863645681</v>
      </c>
      <c r="AS300" s="95">
        <v>0</v>
      </c>
      <c r="AT300" s="95">
        <v>0.122642</v>
      </c>
      <c r="AU300" s="95">
        <v>0</v>
      </c>
      <c r="AV300" s="95">
        <v>37.103499999999997</v>
      </c>
      <c r="AW300" s="95">
        <v>66.927561999999995</v>
      </c>
      <c r="AX300" s="95">
        <v>0.78616399999999997</v>
      </c>
      <c r="AY300" s="96">
        <v>6.2391336541622897E-14</v>
      </c>
      <c r="AZ300" s="190"/>
      <c r="BA300" s="207"/>
      <c r="BB300" s="207">
        <f t="shared" si="208"/>
        <v>1569.527484</v>
      </c>
      <c r="BC300" s="207">
        <f t="shared" si="209"/>
        <v>1569.527484</v>
      </c>
      <c r="BD300" s="207">
        <f t="shared" si="195"/>
        <v>0</v>
      </c>
      <c r="BE300" s="207"/>
      <c r="BF300" s="207"/>
      <c r="BG300" s="207"/>
    </row>
    <row r="301" spans="1:59" s="172" customFormat="1" ht="20.25" customHeight="1">
      <c r="A301" s="271"/>
      <c r="B301" s="91" t="s">
        <v>46</v>
      </c>
      <c r="C301" s="95">
        <v>14344.70979864</v>
      </c>
      <c r="D301" s="95">
        <v>2390.9448950000001</v>
      </c>
      <c r="E301" s="95">
        <v>-29.747349609641098</v>
      </c>
      <c r="F301" s="95">
        <f t="shared" si="211"/>
        <v>2.8304810387270374</v>
      </c>
      <c r="G301" s="95">
        <v>145.68310593999999</v>
      </c>
      <c r="H301" s="95">
        <v>17</v>
      </c>
      <c r="I301" s="95">
        <v>31.11469</v>
      </c>
      <c r="J301" s="95">
        <v>40.7238983626387</v>
      </c>
      <c r="K301" s="95">
        <f t="shared" si="212"/>
        <v>3.0758883234705388</v>
      </c>
      <c r="L301" s="95">
        <v>4853.7034396999998</v>
      </c>
      <c r="M301" s="95">
        <v>9124</v>
      </c>
      <c r="N301" s="95">
        <v>1698.9457669999999</v>
      </c>
      <c r="O301" s="95">
        <v>-33.401036222246802</v>
      </c>
      <c r="P301" s="95">
        <f t="shared" si="213"/>
        <v>2.6804965150028943</v>
      </c>
      <c r="Q301" s="95"/>
      <c r="R301" s="95"/>
      <c r="S301" s="95">
        <v>-100</v>
      </c>
      <c r="T301" s="95"/>
      <c r="U301" s="95">
        <v>-100</v>
      </c>
      <c r="V301" s="95">
        <f t="shared" si="214"/>
        <v>0</v>
      </c>
      <c r="W301" s="95">
        <v>4853.7034396999998</v>
      </c>
      <c r="X301" s="95">
        <v>9124</v>
      </c>
      <c r="Y301" s="95">
        <v>-28.032812746489999</v>
      </c>
      <c r="Z301" s="95">
        <v>1698.9457669999999</v>
      </c>
      <c r="AA301" s="95">
        <v>-33.401036222246802</v>
      </c>
      <c r="AB301" s="95">
        <f t="shared" si="215"/>
        <v>2.7510967272080427</v>
      </c>
      <c r="AC301" s="95">
        <v>0</v>
      </c>
      <c r="AD301" s="95">
        <v>0</v>
      </c>
      <c r="AE301" s="95">
        <f t="shared" si="216"/>
        <v>0</v>
      </c>
      <c r="AF301" s="95">
        <v>0</v>
      </c>
      <c r="AG301" s="95">
        <v>0</v>
      </c>
      <c r="AH301" s="95">
        <f t="shared" si="217"/>
        <v>0</v>
      </c>
      <c r="AI301" s="95">
        <v>0</v>
      </c>
      <c r="AJ301" s="95"/>
      <c r="AK301" s="95">
        <v>0</v>
      </c>
      <c r="AL301" s="95">
        <f t="shared" si="218"/>
        <v>0</v>
      </c>
      <c r="AM301" s="136"/>
      <c r="AN301" s="95">
        <v>36.07985</v>
      </c>
      <c r="AO301" s="95">
        <v>181</v>
      </c>
      <c r="AP301" s="95">
        <v>2.4570470000000002</v>
      </c>
      <c r="AQ301" s="95">
        <v>28847.302073515599</v>
      </c>
      <c r="AR301" s="95">
        <f t="shared" si="219"/>
        <v>3.4999306437267812</v>
      </c>
      <c r="AS301" s="95">
        <v>16.162226</v>
      </c>
      <c r="AT301" s="95">
        <v>0</v>
      </c>
      <c r="AU301" s="95">
        <v>2.639148</v>
      </c>
      <c r="AV301" s="95">
        <v>425.20093000000003</v>
      </c>
      <c r="AW301" s="95">
        <v>204.15856299999999</v>
      </c>
      <c r="AX301" s="95">
        <v>10.266524</v>
      </c>
      <c r="AY301" s="96"/>
      <c r="AZ301" s="190"/>
      <c r="BA301" s="207"/>
      <c r="BB301" s="207">
        <f t="shared" si="208"/>
        <v>2390.9448950000001</v>
      </c>
      <c r="BC301" s="207">
        <f t="shared" si="209"/>
        <v>2390.9448950000001</v>
      </c>
      <c r="BD301" s="207">
        <f t="shared" si="195"/>
        <v>0</v>
      </c>
      <c r="BE301" s="207"/>
      <c r="BF301" s="207"/>
      <c r="BG301" s="207"/>
    </row>
    <row r="302" spans="1:59" s="172" customFormat="1" ht="20.25" customHeight="1">
      <c r="A302" s="271"/>
      <c r="B302" s="91" t="s">
        <v>33</v>
      </c>
      <c r="C302" s="92">
        <v>59160.915458379997</v>
      </c>
      <c r="D302" s="92">
        <v>10436.554944</v>
      </c>
      <c r="E302" s="92">
        <v>13.9747273233928</v>
      </c>
      <c r="F302" s="95">
        <f t="shared" si="211"/>
        <v>12.355145005809476</v>
      </c>
      <c r="G302" s="92">
        <v>477.06048504</v>
      </c>
      <c r="H302" s="92">
        <v>49</v>
      </c>
      <c r="I302" s="92">
        <v>125.251777</v>
      </c>
      <c r="J302" s="92">
        <v>23.2724395149597</v>
      </c>
      <c r="K302" s="95">
        <f t="shared" si="212"/>
        <v>12.381948152729009</v>
      </c>
      <c r="L302" s="92">
        <v>26899.39677734</v>
      </c>
      <c r="M302" s="92">
        <v>47815</v>
      </c>
      <c r="N302" s="92">
        <v>9351.2784879999999</v>
      </c>
      <c r="O302" s="92">
        <v>15.051695449800301</v>
      </c>
      <c r="P302" s="95">
        <f t="shared" si="213"/>
        <v>14.753896142410259</v>
      </c>
      <c r="Q302" s="92">
        <v>6471.5399556299999</v>
      </c>
      <c r="R302" s="92">
        <v>12483</v>
      </c>
      <c r="S302" s="92">
        <v>-30.518757653345201</v>
      </c>
      <c r="T302" s="92">
        <v>2068.4258620000001</v>
      </c>
      <c r="U302" s="92">
        <v>-33.989496406215999</v>
      </c>
      <c r="V302" s="95">
        <f t="shared" si="214"/>
        <v>50.495560269261894</v>
      </c>
      <c r="W302" s="92">
        <v>26894.760777340001</v>
      </c>
      <c r="X302" s="92">
        <v>47777</v>
      </c>
      <c r="Y302" s="92">
        <v>20.326902735103001</v>
      </c>
      <c r="Z302" s="92">
        <v>9350.6822539999994</v>
      </c>
      <c r="AA302" s="92">
        <v>15.052145793150499</v>
      </c>
      <c r="AB302" s="95">
        <f t="shared" si="215"/>
        <v>15.141525907307976</v>
      </c>
      <c r="AC302" s="92">
        <v>34</v>
      </c>
      <c r="AD302" s="92">
        <v>0.38491399999999998</v>
      </c>
      <c r="AE302" s="95">
        <f t="shared" si="216"/>
        <v>2.5312558847174919E-2</v>
      </c>
      <c r="AF302" s="92">
        <v>4</v>
      </c>
      <c r="AG302" s="92">
        <v>0.21132000000000001</v>
      </c>
      <c r="AH302" s="95">
        <f t="shared" si="217"/>
        <v>0.19955731931287349</v>
      </c>
      <c r="AI302" s="92">
        <v>601.35064499999999</v>
      </c>
      <c r="AJ302" s="92">
        <v>96.216103000000004</v>
      </c>
      <c r="AK302" s="92">
        <v>-9.9352053877815205</v>
      </c>
      <c r="AL302" s="95">
        <f t="shared" si="218"/>
        <v>1.6802335895480986</v>
      </c>
      <c r="AM302" s="92">
        <v>96.216103000000004</v>
      </c>
      <c r="AN302" s="92">
        <v>199.87706800000001</v>
      </c>
      <c r="AO302" s="92">
        <v>814</v>
      </c>
      <c r="AP302" s="92">
        <v>7.5054990000000004</v>
      </c>
      <c r="AQ302" s="92">
        <v>152.82515431246199</v>
      </c>
      <c r="AR302" s="95">
        <f t="shared" si="219"/>
        <v>10.691177639890777</v>
      </c>
      <c r="AS302" s="92">
        <v>25.691244999999999</v>
      </c>
      <c r="AT302" s="92">
        <v>0</v>
      </c>
      <c r="AU302" s="92">
        <v>0.20990200000000001</v>
      </c>
      <c r="AV302" s="92">
        <v>610.42849699999999</v>
      </c>
      <c r="AW302" s="92">
        <v>210.04879600000001</v>
      </c>
      <c r="AX302" s="92">
        <v>9.9246370000000006</v>
      </c>
      <c r="AY302" s="92">
        <v>0</v>
      </c>
      <c r="AZ302" s="92">
        <v>0</v>
      </c>
      <c r="BA302" s="207"/>
      <c r="BB302" s="207">
        <f t="shared" si="208"/>
        <v>10436.554944</v>
      </c>
      <c r="BC302" s="207">
        <f t="shared" si="209"/>
        <v>10436.554944000001</v>
      </c>
      <c r="BD302" s="207">
        <f t="shared" si="195"/>
        <v>0</v>
      </c>
      <c r="BE302" s="207"/>
      <c r="BF302" s="207"/>
      <c r="BG302" s="207"/>
    </row>
    <row r="303" spans="1:59" s="172" customFormat="1" ht="20.25" customHeight="1">
      <c r="A303" s="271"/>
      <c r="B303" s="91" t="s">
        <v>49</v>
      </c>
      <c r="C303" s="187">
        <v>408792.69439999998</v>
      </c>
      <c r="D303" s="188">
        <v>8112.4117630000001</v>
      </c>
      <c r="E303" s="188">
        <v>9.9609836673839407</v>
      </c>
      <c r="F303" s="95">
        <f t="shared" si="211"/>
        <v>9.6037460844607523</v>
      </c>
      <c r="G303" s="187">
        <v>2568.12236626</v>
      </c>
      <c r="H303" s="187">
        <v>71</v>
      </c>
      <c r="I303" s="94">
        <v>232.034829</v>
      </c>
      <c r="J303" s="94">
        <v>-7.7583994897197499</v>
      </c>
      <c r="K303" s="95">
        <f t="shared" si="212"/>
        <v>22.938143402990136</v>
      </c>
      <c r="L303" s="187">
        <v>10618.745786900001</v>
      </c>
      <c r="M303" s="187">
        <v>22774</v>
      </c>
      <c r="N303" s="187">
        <v>3396.2984740000002</v>
      </c>
      <c r="O303" s="187">
        <v>20.552250280594698</v>
      </c>
      <c r="P303" s="95">
        <f t="shared" si="213"/>
        <v>5.3584795938142786</v>
      </c>
      <c r="Q303" s="99">
        <v>11.7873406</v>
      </c>
      <c r="R303" s="111">
        <v>28</v>
      </c>
      <c r="S303" s="99">
        <v>-79.856115107913695</v>
      </c>
      <c r="T303" s="99">
        <v>3.6991860000000001</v>
      </c>
      <c r="U303" s="99">
        <v>-88.049340464342606</v>
      </c>
      <c r="V303" s="95">
        <f t="shared" si="214"/>
        <v>9.0306581948069758E-2</v>
      </c>
      <c r="W303" s="99">
        <v>9996.6677868999996</v>
      </c>
      <c r="X303" s="99">
        <v>17675</v>
      </c>
      <c r="Y303" s="99">
        <v>36.497026797436099</v>
      </c>
      <c r="Z303" s="99">
        <v>3338.306846</v>
      </c>
      <c r="AA303" s="99">
        <v>21.0905529584644</v>
      </c>
      <c r="AB303" s="95">
        <f t="shared" si="215"/>
        <v>5.4057081849433768</v>
      </c>
      <c r="AC303" s="99">
        <v>5099</v>
      </c>
      <c r="AD303" s="99">
        <v>57.991627999999999</v>
      </c>
      <c r="AE303" s="95">
        <f t="shared" si="216"/>
        <v>3.8136219945065051</v>
      </c>
      <c r="AF303" s="99">
        <v>0</v>
      </c>
      <c r="AG303" s="99">
        <v>0</v>
      </c>
      <c r="AH303" s="95">
        <f t="shared" si="217"/>
        <v>0</v>
      </c>
      <c r="AI303" s="99">
        <v>1.56</v>
      </c>
      <c r="AJ303" s="99">
        <v>7.8</v>
      </c>
      <c r="AK303" s="99">
        <v>239.130139886835</v>
      </c>
      <c r="AL303" s="95">
        <f t="shared" si="218"/>
        <v>0.13621235520706099</v>
      </c>
      <c r="AM303" s="99">
        <v>0</v>
      </c>
      <c r="AN303" s="99">
        <v>563.20000000000005</v>
      </c>
      <c r="AO303" s="99">
        <v>1215</v>
      </c>
      <c r="AP303" s="99">
        <v>26.526554999999998</v>
      </c>
      <c r="AQ303" s="99">
        <v>-11.167625988903399</v>
      </c>
      <c r="AR303" s="95">
        <f t="shared" si="219"/>
        <v>37.785643789884304</v>
      </c>
      <c r="AS303" s="99">
        <v>58.200308</v>
      </c>
      <c r="AT303" s="99">
        <v>0</v>
      </c>
      <c r="AU303" s="99">
        <v>6.1580209999999997</v>
      </c>
      <c r="AV303" s="99">
        <v>1036.7619950000001</v>
      </c>
      <c r="AW303" s="99">
        <v>481.39342099999999</v>
      </c>
      <c r="AX303" s="99">
        <v>2865.3513680000001</v>
      </c>
      <c r="AY303" s="99">
        <v>1.886792</v>
      </c>
      <c r="AZ303" s="99">
        <v>0</v>
      </c>
      <c r="BA303" s="207"/>
      <c r="BB303" s="207">
        <f t="shared" si="208"/>
        <v>8112.4117630000001</v>
      </c>
      <c r="BC303" s="207">
        <f t="shared" si="209"/>
        <v>8112.411763000001</v>
      </c>
      <c r="BD303" s="207">
        <f t="shared" si="195"/>
        <v>0</v>
      </c>
      <c r="BE303" s="207"/>
      <c r="BF303" s="207"/>
      <c r="BG303" s="207"/>
    </row>
    <row r="304" spans="1:59" s="172" customFormat="1" ht="20.25" customHeight="1">
      <c r="A304" s="271"/>
      <c r="B304" s="91" t="s">
        <v>32</v>
      </c>
      <c r="C304" s="90">
        <v>12019.061618780001</v>
      </c>
      <c r="D304" s="90">
        <v>3078.6656929999999</v>
      </c>
      <c r="E304" s="90">
        <v>8.0064006821127105</v>
      </c>
      <c r="F304" s="95">
        <f t="shared" si="211"/>
        <v>3.6446280660165247</v>
      </c>
      <c r="G304" s="90">
        <v>900.53972178000004</v>
      </c>
      <c r="H304" s="90">
        <v>32</v>
      </c>
      <c r="I304" s="90">
        <v>70.033034999999998</v>
      </c>
      <c r="J304" s="90">
        <v>-23.1058372690064</v>
      </c>
      <c r="K304" s="95">
        <f t="shared" si="212"/>
        <v>6.92321840949415</v>
      </c>
      <c r="L304" s="90">
        <v>7348.7405988</v>
      </c>
      <c r="M304" s="90">
        <v>13639</v>
      </c>
      <c r="N304" s="90">
        <v>2722.16687</v>
      </c>
      <c r="O304" s="90">
        <v>8.6351365724665499</v>
      </c>
      <c r="P304" s="95">
        <f t="shared" si="213"/>
        <v>4.294874474525435</v>
      </c>
      <c r="Q304" s="90">
        <v>897.81189500000005</v>
      </c>
      <c r="R304" s="90">
        <v>1623</v>
      </c>
      <c r="S304" s="90">
        <v>777.29729729729695</v>
      </c>
      <c r="T304" s="90">
        <v>286.93724500000002</v>
      </c>
      <c r="U304" s="90">
        <v>718.28722973148399</v>
      </c>
      <c r="V304" s="95">
        <f t="shared" si="214"/>
        <v>7.0048712958866819</v>
      </c>
      <c r="W304" s="90">
        <v>7329.9987848000001</v>
      </c>
      <c r="X304" s="90">
        <v>13639</v>
      </c>
      <c r="Y304" s="90">
        <v>20.156814377587899</v>
      </c>
      <c r="Z304" s="90">
        <v>2722.16687</v>
      </c>
      <c r="AA304" s="90">
        <v>8.6351365724665694</v>
      </c>
      <c r="AB304" s="95">
        <f t="shared" si="215"/>
        <v>4.4079949533616638</v>
      </c>
      <c r="AC304" s="90">
        <v>0</v>
      </c>
      <c r="AD304" s="90">
        <v>0</v>
      </c>
      <c r="AE304" s="95">
        <f t="shared" si="216"/>
        <v>0</v>
      </c>
      <c r="AF304" s="90">
        <v>0</v>
      </c>
      <c r="AG304" s="90">
        <v>0</v>
      </c>
      <c r="AH304" s="95">
        <f t="shared" si="217"/>
        <v>0</v>
      </c>
      <c r="AI304" s="90">
        <v>6.1959</v>
      </c>
      <c r="AJ304" s="90">
        <v>16.34834</v>
      </c>
      <c r="AK304" s="90">
        <v>496.70265495769701</v>
      </c>
      <c r="AL304" s="95">
        <f t="shared" si="218"/>
        <v>0.28549306347766717</v>
      </c>
      <c r="AM304" s="90">
        <v>15.281549999999999</v>
      </c>
      <c r="AN304" s="90">
        <v>118.6683</v>
      </c>
      <c r="AO304" s="90">
        <v>304</v>
      </c>
      <c r="AP304" s="90">
        <v>11.31488</v>
      </c>
      <c r="AQ304" s="90">
        <v>-49.832527985011801</v>
      </c>
      <c r="AR304" s="95">
        <f t="shared" si="219"/>
        <v>16.117434970552573</v>
      </c>
      <c r="AS304" s="90">
        <v>17.611227</v>
      </c>
      <c r="AT304" s="90">
        <v>0</v>
      </c>
      <c r="AU304" s="90">
        <v>0</v>
      </c>
      <c r="AV304" s="90">
        <v>82.616702000000004</v>
      </c>
      <c r="AW304" s="90">
        <v>126.29591499999999</v>
      </c>
      <c r="AX304" s="90">
        <v>32.278723999999997</v>
      </c>
      <c r="AY304" s="90">
        <v>0</v>
      </c>
      <c r="AZ304" s="90">
        <v>0</v>
      </c>
      <c r="BA304" s="207"/>
      <c r="BB304" s="207">
        <f t="shared" ref="BB304:BB321" si="220">D304</f>
        <v>3078.6656929999999</v>
      </c>
      <c r="BC304" s="207">
        <f t="shared" ref="BC304:BC319" si="221">I304+N304+AJ304+AP304+AS304+AT304+AU304+AV304+AW304+AX304+AY304</f>
        <v>3078.6656929999995</v>
      </c>
      <c r="BD304" s="207">
        <f t="shared" si="195"/>
        <v>0</v>
      </c>
      <c r="BE304" s="207"/>
      <c r="BF304" s="207"/>
      <c r="BG304" s="207"/>
    </row>
    <row r="305" spans="1:59" s="172" customFormat="1" ht="20.25" customHeight="1">
      <c r="A305" s="271"/>
      <c r="B305" s="91" t="s">
        <v>41</v>
      </c>
      <c r="C305" s="105">
        <v>32901.960530149998</v>
      </c>
      <c r="D305" s="103">
        <v>7460.6731179999997</v>
      </c>
      <c r="E305" s="104">
        <v>5.13693677855691</v>
      </c>
      <c r="F305" s="95">
        <f t="shared" si="211"/>
        <v>8.8321959409438922</v>
      </c>
      <c r="G305" s="112">
        <v>51.994999999999997</v>
      </c>
      <c r="H305" s="112">
        <v>11</v>
      </c>
      <c r="I305" s="112">
        <v>3.3826429999999998</v>
      </c>
      <c r="J305" s="104">
        <v>-75.383327069961794</v>
      </c>
      <c r="K305" s="95">
        <f t="shared" si="212"/>
        <v>0.33439613591423706</v>
      </c>
      <c r="L305" s="105">
        <v>18496.568103850001</v>
      </c>
      <c r="M305" s="105">
        <v>33785</v>
      </c>
      <c r="N305" s="105">
        <v>6573.1126960000001</v>
      </c>
      <c r="O305" s="104">
        <v>5.0754520712447997</v>
      </c>
      <c r="P305" s="95">
        <f t="shared" si="213"/>
        <v>10.370669868680558</v>
      </c>
      <c r="Q305" s="105">
        <v>469.87796903999998</v>
      </c>
      <c r="R305" s="105">
        <v>810</v>
      </c>
      <c r="S305" s="104">
        <v>-8.05902383654937</v>
      </c>
      <c r="T305" s="105">
        <v>158.16681399999999</v>
      </c>
      <c r="U305" s="104">
        <v>-13.467431189315199</v>
      </c>
      <c r="V305" s="95">
        <f t="shared" si="214"/>
        <v>3.861256057401846</v>
      </c>
      <c r="W305" s="103">
        <v>18492.866920650002</v>
      </c>
      <c r="X305" s="105">
        <v>33782</v>
      </c>
      <c r="Y305" s="104">
        <v>24.970405445398001</v>
      </c>
      <c r="Z305" s="103">
        <v>6573.0787330000003</v>
      </c>
      <c r="AA305" s="104">
        <v>5.0774382877054203</v>
      </c>
      <c r="AB305" s="95">
        <f t="shared" si="215"/>
        <v>10.643762585764216</v>
      </c>
      <c r="AC305" s="105">
        <v>3</v>
      </c>
      <c r="AD305" s="105">
        <v>3.3963E-2</v>
      </c>
      <c r="AE305" s="95">
        <f t="shared" si="216"/>
        <v>2.2334610747507281E-3</v>
      </c>
      <c r="AF305" s="105">
        <v>0</v>
      </c>
      <c r="AG305" s="105">
        <v>0</v>
      </c>
      <c r="AH305" s="95">
        <f t="shared" si="217"/>
        <v>0</v>
      </c>
      <c r="AI305" s="122">
        <v>673.98176000000001</v>
      </c>
      <c r="AJ305" s="122">
        <v>153.03232600000001</v>
      </c>
      <c r="AK305" s="122" t="s">
        <v>42</v>
      </c>
      <c r="AL305" s="95">
        <f t="shared" si="218"/>
        <v>2.67242224965061</v>
      </c>
      <c r="AM305" s="122">
        <v>153.03232600000001</v>
      </c>
      <c r="AN305" s="123">
        <v>38.799999999999997</v>
      </c>
      <c r="AO305" s="105">
        <v>689</v>
      </c>
      <c r="AP305" s="122">
        <v>1.614665</v>
      </c>
      <c r="AQ305" s="104">
        <v>-53.183541775033703</v>
      </c>
      <c r="AR305" s="95">
        <f t="shared" si="219"/>
        <v>2.3000030169765182</v>
      </c>
      <c r="AS305" s="105">
        <v>19.877075999999999</v>
      </c>
      <c r="AT305" s="122">
        <v>0</v>
      </c>
      <c r="AU305" s="122">
        <v>0.90329499999999996</v>
      </c>
      <c r="AV305" s="104">
        <v>644.39631199999997</v>
      </c>
      <c r="AW305" s="122">
        <v>63.515405000000001</v>
      </c>
      <c r="AX305" s="122">
        <v>0.8387</v>
      </c>
      <c r="AY305" s="122">
        <v>7.1054273576009998E-13</v>
      </c>
      <c r="AZ305" s="122"/>
      <c r="BA305" s="207"/>
      <c r="BB305" s="207">
        <f t="shared" si="220"/>
        <v>7460.6731179999997</v>
      </c>
      <c r="BC305" s="207">
        <f t="shared" si="221"/>
        <v>7460.6731180000006</v>
      </c>
      <c r="BD305" s="207">
        <f t="shared" si="195"/>
        <v>0</v>
      </c>
      <c r="BE305" s="207"/>
      <c r="BF305" s="207"/>
      <c r="BG305" s="207"/>
    </row>
    <row r="306" spans="1:59" s="172" customFormat="1" ht="20.25" customHeight="1">
      <c r="A306" s="271"/>
      <c r="B306" s="91" t="s">
        <v>38</v>
      </c>
      <c r="C306" s="90">
        <v>2517.2895841</v>
      </c>
      <c r="D306" s="90">
        <v>520.901026</v>
      </c>
      <c r="E306" s="92">
        <v>51.941147152059699</v>
      </c>
      <c r="F306" s="95">
        <f t="shared" si="211"/>
        <v>0.61666016654326083</v>
      </c>
      <c r="G306" s="90">
        <v>0</v>
      </c>
      <c r="H306" s="90">
        <v>0</v>
      </c>
      <c r="I306" s="90">
        <v>0</v>
      </c>
      <c r="J306" s="92">
        <v>-100</v>
      </c>
      <c r="K306" s="95">
        <f t="shared" si="212"/>
        <v>0</v>
      </c>
      <c r="L306" s="90">
        <v>668.81134659999998</v>
      </c>
      <c r="M306" s="90">
        <v>1161</v>
      </c>
      <c r="N306" s="90">
        <v>237.170286</v>
      </c>
      <c r="O306" s="92">
        <v>54.370149752793601</v>
      </c>
      <c r="P306" s="95">
        <f t="shared" si="213"/>
        <v>0.37419330118336835</v>
      </c>
      <c r="Q306" s="90"/>
      <c r="R306" s="90"/>
      <c r="S306" s="90"/>
      <c r="T306" s="90"/>
      <c r="U306" s="90"/>
      <c r="V306" s="95">
        <f t="shared" si="214"/>
        <v>0</v>
      </c>
      <c r="W306" s="90">
        <v>668.81134659999998</v>
      </c>
      <c r="X306" s="90">
        <v>1161</v>
      </c>
      <c r="Y306" s="92">
        <v>52.162516382699899</v>
      </c>
      <c r="Z306" s="90">
        <v>237.170286</v>
      </c>
      <c r="AA306" s="92">
        <v>54.370149752793601</v>
      </c>
      <c r="AB306" s="95">
        <f t="shared" si="215"/>
        <v>0.38404898512902058</v>
      </c>
      <c r="AC306" s="90">
        <v>0</v>
      </c>
      <c r="AD306" s="90">
        <v>0</v>
      </c>
      <c r="AE306" s="95">
        <f t="shared" si="216"/>
        <v>0</v>
      </c>
      <c r="AF306" s="90">
        <v>0</v>
      </c>
      <c r="AG306" s="90">
        <v>0</v>
      </c>
      <c r="AH306" s="95">
        <f t="shared" si="217"/>
        <v>0</v>
      </c>
      <c r="AI306" s="90">
        <v>1840.9257375</v>
      </c>
      <c r="AJ306" s="90">
        <v>283.26045299999998</v>
      </c>
      <c r="AK306" s="92">
        <v>50.164143364234</v>
      </c>
      <c r="AL306" s="95">
        <f t="shared" si="218"/>
        <v>4.9466119795062831</v>
      </c>
      <c r="AM306" s="90">
        <v>283.26045299999998</v>
      </c>
      <c r="AN306" s="90">
        <v>1.1525000000000001</v>
      </c>
      <c r="AO306" s="90">
        <v>6</v>
      </c>
      <c r="AP306" s="90">
        <v>1.4149E-2</v>
      </c>
      <c r="AQ306" s="92" t="s">
        <v>36</v>
      </c>
      <c r="AR306" s="95">
        <f t="shared" si="219"/>
        <v>2.015448572131108E-2</v>
      </c>
      <c r="AS306" s="90">
        <v>0</v>
      </c>
      <c r="AT306" s="90">
        <v>0</v>
      </c>
      <c r="AU306" s="90">
        <v>0</v>
      </c>
      <c r="AV306" s="90">
        <v>1.885E-3</v>
      </c>
      <c r="AW306" s="90">
        <v>0.45425300000000002</v>
      </c>
      <c r="AX306" s="90">
        <v>0</v>
      </c>
      <c r="AY306" s="90">
        <v>0</v>
      </c>
      <c r="AZ306" s="90"/>
      <c r="BA306" s="207"/>
      <c r="BB306" s="207">
        <f t="shared" si="220"/>
        <v>520.901026</v>
      </c>
      <c r="BC306" s="207">
        <f t="shared" si="221"/>
        <v>520.901026</v>
      </c>
      <c r="BD306" s="207">
        <f t="shared" si="195"/>
        <v>0</v>
      </c>
      <c r="BE306" s="207"/>
      <c r="BF306" s="207"/>
      <c r="BG306" s="207"/>
    </row>
    <row r="307" spans="1:59" s="172" customFormat="1" ht="20.25" customHeight="1">
      <c r="A307" s="271"/>
      <c r="B307" s="91" t="s">
        <v>62</v>
      </c>
      <c r="C307" s="95">
        <v>3264.6329123300002</v>
      </c>
      <c r="D307" s="95">
        <v>981.925521</v>
      </c>
      <c r="E307" s="95">
        <v>-8.1486330627285692</v>
      </c>
      <c r="F307" s="95">
        <f t="shared" si="211"/>
        <v>1.1624364804244753</v>
      </c>
      <c r="G307" s="95">
        <v>190.14035730000001</v>
      </c>
      <c r="H307" s="95">
        <v>7</v>
      </c>
      <c r="I307" s="95">
        <v>15.161372</v>
      </c>
      <c r="J307" s="95">
        <v>-25.269251567811299</v>
      </c>
      <c r="K307" s="95">
        <f t="shared" si="212"/>
        <v>1.4987996699498909</v>
      </c>
      <c r="L307" s="95">
        <v>2464.3879051399999</v>
      </c>
      <c r="M307" s="95">
        <v>4469</v>
      </c>
      <c r="N307" s="95">
        <v>905.73794299999997</v>
      </c>
      <c r="O307" s="95">
        <v>-9.7528601861489204</v>
      </c>
      <c r="P307" s="95">
        <f t="shared" si="213"/>
        <v>1.4290199527701524</v>
      </c>
      <c r="Q307" s="95">
        <v>614.25988284000005</v>
      </c>
      <c r="R307" s="95">
        <v>1169</v>
      </c>
      <c r="S307" s="95">
        <v>89.772727272727295</v>
      </c>
      <c r="T307" s="95">
        <v>203.07999699999999</v>
      </c>
      <c r="U307" s="95">
        <v>67.656075565503698</v>
      </c>
      <c r="V307" s="95">
        <f t="shared" si="214"/>
        <v>4.9577016108663523</v>
      </c>
      <c r="W307" s="95">
        <v>2464.3879051399999</v>
      </c>
      <c r="X307" s="95">
        <v>4469</v>
      </c>
      <c r="Y307" s="95">
        <v>-2.8689415344490299</v>
      </c>
      <c r="Z307" s="95">
        <v>905.73794299999997</v>
      </c>
      <c r="AA307" s="95">
        <v>-9.7528601861489204</v>
      </c>
      <c r="AB307" s="95">
        <f t="shared" si="215"/>
        <v>1.4666581706698143</v>
      </c>
      <c r="AC307" s="95"/>
      <c r="AD307" s="95"/>
      <c r="AE307" s="95">
        <f t="shared" si="216"/>
        <v>0</v>
      </c>
      <c r="AF307" s="95"/>
      <c r="AG307" s="95"/>
      <c r="AH307" s="95">
        <f t="shared" si="217"/>
        <v>0</v>
      </c>
      <c r="AI307" s="95"/>
      <c r="AJ307" s="95"/>
      <c r="AK307" s="95">
        <v>0</v>
      </c>
      <c r="AL307" s="95">
        <f t="shared" si="218"/>
        <v>0</v>
      </c>
      <c r="AM307" s="136"/>
      <c r="AN307" s="95"/>
      <c r="AO307" s="95"/>
      <c r="AP307" s="95"/>
      <c r="AQ307" s="95" t="s">
        <v>36</v>
      </c>
      <c r="AR307" s="95">
        <f t="shared" si="219"/>
        <v>0</v>
      </c>
      <c r="AS307" s="95">
        <v>20.069468000000001</v>
      </c>
      <c r="AT307" s="95"/>
      <c r="AU307" s="95"/>
      <c r="AV307" s="95">
        <v>12.981310000000001</v>
      </c>
      <c r="AW307" s="95">
        <v>17.991405</v>
      </c>
      <c r="AX307" s="95">
        <v>9.9840230000000005</v>
      </c>
      <c r="AY307" s="96"/>
      <c r="AZ307" s="190"/>
      <c r="BA307" s="207"/>
      <c r="BB307" s="207">
        <f t="shared" si="220"/>
        <v>981.925521</v>
      </c>
      <c r="BC307" s="207">
        <f t="shared" si="221"/>
        <v>981.925521</v>
      </c>
      <c r="BD307" s="207">
        <f t="shared" si="195"/>
        <v>0</v>
      </c>
      <c r="BE307" s="207"/>
      <c r="BF307" s="207"/>
      <c r="BG307" s="207"/>
    </row>
    <row r="308" spans="1:59" s="172" customFormat="1" ht="20.25" customHeight="1">
      <c r="A308" s="272"/>
      <c r="B308" s="106" t="s">
        <v>17</v>
      </c>
      <c r="C308" s="222">
        <f>C298+C299+C300+C301++C302+C303+C304+C305+C306+C307</f>
        <v>795034.86811922991</v>
      </c>
      <c r="D308" s="222">
        <f t="shared" ref="D308:AI308" si="222">D298+D299+D300+D301++D302+D303+D304+D305+D306+D307</f>
        <v>84471.327039000011</v>
      </c>
      <c r="E308" s="222">
        <v>1.43</v>
      </c>
      <c r="F308" s="186">
        <f>D308/$D$401*100</f>
        <v>1.5996932865204914</v>
      </c>
      <c r="G308" s="222">
        <f t="shared" si="222"/>
        <v>8389.1179524200015</v>
      </c>
      <c r="H308" s="222">
        <f t="shared" si="222"/>
        <v>428</v>
      </c>
      <c r="I308" s="222">
        <f t="shared" si="222"/>
        <v>1011.5676100000001</v>
      </c>
      <c r="J308" s="222">
        <v>-0.83</v>
      </c>
      <c r="K308" s="186">
        <f>I308/$I$401*100</f>
        <v>0.8122424874752836</v>
      </c>
      <c r="L308" s="222">
        <f t="shared" si="222"/>
        <v>178843.37077449</v>
      </c>
      <c r="M308" s="222">
        <f t="shared" si="222"/>
        <v>437687</v>
      </c>
      <c r="N308" s="222">
        <f t="shared" si="222"/>
        <v>63381.756234000008</v>
      </c>
      <c r="O308" s="222">
        <v>2.78</v>
      </c>
      <c r="P308" s="186">
        <f>N308/$N$401*100</f>
        <v>1.6153978011164805</v>
      </c>
      <c r="Q308" s="222">
        <f t="shared" si="222"/>
        <v>12315.176817360001</v>
      </c>
      <c r="R308" s="222">
        <f t="shared" si="222"/>
        <v>23247</v>
      </c>
      <c r="S308" s="222">
        <v>-20</v>
      </c>
      <c r="T308" s="222">
        <f t="shared" si="222"/>
        <v>4096.2529199999999</v>
      </c>
      <c r="U308" s="222">
        <v>-20.02</v>
      </c>
      <c r="V308" s="186">
        <f>T308/$T$401*100</f>
        <v>1.1152869350807704</v>
      </c>
      <c r="W308" s="222">
        <f t="shared" si="222"/>
        <v>161082.95777729002</v>
      </c>
      <c r="X308" s="222">
        <f t="shared" si="222"/>
        <v>295423</v>
      </c>
      <c r="Y308" s="222">
        <v>13.31</v>
      </c>
      <c r="Z308" s="222">
        <f t="shared" si="222"/>
        <v>61755.217481</v>
      </c>
      <c r="AA308" s="222">
        <v>3</v>
      </c>
      <c r="AB308" s="186">
        <f>Z308/$Z$401*100</f>
        <v>1.5887523562972325</v>
      </c>
      <c r="AC308" s="222">
        <f t="shared" si="222"/>
        <v>141117</v>
      </c>
      <c r="AD308" s="222">
        <f t="shared" si="222"/>
        <v>1520.644366</v>
      </c>
      <c r="AE308" s="186">
        <f>AD308/$AD$401*100</f>
        <v>4.8843358544690112</v>
      </c>
      <c r="AF308" s="222">
        <f t="shared" si="222"/>
        <v>1147</v>
      </c>
      <c r="AG308" s="222">
        <f t="shared" si="222"/>
        <v>105.89438700000001</v>
      </c>
      <c r="AH308" s="186">
        <f>AG308/$AG$401*100</f>
        <v>1.9308527644343245</v>
      </c>
      <c r="AI308" s="222">
        <f t="shared" si="222"/>
        <v>9741.8339818900004</v>
      </c>
      <c r="AJ308" s="222">
        <f t="shared" ref="AJ308:AZ308" si="223">AJ298+AJ299+AJ300+AJ301++AJ302+AJ303+AJ304+AJ305+AJ306+AJ307</f>
        <v>5726.3527879999992</v>
      </c>
      <c r="AK308" s="222">
        <v>-10.94</v>
      </c>
      <c r="AL308" s="186">
        <f>AJ308/$AJ$401*100</f>
        <v>1.6439742584997279</v>
      </c>
      <c r="AM308" s="222">
        <f t="shared" si="223"/>
        <v>5656.2065979999998</v>
      </c>
      <c r="AN308" s="222">
        <f t="shared" si="223"/>
        <v>1203.8933199999999</v>
      </c>
      <c r="AO308" s="222">
        <f t="shared" si="223"/>
        <v>5201</v>
      </c>
      <c r="AP308" s="222">
        <f t="shared" si="223"/>
        <v>70.202734000000007</v>
      </c>
      <c r="AQ308" s="222">
        <v>-24.65</v>
      </c>
      <c r="AR308" s="186">
        <f>AP308/$AP$401*100</f>
        <v>0.38325738170530371</v>
      </c>
      <c r="AS308" s="222">
        <f t="shared" si="223"/>
        <v>284.16818000000001</v>
      </c>
      <c r="AT308" s="222">
        <f t="shared" si="223"/>
        <v>5.5000010000000001</v>
      </c>
      <c r="AU308" s="222">
        <f t="shared" si="223"/>
        <v>41.912411999999996</v>
      </c>
      <c r="AV308" s="222">
        <f t="shared" si="223"/>
        <v>5211.1641049999998</v>
      </c>
      <c r="AW308" s="222">
        <f t="shared" si="223"/>
        <v>3635.1942500000005</v>
      </c>
      <c r="AX308" s="222">
        <f t="shared" si="223"/>
        <v>5096.0072150000005</v>
      </c>
      <c r="AY308" s="222">
        <f t="shared" si="223"/>
        <v>7.5015100000038526</v>
      </c>
      <c r="AZ308" s="222">
        <f t="shared" si="223"/>
        <v>202.60477</v>
      </c>
      <c r="BA308" s="207"/>
      <c r="BB308" s="207">
        <f t="shared" si="220"/>
        <v>84471.327039000011</v>
      </c>
      <c r="BC308" s="207">
        <f t="shared" si="221"/>
        <v>84471.327039000011</v>
      </c>
      <c r="BD308" s="207">
        <f t="shared" si="195"/>
        <v>0</v>
      </c>
      <c r="BE308" s="207"/>
      <c r="BF308" s="207"/>
      <c r="BG308" s="207"/>
    </row>
    <row r="309" spans="1:59" s="172" customFormat="1" ht="20.25" customHeight="1">
      <c r="A309" s="282" t="s">
        <v>93</v>
      </c>
      <c r="B309" s="91" t="s">
        <v>77</v>
      </c>
      <c r="C309" s="95">
        <v>206421.00120704999</v>
      </c>
      <c r="D309" s="95">
        <v>22362.966891</v>
      </c>
      <c r="E309" s="95">
        <v>13.8185750831438</v>
      </c>
      <c r="F309" s="95">
        <f>D309/$D$314*100</f>
        <v>45.298606261083904</v>
      </c>
      <c r="G309" s="95">
        <v>2341.6326957800002</v>
      </c>
      <c r="H309" s="95">
        <v>217</v>
      </c>
      <c r="I309" s="95">
        <v>301.224783</v>
      </c>
      <c r="J309" s="95">
        <v>19.627758813298801</v>
      </c>
      <c r="K309" s="95">
        <f>I309/$I$314*100</f>
        <v>72.743594935435738</v>
      </c>
      <c r="L309" s="95">
        <v>35425.370371739999</v>
      </c>
      <c r="M309" s="95">
        <v>77495</v>
      </c>
      <c r="N309" s="95">
        <v>15321.666492</v>
      </c>
      <c r="O309" s="95">
        <v>3.2277587706066799</v>
      </c>
      <c r="P309" s="95">
        <f>N309/$N$314*100</f>
        <v>66.016680344602733</v>
      </c>
      <c r="Q309" s="95">
        <v>365.83263044</v>
      </c>
      <c r="R309" s="95">
        <v>734</v>
      </c>
      <c r="S309" s="95">
        <v>-92.778433687524597</v>
      </c>
      <c r="T309" s="95">
        <v>118.800061</v>
      </c>
      <c r="U309" s="95">
        <v>-94.430152596857496</v>
      </c>
      <c r="V309" s="95">
        <f>T309/$T$314*100</f>
        <v>9.3260880541557292</v>
      </c>
      <c r="W309" s="95">
        <v>35236.824371739996</v>
      </c>
      <c r="X309" s="95">
        <v>75289</v>
      </c>
      <c r="Y309" s="95">
        <v>14.2178800612892</v>
      </c>
      <c r="Z309" s="95">
        <v>15297.067874</v>
      </c>
      <c r="AA309" s="95">
        <v>3.2437962941884702</v>
      </c>
      <c r="AB309" s="95">
        <f>Z309/$Z$314*100</f>
        <v>66.005638421618158</v>
      </c>
      <c r="AC309" s="95">
        <v>1875</v>
      </c>
      <c r="AD309" s="95">
        <v>21.610741000000001</v>
      </c>
      <c r="AE309" s="95">
        <f>AD309/$AD$314*100</f>
        <v>71.108145430222763</v>
      </c>
      <c r="AF309" s="95">
        <v>331</v>
      </c>
      <c r="AG309" s="95">
        <v>2.9878770000000001</v>
      </c>
      <c r="AH309" s="95">
        <f>AG309/$AG$314*100</f>
        <v>99.81092600492326</v>
      </c>
      <c r="AI309" s="95">
        <v>3589.7231579999998</v>
      </c>
      <c r="AJ309" s="95">
        <v>2736.8255920000001</v>
      </c>
      <c r="AK309" s="95">
        <v>83.159635413393502</v>
      </c>
      <c r="AL309" s="95">
        <f>AJ309/$AJ$314*100</f>
        <v>15.91270022176197</v>
      </c>
      <c r="AM309" s="136">
        <v>2736.8255920000001</v>
      </c>
      <c r="AN309" s="95">
        <v>1787.52396322</v>
      </c>
      <c r="AO309" s="95">
        <v>1214</v>
      </c>
      <c r="AP309" s="95">
        <v>296.66995100000003</v>
      </c>
      <c r="AQ309" s="95">
        <v>26.441359495062301</v>
      </c>
      <c r="AR309" s="95">
        <f>AP309/$AP$314*100</f>
        <v>98.727675696913195</v>
      </c>
      <c r="AS309" s="95">
        <v>18.699242000000002</v>
      </c>
      <c r="AT309" s="95">
        <v>24.046226999999998</v>
      </c>
      <c r="AU309" s="95">
        <v>2.9832999999999998E-2</v>
      </c>
      <c r="AV309" s="95">
        <v>1379.2868060000001</v>
      </c>
      <c r="AW309" s="95">
        <v>1270.734465</v>
      </c>
      <c r="AX309" s="95">
        <v>1013.7835</v>
      </c>
      <c r="AY309" s="96">
        <v>0</v>
      </c>
      <c r="AZ309" s="190">
        <v>106.041212</v>
      </c>
      <c r="BA309" s="207"/>
      <c r="BB309" s="207">
        <f t="shared" si="220"/>
        <v>22362.966891</v>
      </c>
      <c r="BC309" s="207">
        <f t="shared" si="221"/>
        <v>22362.966891</v>
      </c>
      <c r="BD309" s="207">
        <f t="shared" si="195"/>
        <v>0</v>
      </c>
      <c r="BE309" s="207"/>
      <c r="BF309" s="207"/>
      <c r="BG309" s="207"/>
    </row>
    <row r="310" spans="1:59" s="172" customFormat="1" ht="20.25" customHeight="1">
      <c r="A310" s="282"/>
      <c r="B310" s="91" t="s">
        <v>34</v>
      </c>
      <c r="C310" s="92">
        <v>21485.698572429999</v>
      </c>
      <c r="D310" s="92">
        <v>8619.9543290000001</v>
      </c>
      <c r="E310" s="92">
        <v>27.573599729314299</v>
      </c>
      <c r="F310" s="95">
        <f t="shared" ref="F310:F313" si="224">D310/$D$314*100</f>
        <v>17.460649074029732</v>
      </c>
      <c r="G310" s="92">
        <v>55.838238179999998</v>
      </c>
      <c r="H310" s="92">
        <v>10</v>
      </c>
      <c r="I310" s="92">
        <v>3.8462489999999998</v>
      </c>
      <c r="J310" s="92">
        <v>-23.9557192332718</v>
      </c>
      <c r="K310" s="95">
        <f t="shared" ref="K310:K313" si="225">I310/$I$314*100</f>
        <v>0.92884116801513228</v>
      </c>
      <c r="L310" s="92">
        <v>4041.1888512599999</v>
      </c>
      <c r="M310" s="92">
        <v>11152</v>
      </c>
      <c r="N310" s="92">
        <v>2008.168195</v>
      </c>
      <c r="O310" s="92">
        <v>-23.227813326376101</v>
      </c>
      <c r="P310" s="95">
        <f>N310/$N$314*100</f>
        <v>8.6526226032092399</v>
      </c>
      <c r="Q310" s="92">
        <v>35.155311660000002</v>
      </c>
      <c r="R310" s="97">
        <v>75</v>
      </c>
      <c r="S310" s="92">
        <v>20.9677419354839</v>
      </c>
      <c r="T310" s="92">
        <v>20.715301</v>
      </c>
      <c r="U310" s="92">
        <v>-51.656358835059997</v>
      </c>
      <c r="V310" s="95">
        <f t="shared" ref="V310:V313" si="226">T310/$T$314*100</f>
        <v>1.6262005218527644</v>
      </c>
      <c r="W310" s="92">
        <v>3964.6948512600002</v>
      </c>
      <c r="X310" s="92">
        <v>10525</v>
      </c>
      <c r="Y310" s="92">
        <v>-11.9394243641232</v>
      </c>
      <c r="Z310" s="92">
        <v>2000.6441950000001</v>
      </c>
      <c r="AA310" s="92">
        <v>-23.335029413495199</v>
      </c>
      <c r="AB310" s="95">
        <f t="shared" ref="AB310:AB313" si="227">Z310/$Z$314*100</f>
        <v>8.632621521535345</v>
      </c>
      <c r="AC310" s="92">
        <v>627</v>
      </c>
      <c r="AD310" s="92">
        <v>7.524</v>
      </c>
      <c r="AE310" s="95">
        <f t="shared" ref="AE310:AE313" si="228">AD310/$AD$314*100</f>
        <v>24.757026435002672</v>
      </c>
      <c r="AF310" s="92">
        <v>0</v>
      </c>
      <c r="AG310" s="92">
        <v>0</v>
      </c>
      <c r="AH310" s="95">
        <f t="shared" ref="AH310:AH313" si="229">AG310/$AG$314*100</f>
        <v>0</v>
      </c>
      <c r="AI310" s="92">
        <v>419.97844500000002</v>
      </c>
      <c r="AJ310" s="92">
        <v>2723.5640039999998</v>
      </c>
      <c r="AK310" s="92">
        <v>443.82631930577298</v>
      </c>
      <c r="AL310" s="95">
        <f t="shared" ref="AL310:AL313" si="230">AJ310/$AJ$314*100</f>
        <v>15.835593490910952</v>
      </c>
      <c r="AM310" s="92">
        <v>2723.5640039999998</v>
      </c>
      <c r="AN310" s="92">
        <v>39.292700000000004</v>
      </c>
      <c r="AO310" s="92">
        <v>45</v>
      </c>
      <c r="AP310" s="92">
        <v>1.6920580000000001</v>
      </c>
      <c r="AQ310" s="92">
        <v>-49.054177459414099</v>
      </c>
      <c r="AR310" s="95">
        <f t="shared" ref="AR310:AR313" si="231">AP310/$AP$314*100</f>
        <v>0.56309360931659558</v>
      </c>
      <c r="AS310" s="92">
        <v>30.153706</v>
      </c>
      <c r="AT310" s="92">
        <v>0</v>
      </c>
      <c r="AU310" s="92">
        <v>0</v>
      </c>
      <c r="AV310" s="92">
        <v>410.78009900000001</v>
      </c>
      <c r="AW310" s="92">
        <v>207.46027699999999</v>
      </c>
      <c r="AX310" s="92">
        <v>3234.289741</v>
      </c>
      <c r="AY310" s="92">
        <v>0</v>
      </c>
      <c r="AZ310" s="92"/>
      <c r="BA310" s="207"/>
      <c r="BB310" s="207">
        <f t="shared" si="220"/>
        <v>8619.9543290000001</v>
      </c>
      <c r="BC310" s="207">
        <f t="shared" si="221"/>
        <v>8619.9543290000001</v>
      </c>
      <c r="BD310" s="207">
        <f t="shared" si="195"/>
        <v>0</v>
      </c>
      <c r="BE310" s="207"/>
      <c r="BF310" s="207"/>
      <c r="BG310" s="207"/>
    </row>
    <row r="311" spans="1:59" s="172" customFormat="1" ht="20.25" customHeight="1">
      <c r="A311" s="282"/>
      <c r="B311" s="91" t="s">
        <v>33</v>
      </c>
      <c r="C311" s="92">
        <v>27073.400387239999</v>
      </c>
      <c r="D311" s="92">
        <v>5575.0219200000001</v>
      </c>
      <c r="E311" s="92">
        <v>-6.5606249184744696</v>
      </c>
      <c r="F311" s="95">
        <f t="shared" si="224"/>
        <v>11.292809405921327</v>
      </c>
      <c r="G311" s="92">
        <v>830.67253702000005</v>
      </c>
      <c r="H311" s="92">
        <v>31</v>
      </c>
      <c r="I311" s="92">
        <v>87.506291000000004</v>
      </c>
      <c r="J311" s="92">
        <v>18.708944071812599</v>
      </c>
      <c r="K311" s="95">
        <f t="shared" si="225"/>
        <v>21.132133031717931</v>
      </c>
      <c r="L311" s="92">
        <v>14287.35658922</v>
      </c>
      <c r="M311" s="92">
        <v>28289</v>
      </c>
      <c r="N311" s="92">
        <v>5099.1248349999996</v>
      </c>
      <c r="O311" s="92">
        <v>-7.7518510487980796</v>
      </c>
      <c r="P311" s="95">
        <f>N311/$N$314*100</f>
        <v>21.970671039288412</v>
      </c>
      <c r="Q311" s="92">
        <v>3200.13350825</v>
      </c>
      <c r="R311" s="92">
        <v>6284</v>
      </c>
      <c r="S311" s="92">
        <v>-20.866389623473101</v>
      </c>
      <c r="T311" s="92">
        <v>1129.718944</v>
      </c>
      <c r="U311" s="92">
        <v>-24.076642661860401</v>
      </c>
      <c r="V311" s="95">
        <f t="shared" si="226"/>
        <v>88.685630794346352</v>
      </c>
      <c r="W311" s="92">
        <v>14273.814589219999</v>
      </c>
      <c r="X311" s="92">
        <v>28178</v>
      </c>
      <c r="Y311" s="92">
        <v>4.9499050243956999</v>
      </c>
      <c r="Z311" s="92">
        <v>5097.8682040000003</v>
      </c>
      <c r="AA311" s="92">
        <v>-7.4499887629798902</v>
      </c>
      <c r="AB311" s="95">
        <f t="shared" si="227"/>
        <v>21.996898239969724</v>
      </c>
      <c r="AC311" s="92">
        <v>111</v>
      </c>
      <c r="AD311" s="92">
        <v>1.2566310000000001</v>
      </c>
      <c r="AE311" s="95">
        <f t="shared" si="228"/>
        <v>4.1348281347745672</v>
      </c>
      <c r="AF311" s="92">
        <v>0</v>
      </c>
      <c r="AG311" s="92">
        <v>0</v>
      </c>
      <c r="AH311" s="95">
        <f t="shared" si="229"/>
        <v>0</v>
      </c>
      <c r="AI311" s="92">
        <v>0.51200000000000001</v>
      </c>
      <c r="AJ311" s="92">
        <v>3.3279999999999998</v>
      </c>
      <c r="AK311" s="92">
        <v>452.07192860223603</v>
      </c>
      <c r="AL311" s="95">
        <f t="shared" si="230"/>
        <v>1.9349960221368697E-2</v>
      </c>
      <c r="AM311" s="92">
        <v>3.3279999999999998</v>
      </c>
      <c r="AN311" s="92">
        <v>123.30752</v>
      </c>
      <c r="AO311" s="92">
        <v>32</v>
      </c>
      <c r="AP311" s="92">
        <v>2.0876049999999999</v>
      </c>
      <c r="AQ311" s="92">
        <v>142.05715624105</v>
      </c>
      <c r="AR311" s="95">
        <f t="shared" si="231"/>
        <v>0.69472620576680666</v>
      </c>
      <c r="AS311" s="92">
        <v>9.1195719999999998</v>
      </c>
      <c r="AT311" s="92">
        <v>0</v>
      </c>
      <c r="AU311" s="92">
        <v>0</v>
      </c>
      <c r="AV311" s="92">
        <v>138.80866499999999</v>
      </c>
      <c r="AW311" s="92">
        <v>214.04324600000001</v>
      </c>
      <c r="AX311" s="92">
        <v>21.003706000000001</v>
      </c>
      <c r="AY311" s="92">
        <v>0</v>
      </c>
      <c r="AZ311" s="92">
        <v>0</v>
      </c>
      <c r="BA311" s="207"/>
      <c r="BB311" s="207">
        <f t="shared" si="220"/>
        <v>5575.0219200000001</v>
      </c>
      <c r="BC311" s="207">
        <f t="shared" si="221"/>
        <v>5575.0219199999992</v>
      </c>
      <c r="BD311" s="207">
        <f t="shared" si="195"/>
        <v>0</v>
      </c>
      <c r="BE311" s="207"/>
      <c r="BF311" s="207"/>
      <c r="BG311" s="207"/>
    </row>
    <row r="312" spans="1:59" s="172" customFormat="1" ht="20.25" customHeight="1">
      <c r="A312" s="282"/>
      <c r="B312" s="91" t="s">
        <v>38</v>
      </c>
      <c r="C312" s="90">
        <v>26682.252443990001</v>
      </c>
      <c r="D312" s="90">
        <v>12196.939517000001</v>
      </c>
      <c r="E312" s="92">
        <v>44.273765038419</v>
      </c>
      <c r="F312" s="95">
        <f t="shared" si="224"/>
        <v>24.706219146315238</v>
      </c>
      <c r="G312" s="90">
        <v>134.52000000000001</v>
      </c>
      <c r="H312" s="90">
        <v>3</v>
      </c>
      <c r="I312" s="90">
        <v>14.992687</v>
      </c>
      <c r="J312" s="92">
        <v>-49.755525181174399</v>
      </c>
      <c r="K312" s="95">
        <f t="shared" si="225"/>
        <v>3.6206249009789246</v>
      </c>
      <c r="L312" s="90">
        <v>809.55020538999997</v>
      </c>
      <c r="M312" s="90">
        <v>1578</v>
      </c>
      <c r="N312" s="90">
        <v>302.40541400000001</v>
      </c>
      <c r="O312" s="92">
        <v>-12.911245735960099</v>
      </c>
      <c r="P312" s="95">
        <f>N312/$N$314*100</f>
        <v>1.3029784691462301</v>
      </c>
      <c r="Q312" s="90"/>
      <c r="R312" s="90"/>
      <c r="S312" s="90"/>
      <c r="T312" s="90"/>
      <c r="U312" s="90"/>
      <c r="V312" s="95">
        <f t="shared" si="226"/>
        <v>0</v>
      </c>
      <c r="W312" s="90">
        <v>809.42820539000002</v>
      </c>
      <c r="X312" s="90">
        <v>1577</v>
      </c>
      <c r="Y312" s="92">
        <v>2.0051746442432101</v>
      </c>
      <c r="Z312" s="90">
        <v>302.39975399999997</v>
      </c>
      <c r="AA312" s="92">
        <v>-12.911456193346799</v>
      </c>
      <c r="AB312" s="95">
        <f t="shared" si="227"/>
        <v>1.3048310294311947</v>
      </c>
      <c r="AC312" s="90">
        <v>0</v>
      </c>
      <c r="AD312" s="90">
        <v>0</v>
      </c>
      <c r="AE312" s="95">
        <f t="shared" si="228"/>
        <v>0</v>
      </c>
      <c r="AF312" s="90">
        <v>1</v>
      </c>
      <c r="AG312" s="90">
        <v>5.6600000000000001E-3</v>
      </c>
      <c r="AH312" s="95">
        <f t="shared" si="229"/>
        <v>0.18907399507672695</v>
      </c>
      <c r="AI312" s="90">
        <v>24142.74048</v>
      </c>
      <c r="AJ312" s="90">
        <v>11735.284169</v>
      </c>
      <c r="AK312" s="92">
        <v>46.6038931842496</v>
      </c>
      <c r="AL312" s="95">
        <f t="shared" si="230"/>
        <v>68.232356327105705</v>
      </c>
      <c r="AM312" s="90">
        <v>11725.675169</v>
      </c>
      <c r="AN312" s="90">
        <v>0</v>
      </c>
      <c r="AO312" s="90">
        <v>0</v>
      </c>
      <c r="AP312" s="90">
        <v>0</v>
      </c>
      <c r="AQ312" s="92" t="s">
        <v>36</v>
      </c>
      <c r="AR312" s="95">
        <f t="shared" si="231"/>
        <v>0</v>
      </c>
      <c r="AS312" s="90">
        <v>0</v>
      </c>
      <c r="AT312" s="90">
        <v>0</v>
      </c>
      <c r="AU312" s="90">
        <v>18.60858</v>
      </c>
      <c r="AV312" s="90">
        <v>11.953170999999999</v>
      </c>
      <c r="AW312" s="90">
        <v>113.64679</v>
      </c>
      <c r="AX312" s="90">
        <v>4.8705999999999999E-2</v>
      </c>
      <c r="AY312" s="90">
        <v>0</v>
      </c>
      <c r="AZ312" s="90"/>
      <c r="BA312" s="207"/>
      <c r="BB312" s="207">
        <f t="shared" si="220"/>
        <v>12196.939517000001</v>
      </c>
      <c r="BC312" s="207">
        <f t="shared" si="221"/>
        <v>12196.939517000001</v>
      </c>
      <c r="BD312" s="207">
        <f t="shared" si="195"/>
        <v>0</v>
      </c>
      <c r="BE312" s="207"/>
      <c r="BF312" s="207"/>
      <c r="BG312" s="207"/>
    </row>
    <row r="313" spans="1:59" s="172" customFormat="1" ht="20.25" customHeight="1">
      <c r="A313" s="282"/>
      <c r="B313" s="91" t="s">
        <v>32</v>
      </c>
      <c r="C313" s="90">
        <v>2388.8167176000002</v>
      </c>
      <c r="D313" s="90">
        <v>613.00906599999996</v>
      </c>
      <c r="E313" s="90">
        <v>28.720282362178999</v>
      </c>
      <c r="F313" s="95">
        <f t="shared" si="224"/>
        <v>1.241716112649804</v>
      </c>
      <c r="G313" s="90">
        <v>57.5</v>
      </c>
      <c r="H313" s="90">
        <v>6</v>
      </c>
      <c r="I313" s="90">
        <v>6.5211319999999997</v>
      </c>
      <c r="J313" s="90">
        <v>5.3462333143247802</v>
      </c>
      <c r="K313" s="95">
        <f t="shared" si="225"/>
        <v>1.5748059638522767</v>
      </c>
      <c r="L313" s="90">
        <v>875.03867760000003</v>
      </c>
      <c r="M313" s="90">
        <v>3523</v>
      </c>
      <c r="N313" s="90">
        <v>477.41565100000003</v>
      </c>
      <c r="O313" s="90">
        <v>23.513848035592499</v>
      </c>
      <c r="P313" s="95">
        <f>N313/$N$314*100</f>
        <v>2.0570475437534026</v>
      </c>
      <c r="Q313" s="90">
        <v>9.7696535999999998</v>
      </c>
      <c r="R313" s="90">
        <v>29</v>
      </c>
      <c r="S313" s="90">
        <v>61.1111111111111</v>
      </c>
      <c r="T313" s="90">
        <v>4.6123519999999996</v>
      </c>
      <c r="U313" s="90">
        <v>-10.9164418663088</v>
      </c>
      <c r="V313" s="95">
        <f t="shared" si="226"/>
        <v>0.36208062964514204</v>
      </c>
      <c r="W313" s="90">
        <v>874.67267760000004</v>
      </c>
      <c r="X313" s="90">
        <v>3523</v>
      </c>
      <c r="Y313" s="90">
        <v>56.717081850533802</v>
      </c>
      <c r="Z313" s="90">
        <v>477.41565100000003</v>
      </c>
      <c r="AA313" s="90">
        <v>23.5138480355924</v>
      </c>
      <c r="AB313" s="95">
        <f t="shared" si="227"/>
        <v>2.0600107874455946</v>
      </c>
      <c r="AC313" s="90">
        <v>0</v>
      </c>
      <c r="AD313" s="90">
        <v>0</v>
      </c>
      <c r="AE313" s="95">
        <f t="shared" si="228"/>
        <v>0</v>
      </c>
      <c r="AF313" s="90">
        <v>0</v>
      </c>
      <c r="AG313" s="90">
        <v>0</v>
      </c>
      <c r="AH313" s="95">
        <f t="shared" si="229"/>
        <v>0</v>
      </c>
      <c r="AI313" s="90">
        <v>0</v>
      </c>
      <c r="AJ313" s="90">
        <v>0</v>
      </c>
      <c r="AK313" s="90" t="e">
        <v>#DIV/0!</v>
      </c>
      <c r="AL313" s="95">
        <f t="shared" si="230"/>
        <v>0</v>
      </c>
      <c r="AM313" s="90">
        <v>0</v>
      </c>
      <c r="AN313" s="90">
        <v>1.105</v>
      </c>
      <c r="AO313" s="90">
        <v>17</v>
      </c>
      <c r="AP313" s="90">
        <v>4.3584999999999999E-2</v>
      </c>
      <c r="AQ313" s="90">
        <v>-60.540491602915203</v>
      </c>
      <c r="AR313" s="95">
        <f t="shared" si="231"/>
        <v>1.4504488003404028E-2</v>
      </c>
      <c r="AS313" s="90">
        <v>0</v>
      </c>
      <c r="AT313" s="90">
        <v>0</v>
      </c>
      <c r="AU313" s="90">
        <v>0</v>
      </c>
      <c r="AV313" s="90">
        <v>27.395738000000001</v>
      </c>
      <c r="AW313" s="90">
        <v>90.348652999999999</v>
      </c>
      <c r="AX313" s="90">
        <v>11.284307</v>
      </c>
      <c r="AY313" s="90">
        <v>0</v>
      </c>
      <c r="AZ313" s="90">
        <v>0</v>
      </c>
      <c r="BA313" s="207"/>
      <c r="BB313" s="207">
        <f t="shared" si="220"/>
        <v>613.00906599999996</v>
      </c>
      <c r="BC313" s="207">
        <f t="shared" si="221"/>
        <v>613.00906600000008</v>
      </c>
      <c r="BD313" s="207">
        <f t="shared" si="195"/>
        <v>0</v>
      </c>
      <c r="BE313" s="207"/>
      <c r="BF313" s="207"/>
      <c r="BG313" s="207"/>
    </row>
    <row r="314" spans="1:59" s="172" customFormat="1" ht="20.25" customHeight="1">
      <c r="A314" s="282"/>
      <c r="B314" s="106" t="s">
        <v>17</v>
      </c>
      <c r="C314" s="222">
        <f>C309+C310+C311+C312+C313</f>
        <v>284051.16932830994</v>
      </c>
      <c r="D314" s="222">
        <f t="shared" ref="D314:AI314" si="232">D309+D310+D311+D312+D313</f>
        <v>49367.891723000001</v>
      </c>
      <c r="E314" s="222">
        <v>19.53</v>
      </c>
      <c r="F314" s="186">
        <f>D314/$D$401*100</f>
        <v>0.93491469504784674</v>
      </c>
      <c r="G314" s="222">
        <f t="shared" si="232"/>
        <v>3420.1634709800005</v>
      </c>
      <c r="H314" s="222">
        <f t="shared" si="232"/>
        <v>267</v>
      </c>
      <c r="I314" s="222">
        <f t="shared" si="232"/>
        <v>414.09114199999999</v>
      </c>
      <c r="J314" s="222">
        <v>12.95</v>
      </c>
      <c r="K314" s="186">
        <f>I314/$I$401*100</f>
        <v>0.33249623247581134</v>
      </c>
      <c r="L314" s="222">
        <f t="shared" si="232"/>
        <v>55438.504695209995</v>
      </c>
      <c r="M314" s="222">
        <f t="shared" si="232"/>
        <v>122037</v>
      </c>
      <c r="N314" s="222">
        <f t="shared" si="232"/>
        <v>23208.780586999997</v>
      </c>
      <c r="O314" s="222">
        <v>-2.16</v>
      </c>
      <c r="P314" s="186">
        <f>N314/$N$401*100</f>
        <v>0.59151742322222145</v>
      </c>
      <c r="Q314" s="222">
        <f t="shared" si="232"/>
        <v>3610.8911039499999</v>
      </c>
      <c r="R314" s="222">
        <f t="shared" si="232"/>
        <v>7122</v>
      </c>
      <c r="S314" s="222">
        <v>-60.84</v>
      </c>
      <c r="T314" s="222">
        <f t="shared" si="232"/>
        <v>1273.8466580000002</v>
      </c>
      <c r="U314" s="222">
        <v>-65.28</v>
      </c>
      <c r="V314" s="186">
        <f>T314/$T$401*100</f>
        <v>0.34683027701416991</v>
      </c>
      <c r="W314" s="222">
        <f t="shared" si="232"/>
        <v>55159.434695209995</v>
      </c>
      <c r="X314" s="222">
        <f t="shared" si="232"/>
        <v>119092</v>
      </c>
      <c r="Y314" s="222">
        <v>9.75</v>
      </c>
      <c r="Z314" s="222">
        <f t="shared" si="232"/>
        <v>23175.395677999997</v>
      </c>
      <c r="AA314" s="222">
        <v>-2.09</v>
      </c>
      <c r="AB314" s="186">
        <f>Z314/$Z$401*100</f>
        <v>0.59622435145453834</v>
      </c>
      <c r="AC314" s="222">
        <f t="shared" si="232"/>
        <v>2613</v>
      </c>
      <c r="AD314" s="222">
        <f t="shared" si="232"/>
        <v>30.391372</v>
      </c>
      <c r="AE314" s="186">
        <f>AD314/$AD$401*100</f>
        <v>9.7617609511536238E-2</v>
      </c>
      <c r="AF314" s="222">
        <f t="shared" si="232"/>
        <v>332</v>
      </c>
      <c r="AG314" s="222">
        <f t="shared" si="232"/>
        <v>2.9935370000000003</v>
      </c>
      <c r="AH314" s="186">
        <f>AG314/$AG$401*100</f>
        <v>5.4583433132168138E-2</v>
      </c>
      <c r="AI314" s="222">
        <f t="shared" si="232"/>
        <v>28152.954083000001</v>
      </c>
      <c r="AJ314" s="222">
        <f t="shared" ref="AJ314:AZ314" si="233">AJ309+AJ310+AJ311+AJ312+AJ313</f>
        <v>17199.001765000001</v>
      </c>
      <c r="AK314" s="222">
        <v>71.989999999999995</v>
      </c>
      <c r="AL314" s="186">
        <f>AJ314/$AJ$401*100</f>
        <v>4.9376483112956597</v>
      </c>
      <c r="AM314" s="222">
        <f t="shared" si="233"/>
        <v>17189.392765000001</v>
      </c>
      <c r="AN314" s="222">
        <f t="shared" si="233"/>
        <v>1951.2291832200001</v>
      </c>
      <c r="AO314" s="222">
        <f t="shared" si="233"/>
        <v>1308</v>
      </c>
      <c r="AP314" s="222">
        <f t="shared" si="233"/>
        <v>300.493199</v>
      </c>
      <c r="AQ314" s="222">
        <v>25.87</v>
      </c>
      <c r="AR314" s="186">
        <f>AP314/$AP$401*100</f>
        <v>1.6404807919445243</v>
      </c>
      <c r="AS314" s="222">
        <f t="shared" si="233"/>
        <v>57.972519999999996</v>
      </c>
      <c r="AT314" s="222">
        <f t="shared" si="233"/>
        <v>24.046226999999998</v>
      </c>
      <c r="AU314" s="222">
        <f t="shared" si="233"/>
        <v>18.638413</v>
      </c>
      <c r="AV314" s="222">
        <f t="shared" si="233"/>
        <v>1968.2244790000002</v>
      </c>
      <c r="AW314" s="222">
        <f t="shared" si="233"/>
        <v>1896.2334309999999</v>
      </c>
      <c r="AX314" s="222">
        <f t="shared" si="233"/>
        <v>4280.40996</v>
      </c>
      <c r="AY314" s="222">
        <f t="shared" si="233"/>
        <v>0</v>
      </c>
      <c r="AZ314" s="222">
        <f t="shared" si="233"/>
        <v>106.041212</v>
      </c>
      <c r="BA314" s="207"/>
      <c r="BB314" s="207">
        <f t="shared" si="220"/>
        <v>49367.891723000001</v>
      </c>
      <c r="BC314" s="207">
        <f t="shared" si="221"/>
        <v>49367.891722999993</v>
      </c>
      <c r="BD314" s="207">
        <f t="shared" si="195"/>
        <v>0</v>
      </c>
      <c r="BE314" s="207"/>
      <c r="BF314" s="207"/>
      <c r="BG314" s="207"/>
    </row>
    <row r="315" spans="1:59" s="172" customFormat="1" ht="20.25" customHeight="1">
      <c r="A315" s="276" t="s">
        <v>94</v>
      </c>
      <c r="B315" s="74" t="s">
        <v>77</v>
      </c>
      <c r="C315" s="95">
        <v>56734.264814200003</v>
      </c>
      <c r="D315" s="95">
        <v>20452.248129</v>
      </c>
      <c r="E315" s="95">
        <v>27.643701315803298</v>
      </c>
      <c r="F315" s="95">
        <f>D315/$D$320*100</f>
        <v>48.908132511812745</v>
      </c>
      <c r="G315" s="95">
        <v>1161.93796322</v>
      </c>
      <c r="H315" s="95">
        <v>55</v>
      </c>
      <c r="I315" s="95">
        <v>182.158829</v>
      </c>
      <c r="J315" s="95">
        <v>-15.8017895008095</v>
      </c>
      <c r="K315" s="95">
        <f>I315/$I$320*100</f>
        <v>43.58351375331646</v>
      </c>
      <c r="L315" s="95">
        <v>15858.241284989999</v>
      </c>
      <c r="M315" s="95">
        <v>39583</v>
      </c>
      <c r="N315" s="95">
        <v>8292.2504979999994</v>
      </c>
      <c r="O315" s="95">
        <v>3.4068194255174098</v>
      </c>
      <c r="P315" s="95">
        <f>N315/$N$320*100</f>
        <v>51.848237109482383</v>
      </c>
      <c r="Q315" s="95">
        <v>1017.68959001</v>
      </c>
      <c r="R315" s="95">
        <v>2035</v>
      </c>
      <c r="S315" s="95">
        <v>-41.906936911218999</v>
      </c>
      <c r="T315" s="95">
        <v>395.03666299999998</v>
      </c>
      <c r="U315" s="95">
        <v>-46.997506409110699</v>
      </c>
      <c r="V315" s="95">
        <f>T315/$T$320*100</f>
        <v>33.811543036994188</v>
      </c>
      <c r="W315" s="95">
        <v>15410.293284990001</v>
      </c>
      <c r="X315" s="95">
        <v>35226</v>
      </c>
      <c r="Y315" s="95">
        <v>11.878295115289299</v>
      </c>
      <c r="Z315" s="95">
        <v>8243.5122580000007</v>
      </c>
      <c r="AA315" s="95">
        <v>3.1088883107314902</v>
      </c>
      <c r="AB315" s="95">
        <f>Z315/$Z$320*100</f>
        <v>51.765907127096632</v>
      </c>
      <c r="AC315" s="95">
        <v>3996</v>
      </c>
      <c r="AD315" s="95">
        <v>45.365451</v>
      </c>
      <c r="AE315" s="95">
        <f>AD315/$AD$320*100</f>
        <v>69.616046117359957</v>
      </c>
      <c r="AF315" s="95">
        <v>361</v>
      </c>
      <c r="AG315" s="95">
        <v>3.372789</v>
      </c>
      <c r="AH315" s="95">
        <f>AG315/$AG$320*100</f>
        <v>95.013788143464296</v>
      </c>
      <c r="AI315" s="95">
        <v>1362.9571615</v>
      </c>
      <c r="AJ315" s="95">
        <v>6126.7094219999999</v>
      </c>
      <c r="AK315" s="95">
        <v>125.166327021375</v>
      </c>
      <c r="AL315" s="95">
        <f>AJ315/$AJ$320*100</f>
        <v>40.69197409072676</v>
      </c>
      <c r="AM315" s="136">
        <v>6126.7094219999999</v>
      </c>
      <c r="AN315" s="95">
        <v>971.54387999999994</v>
      </c>
      <c r="AO315" s="95">
        <v>2736</v>
      </c>
      <c r="AP315" s="95">
        <v>259.25753600000002</v>
      </c>
      <c r="AQ315" s="95">
        <v>-40.344513318661498</v>
      </c>
      <c r="AR315" s="95">
        <f>AP315/$AP$320*100</f>
        <v>72.767088352948178</v>
      </c>
      <c r="AS315" s="95">
        <v>154.71255199999999</v>
      </c>
      <c r="AT315" s="95">
        <v>19.446974999999998</v>
      </c>
      <c r="AU315" s="95">
        <v>5.8311739999999999</v>
      </c>
      <c r="AV315" s="95">
        <v>940.94219999999996</v>
      </c>
      <c r="AW315" s="95">
        <v>910.964923</v>
      </c>
      <c r="AX315" s="95">
        <v>3559.9740200000001</v>
      </c>
      <c r="AY315" s="96">
        <v>0</v>
      </c>
      <c r="AZ315" s="190">
        <v>71.98048</v>
      </c>
      <c r="BA315" s="207"/>
      <c r="BB315" s="207">
        <f t="shared" si="220"/>
        <v>20452.248129</v>
      </c>
      <c r="BC315" s="207">
        <f t="shared" si="221"/>
        <v>20452.248129000003</v>
      </c>
      <c r="BD315" s="207">
        <f t="shared" si="195"/>
        <v>0</v>
      </c>
      <c r="BE315" s="207"/>
      <c r="BF315" s="207"/>
      <c r="BG315" s="207"/>
    </row>
    <row r="316" spans="1:59" s="172" customFormat="1" ht="20.25" customHeight="1">
      <c r="A316" s="274"/>
      <c r="B316" s="74" t="s">
        <v>34</v>
      </c>
      <c r="C316" s="92">
        <v>27465.107431380002</v>
      </c>
      <c r="D316" s="92">
        <v>10268.290745</v>
      </c>
      <c r="E316" s="92">
        <v>20.273054478644401</v>
      </c>
      <c r="F316" s="95">
        <f t="shared" ref="F316:F319" si="234">D316/$D$320*100</f>
        <v>24.554900823552416</v>
      </c>
      <c r="G316" s="92">
        <v>750.92657589999999</v>
      </c>
      <c r="H316" s="92">
        <v>13</v>
      </c>
      <c r="I316" s="92">
        <v>141.64806200000001</v>
      </c>
      <c r="J316" s="92">
        <v>8.1364835607851802</v>
      </c>
      <c r="K316" s="95">
        <f t="shared" ref="K316:K319" si="235">I316/$I$320*100</f>
        <v>33.890864868853669</v>
      </c>
      <c r="L316" s="92">
        <v>7095.2824009300002</v>
      </c>
      <c r="M316" s="92">
        <v>18974</v>
      </c>
      <c r="N316" s="92">
        <v>3626.0832190000001</v>
      </c>
      <c r="O316" s="92">
        <v>-8.3409857669497196</v>
      </c>
      <c r="P316" s="95">
        <f>N316/$N$320*100</f>
        <v>22.672496756190878</v>
      </c>
      <c r="Q316" s="92">
        <v>38.615983880000002</v>
      </c>
      <c r="R316" s="97">
        <v>70</v>
      </c>
      <c r="S316" s="92">
        <v>18.644067796610202</v>
      </c>
      <c r="T316" s="92">
        <v>25.582229000000002</v>
      </c>
      <c r="U316" s="92">
        <v>92.384486678610301</v>
      </c>
      <c r="V316" s="95">
        <f t="shared" ref="V316:V319" si="236">T316/$T$320*100</f>
        <v>2.1896059728910298</v>
      </c>
      <c r="W316" s="92">
        <v>6878.7684009300001</v>
      </c>
      <c r="X316" s="92">
        <v>17379</v>
      </c>
      <c r="Y316" s="92">
        <v>2.367909524651</v>
      </c>
      <c r="Z316" s="92">
        <v>3606.5404189999999</v>
      </c>
      <c r="AA316" s="92">
        <v>-8.7473787684180895</v>
      </c>
      <c r="AB316" s="95">
        <f t="shared" ref="AB316:AB319" si="237">Z316/$Z$320*100</f>
        <v>22.647608269023106</v>
      </c>
      <c r="AC316" s="92">
        <v>1592</v>
      </c>
      <c r="AD316" s="92">
        <v>19.3658</v>
      </c>
      <c r="AE316" s="95">
        <f t="shared" ref="AE316:AE319" si="238">AD316/$AD$320*100</f>
        <v>29.717998965767357</v>
      </c>
      <c r="AF316" s="92">
        <v>3</v>
      </c>
      <c r="AG316" s="92">
        <v>0.17699999999999999</v>
      </c>
      <c r="AH316" s="95">
        <f t="shared" ref="AH316:AH319" si="239">AG316/$AG$320*100</f>
        <v>4.9862118565356983</v>
      </c>
      <c r="AI316" s="92">
        <v>3429.0687840000001</v>
      </c>
      <c r="AJ316" s="92">
        <v>3074.439848</v>
      </c>
      <c r="AK316" s="92">
        <v>222.062841999234</v>
      </c>
      <c r="AL316" s="95">
        <f t="shared" ref="AL316:AL319" si="240">AJ316/$AJ$320*100</f>
        <v>20.419611576335324</v>
      </c>
      <c r="AM316" s="92">
        <v>3073.5418479999998</v>
      </c>
      <c r="AN316" s="92">
        <v>615.67399999999998</v>
      </c>
      <c r="AO316" s="92">
        <v>1303</v>
      </c>
      <c r="AP316" s="92">
        <v>17.486208999999999</v>
      </c>
      <c r="AQ316" s="92">
        <v>-86.419776874148994</v>
      </c>
      <c r="AR316" s="95">
        <f t="shared" ref="AR316:AR319" si="241">AP316/$AP$320*100</f>
        <v>4.9079403240996529</v>
      </c>
      <c r="AS316" s="92">
        <v>1.296516</v>
      </c>
      <c r="AT316" s="92">
        <v>1.887E-3</v>
      </c>
      <c r="AU316" s="92">
        <v>4.2452829999999997</v>
      </c>
      <c r="AV316" s="92">
        <v>609.008015</v>
      </c>
      <c r="AW316" s="92">
        <v>261.83110900000003</v>
      </c>
      <c r="AX316" s="92">
        <v>2532.2505970000002</v>
      </c>
      <c r="AY316" s="92">
        <v>0</v>
      </c>
      <c r="AZ316" s="92"/>
      <c r="BA316" s="207"/>
      <c r="BB316" s="207">
        <f t="shared" si="220"/>
        <v>10268.290745</v>
      </c>
      <c r="BC316" s="207">
        <f t="shared" si="221"/>
        <v>10268.290745000002</v>
      </c>
      <c r="BD316" s="207">
        <f t="shared" si="195"/>
        <v>0</v>
      </c>
      <c r="BE316" s="207"/>
      <c r="BF316" s="207"/>
      <c r="BG316" s="207"/>
    </row>
    <row r="317" spans="1:59" s="172" customFormat="1" ht="20.25" customHeight="1">
      <c r="A317" s="274"/>
      <c r="B317" s="74" t="s">
        <v>33</v>
      </c>
      <c r="C317" s="92">
        <v>30797.906479059999</v>
      </c>
      <c r="D317" s="92">
        <v>3887.1825690000001</v>
      </c>
      <c r="E317" s="92">
        <v>10.0317259839538</v>
      </c>
      <c r="F317" s="95">
        <f t="shared" si="234"/>
        <v>9.2955473150499195</v>
      </c>
      <c r="G317" s="92">
        <v>227.59339048999999</v>
      </c>
      <c r="H317" s="92">
        <v>14</v>
      </c>
      <c r="I317" s="92">
        <v>23.931501999999998</v>
      </c>
      <c r="J317" s="92">
        <v>8.4839161495984907</v>
      </c>
      <c r="K317" s="95">
        <f t="shared" si="235"/>
        <v>5.7258764358576348</v>
      </c>
      <c r="L317" s="92">
        <v>7072.6493955699998</v>
      </c>
      <c r="M317" s="92">
        <v>16672</v>
      </c>
      <c r="N317" s="92">
        <v>2988.9143629999999</v>
      </c>
      <c r="O317" s="92">
        <v>10.905474188716299</v>
      </c>
      <c r="P317" s="95">
        <f>N317/$N$320*100</f>
        <v>18.688526188413938</v>
      </c>
      <c r="Q317" s="92">
        <v>2009.2800715799999</v>
      </c>
      <c r="R317" s="92">
        <v>4017</v>
      </c>
      <c r="S317" s="92">
        <v>-23.207799655897499</v>
      </c>
      <c r="T317" s="92">
        <v>722.31377299999997</v>
      </c>
      <c r="U317" s="92">
        <v>-26.2912523248682</v>
      </c>
      <c r="V317" s="95">
        <f t="shared" si="236"/>
        <v>61.823485031826394</v>
      </c>
      <c r="W317" s="92">
        <v>7072.6493955699998</v>
      </c>
      <c r="X317" s="92">
        <v>16672</v>
      </c>
      <c r="Y317" s="92">
        <v>19.821762253845002</v>
      </c>
      <c r="Z317" s="92">
        <v>2988.9143629999999</v>
      </c>
      <c r="AA317" s="92">
        <v>10.9105991434987</v>
      </c>
      <c r="AB317" s="95">
        <f t="shared" si="237"/>
        <v>18.769167617328382</v>
      </c>
      <c r="AC317" s="92">
        <v>0</v>
      </c>
      <c r="AD317" s="92">
        <v>0</v>
      </c>
      <c r="AE317" s="95">
        <f t="shared" si="238"/>
        <v>0</v>
      </c>
      <c r="AF317" s="92">
        <v>0</v>
      </c>
      <c r="AG317" s="92">
        <v>0</v>
      </c>
      <c r="AH317" s="95">
        <f t="shared" si="239"/>
        <v>0</v>
      </c>
      <c r="AI317" s="92">
        <v>701.61</v>
      </c>
      <c r="AJ317" s="92">
        <v>125.64552</v>
      </c>
      <c r="AK317" s="92">
        <v>0</v>
      </c>
      <c r="AL317" s="95">
        <f t="shared" si="240"/>
        <v>0.83450411832766225</v>
      </c>
      <c r="AM317" s="92">
        <v>125.64552</v>
      </c>
      <c r="AN317" s="92">
        <v>295.26636000000002</v>
      </c>
      <c r="AO317" s="92">
        <v>692</v>
      </c>
      <c r="AP317" s="92">
        <v>33.831946000000002</v>
      </c>
      <c r="AQ317" s="92">
        <v>-6.9253027869275101</v>
      </c>
      <c r="AR317" s="95">
        <f t="shared" si="241"/>
        <v>9.4957787600595402</v>
      </c>
      <c r="AS317" s="92">
        <v>37.615000000000002</v>
      </c>
      <c r="AT317" s="92">
        <v>0</v>
      </c>
      <c r="AU317" s="92">
        <v>1.1377360000000001</v>
      </c>
      <c r="AV317" s="92">
        <v>173.228082</v>
      </c>
      <c r="AW317" s="92">
        <v>471.958687</v>
      </c>
      <c r="AX317" s="92">
        <v>30.919733000000001</v>
      </c>
      <c r="AY317" s="92">
        <v>0</v>
      </c>
      <c r="AZ317" s="92">
        <v>0</v>
      </c>
      <c r="BA317" s="207"/>
      <c r="BB317" s="207">
        <f t="shared" si="220"/>
        <v>3887.1825690000001</v>
      </c>
      <c r="BC317" s="207">
        <f t="shared" si="221"/>
        <v>3887.1825689999996</v>
      </c>
      <c r="BD317" s="207">
        <f t="shared" si="195"/>
        <v>0</v>
      </c>
      <c r="BE317" s="207"/>
      <c r="BF317" s="207"/>
      <c r="BG317" s="207"/>
    </row>
    <row r="318" spans="1:59" s="172" customFormat="1" ht="20.25" customHeight="1">
      <c r="A318" s="274"/>
      <c r="B318" s="74" t="s">
        <v>38</v>
      </c>
      <c r="C318" s="90">
        <v>42588.539798400001</v>
      </c>
      <c r="D318" s="90">
        <v>5659.2715630000002</v>
      </c>
      <c r="E318" s="92">
        <v>1.7104567375302699</v>
      </c>
      <c r="F318" s="95">
        <f t="shared" si="234"/>
        <v>13.533201913929197</v>
      </c>
      <c r="G318" s="90">
        <v>1.8766122000000001</v>
      </c>
      <c r="H318" s="90">
        <v>1</v>
      </c>
      <c r="I318" s="90">
        <v>0.81767199999999995</v>
      </c>
      <c r="J318" s="92">
        <v>0</v>
      </c>
      <c r="K318" s="95">
        <f t="shared" si="235"/>
        <v>0.19563706603374012</v>
      </c>
      <c r="L318" s="90">
        <v>240.7405162</v>
      </c>
      <c r="M318" s="90">
        <v>355</v>
      </c>
      <c r="N318" s="90">
        <v>87.622333999999995</v>
      </c>
      <c r="O318" s="92">
        <v>2.4472130593076198</v>
      </c>
      <c r="P318" s="95">
        <f>N318/$N$320*100</f>
        <v>0.54786858530310889</v>
      </c>
      <c r="Q318" s="90"/>
      <c r="R318" s="90"/>
      <c r="S318" s="90"/>
      <c r="T318" s="90"/>
      <c r="U318" s="90"/>
      <c r="V318" s="95">
        <f t="shared" si="236"/>
        <v>0</v>
      </c>
      <c r="W318" s="90">
        <v>240.7405162</v>
      </c>
      <c r="X318" s="90">
        <v>355</v>
      </c>
      <c r="Y318" s="92">
        <v>17.549668874172198</v>
      </c>
      <c r="Z318" s="90">
        <v>87.622333999999995</v>
      </c>
      <c r="AA318" s="92">
        <v>2.4472130593076198</v>
      </c>
      <c r="AB318" s="95">
        <f t="shared" si="237"/>
        <v>0.5502326511010619</v>
      </c>
      <c r="AC318" s="90">
        <v>0</v>
      </c>
      <c r="AD318" s="90">
        <v>0</v>
      </c>
      <c r="AE318" s="95">
        <f t="shared" si="238"/>
        <v>0</v>
      </c>
      <c r="AF318" s="90">
        <v>0</v>
      </c>
      <c r="AG318" s="90">
        <v>0</v>
      </c>
      <c r="AH318" s="95">
        <f t="shared" si="239"/>
        <v>0</v>
      </c>
      <c r="AI318" s="90">
        <v>41241.205170000001</v>
      </c>
      <c r="AJ318" s="90">
        <v>5463.0272949999999</v>
      </c>
      <c r="AK318" s="92">
        <v>2.4868055805485501</v>
      </c>
      <c r="AL318" s="95">
        <f t="shared" si="240"/>
        <v>36.283973962732041</v>
      </c>
      <c r="AM318" s="90">
        <v>5463.0272949999999</v>
      </c>
      <c r="AN318" s="90">
        <v>38.003999999999998</v>
      </c>
      <c r="AO318" s="90">
        <v>1</v>
      </c>
      <c r="AP318" s="90">
        <v>10.005943</v>
      </c>
      <c r="AQ318" s="92">
        <v>-78.506996757772995</v>
      </c>
      <c r="AR318" s="95">
        <f t="shared" si="241"/>
        <v>2.8084172578711977</v>
      </c>
      <c r="AS318" s="90">
        <v>0</v>
      </c>
      <c r="AT318" s="90">
        <v>0</v>
      </c>
      <c r="AU318" s="90">
        <v>0</v>
      </c>
      <c r="AV318" s="90">
        <v>3.2510400000000002</v>
      </c>
      <c r="AW318" s="90">
        <v>89.406126</v>
      </c>
      <c r="AX318" s="90">
        <v>5.1411530000000001</v>
      </c>
      <c r="AY318" s="90">
        <v>0</v>
      </c>
      <c r="AZ318" s="90"/>
      <c r="BA318" s="207"/>
      <c r="BB318" s="207">
        <f t="shared" si="220"/>
        <v>5659.2715630000002</v>
      </c>
      <c r="BC318" s="207">
        <f t="shared" si="221"/>
        <v>5659.2715629999993</v>
      </c>
      <c r="BD318" s="207">
        <f t="shared" si="195"/>
        <v>0</v>
      </c>
      <c r="BE318" s="207"/>
      <c r="BF318" s="207"/>
      <c r="BG318" s="207"/>
    </row>
    <row r="319" spans="1:59" s="172" customFormat="1" ht="20.25" customHeight="1">
      <c r="A319" s="274"/>
      <c r="B319" s="74" t="s">
        <v>32</v>
      </c>
      <c r="C319" s="90">
        <v>7412.4894765199997</v>
      </c>
      <c r="D319" s="90">
        <v>1550.690636</v>
      </c>
      <c r="E319" s="90">
        <v>13.346654994656101</v>
      </c>
      <c r="F319" s="95">
        <f t="shared" si="234"/>
        <v>3.7082174356557349</v>
      </c>
      <c r="G319" s="90">
        <v>908.62823049999997</v>
      </c>
      <c r="H319" s="90">
        <v>9</v>
      </c>
      <c r="I319" s="90">
        <v>69.397452999999999</v>
      </c>
      <c r="J319" s="90">
        <v>-34.460871539018598</v>
      </c>
      <c r="K319" s="95">
        <f t="shared" si="235"/>
        <v>16.604107875938489</v>
      </c>
      <c r="L319" s="90">
        <v>2029.0288930199999</v>
      </c>
      <c r="M319" s="90">
        <v>6017</v>
      </c>
      <c r="N319" s="90">
        <v>998.44191499999999</v>
      </c>
      <c r="O319" s="90">
        <v>20.1352785086365</v>
      </c>
      <c r="P319" s="95">
        <f>N319/$N$320*100</f>
        <v>6.2428713606096933</v>
      </c>
      <c r="Q319" s="90">
        <v>60.514019019999999</v>
      </c>
      <c r="R319" s="90">
        <v>135</v>
      </c>
      <c r="S319" s="90">
        <v>264.86486486486501</v>
      </c>
      <c r="T319" s="90">
        <v>25.415856000000002</v>
      </c>
      <c r="U319" s="90">
        <v>259.246189348239</v>
      </c>
      <c r="V319" s="95">
        <f t="shared" si="236"/>
        <v>2.1753659582884008</v>
      </c>
      <c r="W319" s="90">
        <v>2021.4475130200001</v>
      </c>
      <c r="X319" s="90">
        <v>5981</v>
      </c>
      <c r="Y319" s="90">
        <v>32.089222614840999</v>
      </c>
      <c r="Z319" s="90">
        <v>998.00794399999995</v>
      </c>
      <c r="AA319" s="90">
        <v>20.1076030395887</v>
      </c>
      <c r="AB319" s="95">
        <f t="shared" si="237"/>
        <v>6.2670843354508232</v>
      </c>
      <c r="AC319" s="90">
        <v>36</v>
      </c>
      <c r="AD319" s="90">
        <v>0.433971</v>
      </c>
      <c r="AE319" s="95">
        <f t="shared" si="238"/>
        <v>0.66595491687268404</v>
      </c>
      <c r="AF319" s="90">
        <v>0</v>
      </c>
      <c r="AG319" s="90">
        <v>0</v>
      </c>
      <c r="AH319" s="95">
        <f t="shared" si="239"/>
        <v>0</v>
      </c>
      <c r="AI319" s="90">
        <v>2043.9619</v>
      </c>
      <c r="AJ319" s="90">
        <v>266.48707400000001</v>
      </c>
      <c r="AK319" s="90">
        <v>0</v>
      </c>
      <c r="AL319" s="95">
        <f t="shared" si="240"/>
        <v>1.7699362518782082</v>
      </c>
      <c r="AM319" s="90">
        <v>266.48707400000001</v>
      </c>
      <c r="AN319" s="90">
        <v>140.170715</v>
      </c>
      <c r="AO319" s="90">
        <v>215</v>
      </c>
      <c r="AP319" s="90">
        <v>35.702424999999998</v>
      </c>
      <c r="AQ319" s="90">
        <v>55.781786445269702</v>
      </c>
      <c r="AR319" s="95">
        <f t="shared" si="241"/>
        <v>10.020775305021434</v>
      </c>
      <c r="AS319" s="90">
        <v>5.1226419999999999</v>
      </c>
      <c r="AT319" s="90">
        <v>0</v>
      </c>
      <c r="AU319" s="90">
        <v>0</v>
      </c>
      <c r="AV319" s="90">
        <v>51.512199000000003</v>
      </c>
      <c r="AW319" s="90">
        <v>86.803993000000006</v>
      </c>
      <c r="AX319" s="90">
        <v>37.222935</v>
      </c>
      <c r="AY319" s="90">
        <v>0</v>
      </c>
      <c r="AZ319" s="90">
        <v>0</v>
      </c>
      <c r="BA319" s="207"/>
      <c r="BB319" s="207">
        <f t="shared" si="220"/>
        <v>1550.690636</v>
      </c>
      <c r="BC319" s="207">
        <f t="shared" si="221"/>
        <v>1550.690636</v>
      </c>
      <c r="BD319" s="207">
        <f t="shared" si="195"/>
        <v>0</v>
      </c>
      <c r="BE319" s="207"/>
      <c r="BF319" s="207"/>
      <c r="BG319" s="207"/>
    </row>
    <row r="320" spans="1:59" s="172" customFormat="1" ht="20.25" customHeight="1">
      <c r="A320" s="275"/>
      <c r="B320" s="106" t="s">
        <v>17</v>
      </c>
      <c r="C320" s="222">
        <f>C315+C316+C317+C318+C319</f>
        <v>164998.30799955997</v>
      </c>
      <c r="D320" s="222">
        <f t="shared" ref="D320:AI320" si="242">D315+D316+D317+D318+D319</f>
        <v>41817.683641999996</v>
      </c>
      <c r="E320" s="222">
        <v>19.39</v>
      </c>
      <c r="F320" s="186">
        <f>D320/$D$401*100</f>
        <v>0.7919310625848206</v>
      </c>
      <c r="G320" s="222">
        <f t="shared" si="242"/>
        <v>3050.9627723100002</v>
      </c>
      <c r="H320" s="222">
        <f t="shared" si="242"/>
        <v>92</v>
      </c>
      <c r="I320" s="222">
        <f t="shared" si="242"/>
        <v>417.95351800000003</v>
      </c>
      <c r="J320" s="222">
        <v>-12.06</v>
      </c>
      <c r="K320" s="186">
        <f>I320/$I$401*100</f>
        <v>0.33559754360795097</v>
      </c>
      <c r="L320" s="222">
        <f t="shared" si="242"/>
        <v>32295.94249071</v>
      </c>
      <c r="M320" s="222">
        <f t="shared" si="242"/>
        <v>81601</v>
      </c>
      <c r="N320" s="222">
        <f t="shared" si="242"/>
        <v>15993.312328999998</v>
      </c>
      <c r="O320" s="222">
        <v>2.6</v>
      </c>
      <c r="P320" s="186">
        <f>N320/$N$401*100</f>
        <v>0.40761826594790168</v>
      </c>
      <c r="Q320" s="222">
        <f t="shared" si="242"/>
        <v>3126.0996644899997</v>
      </c>
      <c r="R320" s="222">
        <f t="shared" si="242"/>
        <v>6257</v>
      </c>
      <c r="S320" s="222">
        <v>-29.14</v>
      </c>
      <c r="T320" s="222">
        <f t="shared" si="242"/>
        <v>1168.3485209999999</v>
      </c>
      <c r="U320" s="222">
        <v>-33.07</v>
      </c>
      <c r="V320" s="186">
        <f>T320/$T$401*100</f>
        <v>0.31810629532422546</v>
      </c>
      <c r="W320" s="222">
        <f t="shared" si="242"/>
        <v>31623.899110710001</v>
      </c>
      <c r="X320" s="222">
        <f t="shared" si="242"/>
        <v>75613</v>
      </c>
      <c r="Y320" s="222">
        <v>12.51</v>
      </c>
      <c r="Z320" s="222">
        <f t="shared" si="242"/>
        <v>15924.597318</v>
      </c>
      <c r="AA320" s="222">
        <v>2.35</v>
      </c>
      <c r="AB320" s="186">
        <f>Z320/$Z$401*100</f>
        <v>0.4096858944726593</v>
      </c>
      <c r="AC320" s="222">
        <f t="shared" si="242"/>
        <v>5624</v>
      </c>
      <c r="AD320" s="222">
        <f t="shared" si="242"/>
        <v>65.165222</v>
      </c>
      <c r="AE320" s="186">
        <f>AD320/$AD$401*100</f>
        <v>0.20931181372557223</v>
      </c>
      <c r="AF320" s="222">
        <f t="shared" si="242"/>
        <v>364</v>
      </c>
      <c r="AG320" s="222">
        <f t="shared" si="242"/>
        <v>3.5497890000000001</v>
      </c>
      <c r="AH320" s="186">
        <f>AG320/$AG$401*100</f>
        <v>6.4725998213753827E-2</v>
      </c>
      <c r="AI320" s="222">
        <f t="shared" si="242"/>
        <v>48778.803015500001</v>
      </c>
      <c r="AJ320" s="222">
        <f t="shared" ref="AJ320:AZ320" si="243">AJ315+AJ316+AJ317+AJ318+AJ319</f>
        <v>15056.309159</v>
      </c>
      <c r="AK320" s="222">
        <v>62.38</v>
      </c>
      <c r="AL320" s="186">
        <f>AJ320/$AJ$401*100</f>
        <v>4.3225043237433329</v>
      </c>
      <c r="AM320" s="222">
        <f t="shared" si="243"/>
        <v>15055.411159000001</v>
      </c>
      <c r="AN320" s="222">
        <f t="shared" si="243"/>
        <v>2060.6589549999999</v>
      </c>
      <c r="AO320" s="222">
        <f t="shared" si="243"/>
        <v>4947</v>
      </c>
      <c r="AP320" s="222">
        <f t="shared" si="243"/>
        <v>356.28405900000001</v>
      </c>
      <c r="AQ320" s="222">
        <v>-46.69</v>
      </c>
      <c r="AR320" s="186">
        <f>AP320/$AP$401*100</f>
        <v>1.9450595128628172</v>
      </c>
      <c r="AS320" s="222">
        <f t="shared" si="243"/>
        <v>198.74671000000001</v>
      </c>
      <c r="AT320" s="222">
        <f t="shared" si="243"/>
        <v>19.448861999999998</v>
      </c>
      <c r="AU320" s="222">
        <f t="shared" si="243"/>
        <v>11.214193</v>
      </c>
      <c r="AV320" s="222">
        <f t="shared" si="243"/>
        <v>1777.941536</v>
      </c>
      <c r="AW320" s="222">
        <f t="shared" si="243"/>
        <v>1820.9648380000001</v>
      </c>
      <c r="AX320" s="222">
        <f t="shared" si="243"/>
        <v>6165.5084379999989</v>
      </c>
      <c r="AY320" s="222">
        <f t="shared" si="243"/>
        <v>0</v>
      </c>
      <c r="AZ320" s="222">
        <f t="shared" si="243"/>
        <v>71.98048</v>
      </c>
      <c r="BA320" s="207"/>
      <c r="BB320" s="207">
        <f t="shared" si="220"/>
        <v>41817.683641999996</v>
      </c>
      <c r="BC320" s="207">
        <f t="shared" ref="BC320:BC339" si="244">I320+N320+AJ320+AP320+AS320+AT320+AU320+AV320+AW320+AX320+AY320</f>
        <v>41817.683641999996</v>
      </c>
      <c r="BD320" s="207">
        <f t="shared" ref="BD320:BD339" si="245">BC320-BB320</f>
        <v>0</v>
      </c>
      <c r="BE320" s="207"/>
      <c r="BF320" s="207"/>
      <c r="BG320" s="207"/>
    </row>
    <row r="321" spans="1:59" s="172" customFormat="1" ht="20.25" customHeight="1">
      <c r="A321" s="270" t="s">
        <v>95</v>
      </c>
      <c r="B321" s="91" t="s">
        <v>77</v>
      </c>
      <c r="C321" s="95">
        <v>249464.19866281</v>
      </c>
      <c r="D321" s="95">
        <v>58989.687499</v>
      </c>
      <c r="E321" s="95">
        <v>2.0027642480551102</v>
      </c>
      <c r="F321" s="95">
        <f>D321/$D$337*100</f>
        <v>41.581151450172079</v>
      </c>
      <c r="G321" s="95">
        <v>3389.9047154499999</v>
      </c>
      <c r="H321" s="95">
        <v>228</v>
      </c>
      <c r="I321" s="95">
        <v>373.86648000000002</v>
      </c>
      <c r="J321" s="95">
        <v>-24.4830397080488</v>
      </c>
      <c r="K321" s="95">
        <f>I321/$I$337*100</f>
        <v>18.841091961717972</v>
      </c>
      <c r="L321" s="95">
        <v>98902.150064610003</v>
      </c>
      <c r="M321" s="95">
        <v>336329</v>
      </c>
      <c r="N321" s="95">
        <v>36921.990152999999</v>
      </c>
      <c r="O321" s="95">
        <v>-4.1587427925677503</v>
      </c>
      <c r="P321" s="95">
        <f>N321/$N$337*100</f>
        <v>37.516067900713701</v>
      </c>
      <c r="Q321" s="95">
        <v>5140.7473103399998</v>
      </c>
      <c r="R321" s="95">
        <v>9995</v>
      </c>
      <c r="S321" s="95">
        <v>-23.859221451969201</v>
      </c>
      <c r="T321" s="95">
        <v>1661.40057</v>
      </c>
      <c r="U321" s="95">
        <v>-28.0247718323666</v>
      </c>
      <c r="V321" s="95">
        <f>T321/$T$337*100</f>
        <v>19.647232721214351</v>
      </c>
      <c r="W321" s="95">
        <v>82681.496064609993</v>
      </c>
      <c r="X321" s="95">
        <v>188898</v>
      </c>
      <c r="Y321" s="95">
        <v>7.2546715042499104</v>
      </c>
      <c r="Z321" s="95">
        <v>34906.390103999998</v>
      </c>
      <c r="AA321" s="95">
        <v>-4.4138486615844803</v>
      </c>
      <c r="AB321" s="95">
        <f>Z321/$Z$337*100</f>
        <v>36.585052869294557</v>
      </c>
      <c r="AC321" s="95">
        <v>140153</v>
      </c>
      <c r="AD321" s="95">
        <v>1649.0959680000001</v>
      </c>
      <c r="AE321" s="95">
        <f>AD321/$AD$337*100</f>
        <v>66.622305203529663</v>
      </c>
      <c r="AF321" s="95">
        <v>7278</v>
      </c>
      <c r="AG321" s="95">
        <v>366.50408099999999</v>
      </c>
      <c r="AH321" s="95">
        <f>AG321/$AG$337*100</f>
        <v>69.20861345365077</v>
      </c>
      <c r="AI321" s="95">
        <v>3183.1128616000001</v>
      </c>
      <c r="AJ321" s="95">
        <v>11524.910964999999</v>
      </c>
      <c r="AK321" s="95">
        <v>10.8135431678914</v>
      </c>
      <c r="AL321" s="95">
        <f>AJ321/$AJ$337*100</f>
        <v>62.15639216138441</v>
      </c>
      <c r="AM321" s="136">
        <v>11522.683725000001</v>
      </c>
      <c r="AN321" s="95">
        <v>423.46307753000002</v>
      </c>
      <c r="AO321" s="95">
        <v>2768</v>
      </c>
      <c r="AP321" s="95">
        <v>92.370800000000003</v>
      </c>
      <c r="AQ321" s="95">
        <v>-9.5035950235422302</v>
      </c>
      <c r="AR321" s="95">
        <f>AP321/$AP$337*100</f>
        <v>61.132720667488073</v>
      </c>
      <c r="AS321" s="95">
        <v>107.28058799999999</v>
      </c>
      <c r="AT321" s="95">
        <v>187.76708300000001</v>
      </c>
      <c r="AU321" s="95">
        <v>9.9057000000000006E-2</v>
      </c>
      <c r="AV321" s="95">
        <v>2914.2330870000001</v>
      </c>
      <c r="AW321" s="95">
        <v>5164.6321600000001</v>
      </c>
      <c r="AX321" s="95">
        <v>1699.7986350000001</v>
      </c>
      <c r="AY321" s="96">
        <v>2.7384910000073401</v>
      </c>
      <c r="AZ321" s="190">
        <v>221.18593999999999</v>
      </c>
      <c r="BA321" s="207"/>
      <c r="BB321" s="207">
        <f t="shared" si="220"/>
        <v>58989.687499</v>
      </c>
      <c r="BC321" s="207">
        <f t="shared" si="244"/>
        <v>58989.687498999992</v>
      </c>
      <c r="BD321" s="207">
        <f t="shared" si="245"/>
        <v>0</v>
      </c>
      <c r="BE321" s="207"/>
      <c r="BF321" s="207"/>
      <c r="BG321" s="207"/>
    </row>
    <row r="322" spans="1:59" s="172" customFormat="1" ht="20.25" customHeight="1">
      <c r="A322" s="271"/>
      <c r="B322" s="91" t="s">
        <v>33</v>
      </c>
      <c r="C322" s="92">
        <v>135081.55153157</v>
      </c>
      <c r="D322" s="92">
        <v>27105.418969999999</v>
      </c>
      <c r="E322" s="92">
        <v>9.8654643587045001</v>
      </c>
      <c r="F322" s="95">
        <f t="shared" ref="F322:F336" si="246">D322/$D$337*100</f>
        <v>19.106297712308503</v>
      </c>
      <c r="G322" s="92">
        <v>2940.9835709399999</v>
      </c>
      <c r="H322" s="92">
        <v>71</v>
      </c>
      <c r="I322" s="92">
        <v>269.45720599999999</v>
      </c>
      <c r="J322" s="92">
        <v>-25.819068414716401</v>
      </c>
      <c r="K322" s="95">
        <f t="shared" ref="K322:K336" si="247">I322/$I$337*100</f>
        <v>13.579361268208862</v>
      </c>
      <c r="L322" s="92">
        <v>61813.706502499997</v>
      </c>
      <c r="M322" s="92">
        <v>129008</v>
      </c>
      <c r="N322" s="92">
        <v>23209.766221999998</v>
      </c>
      <c r="O322" s="92">
        <v>10.187933521115699</v>
      </c>
      <c r="P322" s="95">
        <f t="shared" ref="P322:P336" si="248">N322/$N$337*100</f>
        <v>23.583213199938889</v>
      </c>
      <c r="Q322" s="92">
        <v>12645.174327279999</v>
      </c>
      <c r="R322" s="92">
        <v>26695</v>
      </c>
      <c r="S322" s="92">
        <v>-26.114032659839499</v>
      </c>
      <c r="T322" s="92">
        <v>4173.0414220000002</v>
      </c>
      <c r="U322" s="92">
        <v>-27.2764612201616</v>
      </c>
      <c r="V322" s="95">
        <f t="shared" ref="V322:V336" si="249">T322/$T$337*100</f>
        <v>49.349156039654702</v>
      </c>
      <c r="W322" s="92">
        <v>61209.0745025</v>
      </c>
      <c r="X322" s="92">
        <v>124052</v>
      </c>
      <c r="Y322" s="92">
        <v>18.373617565388301</v>
      </c>
      <c r="Z322" s="92">
        <v>23130.108476000001</v>
      </c>
      <c r="AA322" s="92">
        <v>10.251355694778001</v>
      </c>
      <c r="AB322" s="95">
        <f t="shared" ref="AB322:AB336" si="250">Z322/$Z$337*100</f>
        <v>24.242444977717945</v>
      </c>
      <c r="AC322" s="92">
        <v>4423</v>
      </c>
      <c r="AD322" s="92">
        <v>50.237803999999997</v>
      </c>
      <c r="AE322" s="95">
        <f t="shared" ref="AE322:AE336" si="251">AD322/$AD$337*100</f>
        <v>2.0295715809082031</v>
      </c>
      <c r="AF322" s="92">
        <v>533</v>
      </c>
      <c r="AG322" s="92">
        <v>29.419941999999999</v>
      </c>
      <c r="AH322" s="95">
        <f t="shared" ref="AH322:AH336" si="252">AG322/$AG$337*100</f>
        <v>5.5554999228148443</v>
      </c>
      <c r="AI322" s="92">
        <v>609.14832999999999</v>
      </c>
      <c r="AJ322" s="92">
        <v>116.16415600000001</v>
      </c>
      <c r="AK322" s="92">
        <v>9231.8334597241701</v>
      </c>
      <c r="AL322" s="95">
        <f t="shared" ref="AL322:AL336" si="253">AJ322/$AJ$337*100</f>
        <v>0.62649896883018885</v>
      </c>
      <c r="AM322" s="92">
        <v>116.16415600000001</v>
      </c>
      <c r="AN322" s="92">
        <v>467.65378800000002</v>
      </c>
      <c r="AO322" s="92">
        <v>756</v>
      </c>
      <c r="AP322" s="92">
        <v>18.033033</v>
      </c>
      <c r="AQ322" s="92">
        <v>-30.209795557607901</v>
      </c>
      <c r="AR322" s="95">
        <f t="shared" ref="AR322:AR336" si="254">AP322/$AP$337*100</f>
        <v>11.934598045882405</v>
      </c>
      <c r="AS322" s="92">
        <v>53.292167999999997</v>
      </c>
      <c r="AT322" s="92">
        <v>4.2349449999999997</v>
      </c>
      <c r="AU322" s="92">
        <v>3.9425330000000001</v>
      </c>
      <c r="AV322" s="92">
        <v>1846.873697</v>
      </c>
      <c r="AW322" s="92">
        <v>1221.2156769999999</v>
      </c>
      <c r="AX322" s="92">
        <v>362.43933299999998</v>
      </c>
      <c r="AY322" s="92">
        <v>0</v>
      </c>
      <c r="AZ322" s="92">
        <v>0</v>
      </c>
      <c r="BA322" s="207"/>
      <c r="BB322" s="207">
        <f t="shared" ref="BB322:BB339" si="255">D322</f>
        <v>27105.418969999999</v>
      </c>
      <c r="BC322" s="207">
        <f t="shared" si="244"/>
        <v>27105.418969999995</v>
      </c>
      <c r="BD322" s="207">
        <f t="shared" si="245"/>
        <v>0</v>
      </c>
      <c r="BE322" s="207"/>
      <c r="BF322" s="207"/>
      <c r="BG322" s="207"/>
    </row>
    <row r="323" spans="1:59" s="172" customFormat="1" ht="20.25" customHeight="1">
      <c r="A323" s="271"/>
      <c r="B323" s="91" t="s">
        <v>34</v>
      </c>
      <c r="C323" s="92">
        <v>106695.7521369</v>
      </c>
      <c r="D323" s="92">
        <v>21170.995061000001</v>
      </c>
      <c r="E323" s="92">
        <v>9.5924522904414804</v>
      </c>
      <c r="F323" s="95">
        <f t="shared" si="246"/>
        <v>14.92319063390884</v>
      </c>
      <c r="G323" s="92">
        <v>3984.8661929999998</v>
      </c>
      <c r="H323" s="92">
        <v>101</v>
      </c>
      <c r="I323" s="92">
        <v>565.96399899999994</v>
      </c>
      <c r="J323" s="92">
        <v>-8.8571632199594301</v>
      </c>
      <c r="K323" s="95">
        <f t="shared" si="247"/>
        <v>28.52189303566518</v>
      </c>
      <c r="L323" s="92">
        <v>44317.745370659999</v>
      </c>
      <c r="M323" s="92">
        <v>144926</v>
      </c>
      <c r="N323" s="92">
        <v>16002.820394</v>
      </c>
      <c r="O323" s="92">
        <v>8.8096181316781106</v>
      </c>
      <c r="P323" s="95">
        <f t="shared" si="248"/>
        <v>16.260307042399479</v>
      </c>
      <c r="Q323" s="92">
        <v>272.52175740000001</v>
      </c>
      <c r="R323" s="97">
        <v>536</v>
      </c>
      <c r="S323" s="92">
        <v>55.362318840579697</v>
      </c>
      <c r="T323" s="92">
        <v>444.18316800000002</v>
      </c>
      <c r="U323" s="92">
        <v>-18.0856754837673</v>
      </c>
      <c r="V323" s="95">
        <f t="shared" si="249"/>
        <v>5.2527790288059499</v>
      </c>
      <c r="W323" s="92">
        <v>36282.21537066</v>
      </c>
      <c r="X323" s="92">
        <v>79061</v>
      </c>
      <c r="Y323" s="92">
        <v>10.641364736834699</v>
      </c>
      <c r="Z323" s="92">
        <v>15103.548865000001</v>
      </c>
      <c r="AA323" s="92">
        <v>8.3197113940596505</v>
      </c>
      <c r="AB323" s="95">
        <f t="shared" si="250"/>
        <v>15.829884788822069</v>
      </c>
      <c r="AC323" s="92">
        <v>63971</v>
      </c>
      <c r="AD323" s="92">
        <v>767.32185300000003</v>
      </c>
      <c r="AE323" s="95">
        <f t="shared" si="251"/>
        <v>30.999257576199422</v>
      </c>
      <c r="AF323" s="92">
        <v>1894</v>
      </c>
      <c r="AG323" s="92">
        <v>131.94967600000001</v>
      </c>
      <c r="AH323" s="95">
        <f t="shared" si="252"/>
        <v>24.916650577810241</v>
      </c>
      <c r="AI323" s="92">
        <v>464.99888499999997</v>
      </c>
      <c r="AJ323" s="92">
        <v>2015.7377770000001</v>
      </c>
      <c r="AK323" s="92">
        <v>21.938927032709501</v>
      </c>
      <c r="AL323" s="95">
        <f t="shared" si="253"/>
        <v>10.871319365696221</v>
      </c>
      <c r="AM323" s="92">
        <v>1816.001377</v>
      </c>
      <c r="AN323" s="92">
        <v>216.57</v>
      </c>
      <c r="AO323" s="92">
        <v>452</v>
      </c>
      <c r="AP323" s="92">
        <v>5.620317</v>
      </c>
      <c r="AQ323" s="92">
        <v>-12.1984197544288</v>
      </c>
      <c r="AR323" s="95">
        <f t="shared" si="254"/>
        <v>3.7196307623592584</v>
      </c>
      <c r="AS323" s="92">
        <v>51.883358000000001</v>
      </c>
      <c r="AT323" s="92">
        <v>11.095281999999999</v>
      </c>
      <c r="AU323" s="92">
        <v>19.961569999999998</v>
      </c>
      <c r="AV323" s="92">
        <v>1112.7069650000001</v>
      </c>
      <c r="AW323" s="92">
        <v>1158.4584890000001</v>
      </c>
      <c r="AX323" s="92">
        <v>226.74691000000001</v>
      </c>
      <c r="AY323" s="92">
        <v>9.6633812063373605E-13</v>
      </c>
      <c r="AZ323" s="92"/>
      <c r="BA323" s="207"/>
      <c r="BB323" s="207">
        <f t="shared" si="255"/>
        <v>21170.995061000001</v>
      </c>
      <c r="BC323" s="207">
        <f t="shared" si="244"/>
        <v>21170.995061000001</v>
      </c>
      <c r="BD323" s="207">
        <f t="shared" si="245"/>
        <v>0</v>
      </c>
      <c r="BE323" s="207"/>
      <c r="BF323" s="207"/>
      <c r="BG323" s="207"/>
    </row>
    <row r="324" spans="1:59" s="172" customFormat="1" ht="20.25" customHeight="1">
      <c r="A324" s="271"/>
      <c r="B324" s="74" t="s">
        <v>32</v>
      </c>
      <c r="C324" s="90">
        <v>116958.30207667001</v>
      </c>
      <c r="D324" s="90">
        <v>13296.2842</v>
      </c>
      <c r="E324" s="90">
        <v>23.071110771216901</v>
      </c>
      <c r="F324" s="95">
        <f t="shared" si="246"/>
        <v>9.3723976255019572</v>
      </c>
      <c r="G324" s="90">
        <v>11727.53772828</v>
      </c>
      <c r="H324" s="90">
        <v>122</v>
      </c>
      <c r="I324" s="90">
        <v>397.94329499999998</v>
      </c>
      <c r="J324" s="90">
        <v>-17.082617885817999</v>
      </c>
      <c r="K324" s="95">
        <f t="shared" si="247"/>
        <v>20.054448894814165</v>
      </c>
      <c r="L324" s="90">
        <v>20350.209020530001</v>
      </c>
      <c r="M324" s="90">
        <v>44185</v>
      </c>
      <c r="N324" s="90">
        <v>9320.5053889999999</v>
      </c>
      <c r="O324" s="90">
        <v>25.966363808073201</v>
      </c>
      <c r="P324" s="95">
        <f t="shared" si="248"/>
        <v>9.4704730593803195</v>
      </c>
      <c r="Q324" s="90">
        <v>3816.505126</v>
      </c>
      <c r="R324" s="90">
        <v>7861</v>
      </c>
      <c r="S324" s="90">
        <v>34.5140314852841</v>
      </c>
      <c r="T324" s="90">
        <v>1226.0528449999999</v>
      </c>
      <c r="U324" s="90">
        <v>20.6854325862754</v>
      </c>
      <c r="V324" s="95">
        <f t="shared" si="249"/>
        <v>14.49893903324106</v>
      </c>
      <c r="W324" s="90">
        <v>20163.607858529998</v>
      </c>
      <c r="X324" s="90">
        <v>43561</v>
      </c>
      <c r="Y324" s="90">
        <v>24.002960516951799</v>
      </c>
      <c r="Z324" s="90">
        <v>9311.4184599999899</v>
      </c>
      <c r="AA324" s="90">
        <v>26.3460162723044</v>
      </c>
      <c r="AB324" s="95">
        <f t="shared" si="250"/>
        <v>9.7592084323892347</v>
      </c>
      <c r="AC324" s="90">
        <v>593</v>
      </c>
      <c r="AD324" s="90">
        <v>7.396369</v>
      </c>
      <c r="AE324" s="95">
        <f t="shared" si="251"/>
        <v>0.29880805148868417</v>
      </c>
      <c r="AF324" s="90">
        <v>31</v>
      </c>
      <c r="AG324" s="90">
        <v>1.6905600000000001</v>
      </c>
      <c r="AH324" s="95">
        <f t="shared" si="252"/>
        <v>0.31923604572415076</v>
      </c>
      <c r="AI324" s="90">
        <v>128.599467</v>
      </c>
      <c r="AJ324" s="90">
        <v>612.84927700000003</v>
      </c>
      <c r="AK324" s="90">
        <v>3343.5461009246501</v>
      </c>
      <c r="AL324" s="95">
        <f t="shared" si="253"/>
        <v>3.3052316076641297</v>
      </c>
      <c r="AM324" s="90">
        <v>612.84927700000003</v>
      </c>
      <c r="AN324" s="90">
        <v>21.790500000000002</v>
      </c>
      <c r="AO324" s="90">
        <v>93</v>
      </c>
      <c r="AP324" s="90">
        <v>0.97287299999999999</v>
      </c>
      <c r="AQ324" s="90">
        <v>-80.857664948091497</v>
      </c>
      <c r="AR324" s="95">
        <f t="shared" si="254"/>
        <v>0.64386552193919644</v>
      </c>
      <c r="AS324" s="90">
        <v>158.49279200000001</v>
      </c>
      <c r="AT324" s="90">
        <v>42.296522000000003</v>
      </c>
      <c r="AU324" s="90">
        <v>-3.3842999999999998E-2</v>
      </c>
      <c r="AV324" s="90">
        <v>1013.573413</v>
      </c>
      <c r="AW324" s="90">
        <v>537.05047999999999</v>
      </c>
      <c r="AX324" s="90">
        <v>1172.9561329999999</v>
      </c>
      <c r="AY324" s="90">
        <v>39.676068999999998</v>
      </c>
      <c r="AZ324" s="90">
        <v>0</v>
      </c>
      <c r="BA324" s="207"/>
      <c r="BB324" s="207">
        <f t="shared" si="255"/>
        <v>13296.2842</v>
      </c>
      <c r="BC324" s="207">
        <f t="shared" si="244"/>
        <v>13296.2824</v>
      </c>
      <c r="BD324" s="207">
        <f t="shared" si="245"/>
        <v>-1.8000000000029104E-3</v>
      </c>
      <c r="BE324" s="207"/>
      <c r="BF324" s="207"/>
      <c r="BG324" s="207"/>
    </row>
    <row r="325" spans="1:59" s="172" customFormat="1" ht="20.25" customHeight="1">
      <c r="A325" s="271"/>
      <c r="B325" s="91" t="s">
        <v>39</v>
      </c>
      <c r="C325" s="97">
        <v>3310.5</v>
      </c>
      <c r="D325" s="97">
        <v>264.43</v>
      </c>
      <c r="E325" s="97">
        <v>113.9147</v>
      </c>
      <c r="F325" s="95">
        <f t="shared" si="246"/>
        <v>0.18639366208128152</v>
      </c>
      <c r="G325" s="97">
        <v>357</v>
      </c>
      <c r="H325" s="97">
        <v>3</v>
      </c>
      <c r="I325" s="97">
        <v>68.11</v>
      </c>
      <c r="J325" s="97">
        <v>0</v>
      </c>
      <c r="K325" s="95">
        <f t="shared" si="247"/>
        <v>3.4324199738703798</v>
      </c>
      <c r="L325" s="97">
        <v>252.49</v>
      </c>
      <c r="M325" s="97">
        <v>581</v>
      </c>
      <c r="N325" s="97">
        <v>90.07</v>
      </c>
      <c r="O325" s="97">
        <v>9.9085000000000001</v>
      </c>
      <c r="P325" s="95">
        <f t="shared" si="248"/>
        <v>9.1519233438252925E-2</v>
      </c>
      <c r="Q325" s="97">
        <v>3.82</v>
      </c>
      <c r="R325" s="97">
        <v>12</v>
      </c>
      <c r="S325" s="97">
        <v>-84.810100000000006</v>
      </c>
      <c r="T325" s="97">
        <v>1.53</v>
      </c>
      <c r="U325" s="97">
        <v>-87.661299999999997</v>
      </c>
      <c r="V325" s="95">
        <f t="shared" si="249"/>
        <v>1.8093328367798714E-2</v>
      </c>
      <c r="W325" s="97">
        <v>252.49</v>
      </c>
      <c r="X325" s="97">
        <v>581</v>
      </c>
      <c r="Y325" s="97">
        <v>7.9926000000000004</v>
      </c>
      <c r="Z325" s="97">
        <v>90.07</v>
      </c>
      <c r="AA325" s="97">
        <v>9.9219000000000008</v>
      </c>
      <c r="AB325" s="95">
        <f t="shared" si="250"/>
        <v>9.4401503624969643E-2</v>
      </c>
      <c r="AC325" s="97">
        <v>0</v>
      </c>
      <c r="AD325" s="97">
        <v>0</v>
      </c>
      <c r="AE325" s="95">
        <f t="shared" si="251"/>
        <v>0</v>
      </c>
      <c r="AF325" s="97">
        <v>0</v>
      </c>
      <c r="AG325" s="97">
        <v>0</v>
      </c>
      <c r="AH325" s="95">
        <f t="shared" si="252"/>
        <v>0</v>
      </c>
      <c r="AI325" s="97">
        <v>0</v>
      </c>
      <c r="AJ325" s="97">
        <v>0</v>
      </c>
      <c r="AK325" s="97">
        <v>0</v>
      </c>
      <c r="AL325" s="95">
        <f t="shared" si="253"/>
        <v>0</v>
      </c>
      <c r="AM325" s="97">
        <v>0</v>
      </c>
      <c r="AN325" s="97">
        <v>0</v>
      </c>
      <c r="AO325" s="97">
        <v>0</v>
      </c>
      <c r="AP325" s="97">
        <v>0</v>
      </c>
      <c r="AQ325" s="97">
        <v>0</v>
      </c>
      <c r="AR325" s="95">
        <f t="shared" si="254"/>
        <v>0</v>
      </c>
      <c r="AS325" s="97">
        <v>0</v>
      </c>
      <c r="AT325" s="97">
        <v>0</v>
      </c>
      <c r="AU325" s="97">
        <v>0</v>
      </c>
      <c r="AV325" s="97">
        <v>3.55</v>
      </c>
      <c r="AW325" s="97">
        <v>102.15</v>
      </c>
      <c r="AX325" s="97">
        <v>0.55000000000000004</v>
      </c>
      <c r="AY325" s="97">
        <v>0</v>
      </c>
      <c r="AZ325" s="97">
        <v>0</v>
      </c>
      <c r="BA325" s="207"/>
      <c r="BB325" s="207">
        <f t="shared" si="255"/>
        <v>264.43</v>
      </c>
      <c r="BC325" s="207">
        <f t="shared" si="244"/>
        <v>264.43</v>
      </c>
      <c r="BD325" s="207">
        <f t="shared" si="245"/>
        <v>0</v>
      </c>
      <c r="BE325" s="207"/>
      <c r="BF325" s="207"/>
      <c r="BG325" s="207"/>
    </row>
    <row r="326" spans="1:59" s="172" customFormat="1" ht="20.25" customHeight="1">
      <c r="A326" s="271"/>
      <c r="B326" s="91" t="s">
        <v>49</v>
      </c>
      <c r="C326" s="187">
        <v>6042.4716131699997</v>
      </c>
      <c r="D326" s="188">
        <v>2020.153591</v>
      </c>
      <c r="E326" s="187">
        <v>22.6608480630697</v>
      </c>
      <c r="F326" s="95">
        <f t="shared" si="246"/>
        <v>1.4239830041717709</v>
      </c>
      <c r="G326" s="187">
        <v>45.32348399</v>
      </c>
      <c r="H326" s="187">
        <v>10</v>
      </c>
      <c r="I326" s="94">
        <v>7.0841320000000003</v>
      </c>
      <c r="J326" s="94">
        <v>-45.329848420491103</v>
      </c>
      <c r="K326" s="95">
        <f t="shared" si="247"/>
        <v>0.35700655079040261</v>
      </c>
      <c r="L326" s="187">
        <v>3300.2222491799998</v>
      </c>
      <c r="M326" s="187">
        <v>6830</v>
      </c>
      <c r="N326" s="187">
        <v>1473.1864660000001</v>
      </c>
      <c r="O326" s="187">
        <v>10.900792836313901</v>
      </c>
      <c r="P326" s="95">
        <f t="shared" si="248"/>
        <v>1.4968901529913277</v>
      </c>
      <c r="Q326" s="99">
        <v>17.3391156</v>
      </c>
      <c r="R326" s="111">
        <v>37</v>
      </c>
      <c r="S326" s="99">
        <v>5.7142857142857197</v>
      </c>
      <c r="T326" s="99">
        <v>6.4558229999999996</v>
      </c>
      <c r="U326" s="99">
        <v>27.990121334234399</v>
      </c>
      <c r="V326" s="95">
        <f t="shared" si="249"/>
        <v>7.6344657139468891E-2</v>
      </c>
      <c r="W326" s="99">
        <v>3300.2222491799998</v>
      </c>
      <c r="X326" s="99">
        <v>6830</v>
      </c>
      <c r="Y326" s="99">
        <v>18.679409209383099</v>
      </c>
      <c r="Z326" s="99">
        <v>1473.1864660000001</v>
      </c>
      <c r="AA326" s="99">
        <v>10.900792836313901</v>
      </c>
      <c r="AB326" s="95">
        <f t="shared" si="250"/>
        <v>1.5440326136377842</v>
      </c>
      <c r="AC326" s="99">
        <v>0</v>
      </c>
      <c r="AD326" s="99">
        <v>0</v>
      </c>
      <c r="AE326" s="95">
        <f t="shared" si="251"/>
        <v>0</v>
      </c>
      <c r="AF326" s="99">
        <v>0</v>
      </c>
      <c r="AG326" s="99">
        <v>0</v>
      </c>
      <c r="AH326" s="95">
        <f t="shared" si="252"/>
        <v>0</v>
      </c>
      <c r="AI326" s="99">
        <v>0</v>
      </c>
      <c r="AJ326" s="99">
        <v>0</v>
      </c>
      <c r="AK326" s="99" t="e">
        <v>#DIV/0!</v>
      </c>
      <c r="AL326" s="95">
        <f t="shared" si="253"/>
        <v>0</v>
      </c>
      <c r="AM326" s="99">
        <v>0</v>
      </c>
      <c r="AN326" s="99">
        <v>516</v>
      </c>
      <c r="AO326" s="99">
        <v>1376</v>
      </c>
      <c r="AP326" s="99">
        <v>31.719173000000001</v>
      </c>
      <c r="AQ326" s="99">
        <v>164.02063976066401</v>
      </c>
      <c r="AR326" s="95">
        <f t="shared" si="254"/>
        <v>20.992341116594528</v>
      </c>
      <c r="AS326" s="99">
        <v>79.915464</v>
      </c>
      <c r="AT326" s="99">
        <v>0</v>
      </c>
      <c r="AU326" s="99">
        <v>0</v>
      </c>
      <c r="AV326" s="99">
        <v>131.202504</v>
      </c>
      <c r="AW326" s="99">
        <v>292.19407699999999</v>
      </c>
      <c r="AX326" s="99">
        <v>4.8517749999999999</v>
      </c>
      <c r="AY326" s="99">
        <v>0</v>
      </c>
      <c r="AZ326" s="99">
        <v>0</v>
      </c>
      <c r="BA326" s="207"/>
      <c r="BB326" s="207">
        <f t="shared" si="255"/>
        <v>2020.153591</v>
      </c>
      <c r="BC326" s="207">
        <f t="shared" si="244"/>
        <v>2020.1535910000002</v>
      </c>
      <c r="BD326" s="207">
        <f t="shared" si="245"/>
        <v>0</v>
      </c>
      <c r="BE326" s="207"/>
      <c r="BF326" s="207"/>
      <c r="BG326" s="207"/>
    </row>
    <row r="327" spans="1:59" s="172" customFormat="1" ht="20.25" customHeight="1">
      <c r="A327" s="271"/>
      <c r="B327" s="91" t="s">
        <v>47</v>
      </c>
      <c r="C327" s="95">
        <v>2839.94</v>
      </c>
      <c r="D327" s="95">
        <v>982.60289399999999</v>
      </c>
      <c r="E327" s="95">
        <v>36.137951702065799</v>
      </c>
      <c r="F327" s="95">
        <f t="shared" si="246"/>
        <v>0.69262546528126634</v>
      </c>
      <c r="G327" s="95">
        <v>188.95</v>
      </c>
      <c r="H327" s="95">
        <v>64</v>
      </c>
      <c r="I327" s="95">
        <v>50.738222</v>
      </c>
      <c r="J327" s="95">
        <v>711.81155200000001</v>
      </c>
      <c r="K327" s="95">
        <f t="shared" si="247"/>
        <v>2.5569650070689991</v>
      </c>
      <c r="L327" s="95">
        <v>441.96</v>
      </c>
      <c r="M327" s="95">
        <v>4158</v>
      </c>
      <c r="N327" s="95">
        <v>732.24621400000001</v>
      </c>
      <c r="O327" s="95">
        <v>44.847232409550401</v>
      </c>
      <c r="P327" s="95">
        <f t="shared" si="248"/>
        <v>0.74402811361544263</v>
      </c>
      <c r="Q327" s="95">
        <v>0.12</v>
      </c>
      <c r="R327" s="95">
        <v>2</v>
      </c>
      <c r="S327" s="95">
        <v>0</v>
      </c>
      <c r="T327" s="95">
        <v>0.15049399999999999</v>
      </c>
      <c r="U327" s="95">
        <v>0</v>
      </c>
      <c r="V327" s="95">
        <f t="shared" si="249"/>
        <v>1.7796976205120914E-3</v>
      </c>
      <c r="W327" s="95">
        <v>436.23</v>
      </c>
      <c r="X327" s="95">
        <v>4111</v>
      </c>
      <c r="Y327" s="95">
        <v>53.912392362411097</v>
      </c>
      <c r="Z327" s="95">
        <v>731.68771200000003</v>
      </c>
      <c r="AA327" s="95">
        <v>44.9058723808769</v>
      </c>
      <c r="AB327" s="95">
        <f t="shared" si="250"/>
        <v>0.76687487728115622</v>
      </c>
      <c r="AC327" s="95">
        <v>47</v>
      </c>
      <c r="AD327" s="95">
        <v>0.55850200000000005</v>
      </c>
      <c r="AE327" s="95">
        <f t="shared" si="251"/>
        <v>2.2563083909487629E-2</v>
      </c>
      <c r="AF327" s="95"/>
      <c r="AG327" s="95"/>
      <c r="AH327" s="95">
        <f t="shared" si="252"/>
        <v>0</v>
      </c>
      <c r="AI327" s="95"/>
      <c r="AJ327" s="95"/>
      <c r="AK327" s="95"/>
      <c r="AL327" s="95">
        <f t="shared" si="253"/>
        <v>0</v>
      </c>
      <c r="AM327" s="136"/>
      <c r="AN327" s="95">
        <v>2.42</v>
      </c>
      <c r="AO327" s="95">
        <v>4</v>
      </c>
      <c r="AP327" s="95">
        <v>0.13320799999999999</v>
      </c>
      <c r="AQ327" s="95">
        <v>0</v>
      </c>
      <c r="AR327" s="95">
        <f t="shared" si="254"/>
        <v>8.8159542351855247E-2</v>
      </c>
      <c r="AS327" s="95">
        <v>0.30188599999999999</v>
      </c>
      <c r="AT327" s="95"/>
      <c r="AU327" s="95"/>
      <c r="AV327" s="95">
        <v>16.905863</v>
      </c>
      <c r="AW327" s="95">
        <v>182.277501</v>
      </c>
      <c r="AX327" s="95"/>
      <c r="AY327" s="96"/>
      <c r="AZ327" s="190"/>
      <c r="BA327" s="207"/>
      <c r="BB327" s="207">
        <f t="shared" si="255"/>
        <v>982.60289399999999</v>
      </c>
      <c r="BC327" s="207">
        <f t="shared" si="244"/>
        <v>982.60289399999988</v>
      </c>
      <c r="BD327" s="207">
        <f t="shared" si="245"/>
        <v>0</v>
      </c>
      <c r="BE327" s="207"/>
      <c r="BF327" s="207"/>
      <c r="BG327" s="207"/>
    </row>
    <row r="328" spans="1:59" s="172" customFormat="1" ht="20.25" customHeight="1">
      <c r="A328" s="271"/>
      <c r="B328" s="91" t="s">
        <v>58</v>
      </c>
      <c r="C328" s="136">
        <v>7278.8293880000001</v>
      </c>
      <c r="D328" s="136">
        <v>1611.856325</v>
      </c>
      <c r="E328" s="136">
        <v>-0.95532081729956098</v>
      </c>
      <c r="F328" s="95">
        <f t="shared" si="246"/>
        <v>1.136178962922612</v>
      </c>
      <c r="G328" s="136">
        <v>1175.0835939999999</v>
      </c>
      <c r="H328" s="136">
        <v>6</v>
      </c>
      <c r="I328" s="136">
        <v>40.721336000000001</v>
      </c>
      <c r="J328" s="136">
        <v>141.19043237474901</v>
      </c>
      <c r="K328" s="95">
        <f t="shared" si="247"/>
        <v>2.052161606945925</v>
      </c>
      <c r="L328" s="136">
        <v>3536.4326919999999</v>
      </c>
      <c r="M328" s="136">
        <v>7099</v>
      </c>
      <c r="N328" s="136">
        <v>1352.963745</v>
      </c>
      <c r="O328" s="136">
        <v>-1.5145382227395101</v>
      </c>
      <c r="P328" s="95">
        <f t="shared" si="248"/>
        <v>1.3747330388825127</v>
      </c>
      <c r="Q328" s="136"/>
      <c r="R328" s="136"/>
      <c r="S328" s="136">
        <v>-100</v>
      </c>
      <c r="T328" s="136"/>
      <c r="U328" s="136">
        <v>-100</v>
      </c>
      <c r="V328" s="95">
        <f t="shared" si="249"/>
        <v>0</v>
      </c>
      <c r="W328" s="136">
        <v>3536.4326921500001</v>
      </c>
      <c r="X328" s="90">
        <v>7099</v>
      </c>
      <c r="Y328" s="90">
        <v>5.1703703703703701</v>
      </c>
      <c r="Z328" s="90">
        <v>1352.963745</v>
      </c>
      <c r="AA328" s="90">
        <v>-1.5145382227395101</v>
      </c>
      <c r="AB328" s="95">
        <f t="shared" si="250"/>
        <v>1.4180283321646499</v>
      </c>
      <c r="AC328" s="90"/>
      <c r="AD328" s="90"/>
      <c r="AE328" s="95">
        <f t="shared" si="251"/>
        <v>0</v>
      </c>
      <c r="AF328" s="90"/>
      <c r="AG328" s="90"/>
      <c r="AH328" s="95">
        <f t="shared" si="252"/>
        <v>0</v>
      </c>
      <c r="AI328" s="90"/>
      <c r="AJ328" s="90"/>
      <c r="AK328" s="90" t="s">
        <v>36</v>
      </c>
      <c r="AL328" s="95">
        <f t="shared" si="253"/>
        <v>0</v>
      </c>
      <c r="AM328" s="90"/>
      <c r="AN328" s="136"/>
      <c r="AO328" s="136"/>
      <c r="AP328" s="136"/>
      <c r="AQ328" s="136" t="s">
        <v>36</v>
      </c>
      <c r="AR328" s="95">
        <f t="shared" si="254"/>
        <v>0</v>
      </c>
      <c r="AS328" s="136"/>
      <c r="AT328" s="136">
        <v>32.405661000000002</v>
      </c>
      <c r="AU328" s="136"/>
      <c r="AV328" s="136">
        <v>144.78842800000001</v>
      </c>
      <c r="AW328" s="136">
        <v>40.935755</v>
      </c>
      <c r="AX328" s="136">
        <v>4.1399999999999999E-2</v>
      </c>
      <c r="AY328" s="136"/>
      <c r="AZ328" s="136"/>
      <c r="BA328" s="207"/>
      <c r="BB328" s="207">
        <f t="shared" si="255"/>
        <v>1611.856325</v>
      </c>
      <c r="BC328" s="207">
        <f t="shared" si="244"/>
        <v>1611.8563250000002</v>
      </c>
      <c r="BD328" s="207">
        <f t="shared" si="245"/>
        <v>0</v>
      </c>
      <c r="BE328" s="207"/>
      <c r="BF328" s="207"/>
      <c r="BG328" s="207"/>
    </row>
    <row r="329" spans="1:59" s="172" customFormat="1" ht="20.25" customHeight="1">
      <c r="A329" s="271"/>
      <c r="B329" s="91" t="s">
        <v>62</v>
      </c>
      <c r="C329" s="95">
        <v>17603.187188219999</v>
      </c>
      <c r="D329" s="95">
        <v>2255.7641680000002</v>
      </c>
      <c r="E329" s="95">
        <v>0.46445417511845299</v>
      </c>
      <c r="F329" s="95">
        <f t="shared" si="246"/>
        <v>1.5900621868368006</v>
      </c>
      <c r="G329" s="95">
        <v>628.85121842000001</v>
      </c>
      <c r="H329" s="95">
        <v>26</v>
      </c>
      <c r="I329" s="95">
        <v>87.533134000000004</v>
      </c>
      <c r="J329" s="95">
        <v>17.395502163041598</v>
      </c>
      <c r="K329" s="95">
        <f t="shared" si="247"/>
        <v>4.4112535239623032</v>
      </c>
      <c r="L329" s="95">
        <v>1793.8705698000001</v>
      </c>
      <c r="M329" s="95">
        <v>3479</v>
      </c>
      <c r="N329" s="95">
        <v>864.17087200000003</v>
      </c>
      <c r="O329" s="95">
        <v>-9.6120796237439698</v>
      </c>
      <c r="P329" s="95">
        <f t="shared" si="248"/>
        <v>0.87807544981799257</v>
      </c>
      <c r="Q329" s="95">
        <v>15.694087400000001</v>
      </c>
      <c r="R329" s="95">
        <v>40</v>
      </c>
      <c r="S329" s="95">
        <v>-64.912280701754398</v>
      </c>
      <c r="T329" s="95">
        <v>6.4025189999999998</v>
      </c>
      <c r="U329" s="95">
        <v>-70.287951014455203</v>
      </c>
      <c r="V329" s="95">
        <f t="shared" si="249"/>
        <v>7.5714299769980564E-2</v>
      </c>
      <c r="W329" s="95">
        <v>1788.3285698</v>
      </c>
      <c r="X329" s="95">
        <v>3461</v>
      </c>
      <c r="Y329" s="95">
        <v>-9.9401509237574803</v>
      </c>
      <c r="Z329" s="95">
        <v>863.56030299999998</v>
      </c>
      <c r="AA329" s="95">
        <v>-9.60108875273243</v>
      </c>
      <c r="AB329" s="95">
        <f t="shared" si="250"/>
        <v>0.90508927583029186</v>
      </c>
      <c r="AC329" s="95">
        <v>18</v>
      </c>
      <c r="AD329" s="95">
        <v>0.61056900000000003</v>
      </c>
      <c r="AE329" s="95">
        <f t="shared" si="251"/>
        <v>2.4666553708906955E-2</v>
      </c>
      <c r="AF329" s="95"/>
      <c r="AG329" s="95"/>
      <c r="AH329" s="95">
        <f t="shared" si="252"/>
        <v>0</v>
      </c>
      <c r="AI329" s="95">
        <v>69.31</v>
      </c>
      <c r="AJ329" s="95">
        <v>22.536999999999999</v>
      </c>
      <c r="AK329" s="95">
        <v>10.6060487084755</v>
      </c>
      <c r="AL329" s="95">
        <f t="shared" si="253"/>
        <v>0.12154702230631251</v>
      </c>
      <c r="AM329" s="136">
        <v>15.912000000000001</v>
      </c>
      <c r="AN329" s="95"/>
      <c r="AO329" s="95"/>
      <c r="AP329" s="95"/>
      <c r="AQ329" s="95">
        <v>0</v>
      </c>
      <c r="AR329" s="95">
        <f t="shared" si="254"/>
        <v>0</v>
      </c>
      <c r="AS329" s="95"/>
      <c r="AT329" s="95">
        <v>1.0023580000000001</v>
      </c>
      <c r="AU329" s="95"/>
      <c r="AV329" s="95">
        <v>335.04908499999999</v>
      </c>
      <c r="AW329" s="95">
        <v>25.15851</v>
      </c>
      <c r="AX329" s="95">
        <v>920.31320900000003</v>
      </c>
      <c r="AY329" s="96"/>
      <c r="AZ329" s="190"/>
      <c r="BA329" s="207"/>
      <c r="BB329" s="207">
        <f t="shared" si="255"/>
        <v>2255.7641680000002</v>
      </c>
      <c r="BC329" s="207">
        <f t="shared" si="244"/>
        <v>2255.7641680000002</v>
      </c>
      <c r="BD329" s="207">
        <f t="shared" si="245"/>
        <v>0</v>
      </c>
      <c r="BE329" s="207"/>
      <c r="BF329" s="207"/>
      <c r="BG329" s="207"/>
    </row>
    <row r="330" spans="1:59" s="172" customFormat="1" ht="20.25" customHeight="1">
      <c r="A330" s="271"/>
      <c r="B330" s="91" t="s">
        <v>50</v>
      </c>
      <c r="C330" s="90">
        <v>4067.504375</v>
      </c>
      <c r="D330" s="90">
        <v>1670.7432734020699</v>
      </c>
      <c r="E330" s="90">
        <v>-2.53984352163191</v>
      </c>
      <c r="F330" s="95">
        <f t="shared" si="246"/>
        <v>1.1776876947664014</v>
      </c>
      <c r="G330" s="90">
        <v>88.17</v>
      </c>
      <c r="H330" s="90">
        <v>9</v>
      </c>
      <c r="I330" s="90">
        <v>11.835000000000001</v>
      </c>
      <c r="J330" s="90">
        <v>-37.710526315789501</v>
      </c>
      <c r="K330" s="95">
        <f t="shared" si="247"/>
        <v>0.59642769623779102</v>
      </c>
      <c r="L330" s="90">
        <v>3499.2283750000001</v>
      </c>
      <c r="M330" s="90">
        <v>8858</v>
      </c>
      <c r="N330" s="90">
        <v>1633.5606910000699</v>
      </c>
      <c r="O330" s="90">
        <v>-0.235411192397117</v>
      </c>
      <c r="P330" s="95">
        <f t="shared" si="248"/>
        <v>1.6598448119816718</v>
      </c>
      <c r="Q330" s="90">
        <v>1070.8806179999999</v>
      </c>
      <c r="R330" s="90">
        <v>2449</v>
      </c>
      <c r="S330" s="90"/>
      <c r="T330" s="90">
        <v>376.13053300000001</v>
      </c>
      <c r="U330" s="90">
        <v>264.85770686000001</v>
      </c>
      <c r="V330" s="95">
        <f t="shared" si="249"/>
        <v>4.4480086553752622</v>
      </c>
      <c r="W330" s="90">
        <v>3499.2283750000001</v>
      </c>
      <c r="X330" s="90">
        <v>8858</v>
      </c>
      <c r="Y330" s="90"/>
      <c r="Z330" s="90">
        <v>1633.5606910000699</v>
      </c>
      <c r="AA330" s="90">
        <v>-0.23541109353544301</v>
      </c>
      <c r="AB330" s="95">
        <f t="shared" si="250"/>
        <v>1.7121193015771179</v>
      </c>
      <c r="AC330" s="90"/>
      <c r="AD330" s="90"/>
      <c r="AE330" s="95">
        <f t="shared" si="251"/>
        <v>0</v>
      </c>
      <c r="AF330" s="90"/>
      <c r="AG330" s="90"/>
      <c r="AH330" s="95">
        <f t="shared" si="252"/>
        <v>0</v>
      </c>
      <c r="AI330" s="90"/>
      <c r="AJ330" s="90"/>
      <c r="AK330" s="90"/>
      <c r="AL330" s="95">
        <f t="shared" si="253"/>
        <v>0</v>
      </c>
      <c r="AM330" s="90"/>
      <c r="AN330" s="90"/>
      <c r="AO330" s="90"/>
      <c r="AP330" s="90"/>
      <c r="AQ330" s="90">
        <v>-100</v>
      </c>
      <c r="AR330" s="95">
        <f t="shared" si="254"/>
        <v>0</v>
      </c>
      <c r="AS330" s="90"/>
      <c r="AT330" s="90">
        <v>1.3226468</v>
      </c>
      <c r="AU330" s="90"/>
      <c r="AV330" s="90">
        <v>14.045810899999999</v>
      </c>
      <c r="AW330" s="90">
        <v>9.9491247020000007</v>
      </c>
      <c r="AX330" s="90">
        <v>0.03</v>
      </c>
      <c r="AY330" s="90"/>
      <c r="AZ330" s="90"/>
      <c r="BA330" s="207"/>
      <c r="BB330" s="207">
        <f t="shared" si="255"/>
        <v>1670.7432734020699</v>
      </c>
      <c r="BC330" s="207">
        <f t="shared" si="244"/>
        <v>1670.7432734020701</v>
      </c>
      <c r="BD330" s="207">
        <f t="shared" si="245"/>
        <v>0</v>
      </c>
      <c r="BE330" s="207"/>
      <c r="BF330" s="207"/>
      <c r="BG330" s="207"/>
    </row>
    <row r="331" spans="1:59" s="172" customFormat="1" ht="20.25" customHeight="1">
      <c r="A331" s="271"/>
      <c r="B331" s="74" t="s">
        <v>38</v>
      </c>
      <c r="C331" s="90">
        <v>23588.331849760001</v>
      </c>
      <c r="D331" s="90">
        <v>3353.5799670000001</v>
      </c>
      <c r="E331" s="92">
        <v>-8.4647406969516794</v>
      </c>
      <c r="F331" s="95">
        <f t="shared" si="246"/>
        <v>2.3638999021727991</v>
      </c>
      <c r="G331" s="90">
        <v>13.35</v>
      </c>
      <c r="H331" s="90">
        <v>3</v>
      </c>
      <c r="I331" s="90">
        <v>2.0301879999999999</v>
      </c>
      <c r="J331" s="92" t="s">
        <v>36</v>
      </c>
      <c r="K331" s="95">
        <f t="shared" si="247"/>
        <v>0.10231181679506618</v>
      </c>
      <c r="L331" s="90">
        <v>190.82624476000001</v>
      </c>
      <c r="M331" s="90">
        <v>379</v>
      </c>
      <c r="N331" s="90">
        <v>65.824672000000007</v>
      </c>
      <c r="O331" s="92">
        <v>68.366372782220793</v>
      </c>
      <c r="P331" s="95">
        <f t="shared" si="248"/>
        <v>6.68837961892354E-2</v>
      </c>
      <c r="Q331" s="90"/>
      <c r="R331" s="90"/>
      <c r="S331" s="90"/>
      <c r="T331" s="90"/>
      <c r="U331" s="90"/>
      <c r="V331" s="95">
        <f t="shared" si="249"/>
        <v>0</v>
      </c>
      <c r="W331" s="90">
        <v>190.82624476000001</v>
      </c>
      <c r="X331" s="90">
        <v>379</v>
      </c>
      <c r="Y331" s="92">
        <v>73.059360730593596</v>
      </c>
      <c r="Z331" s="90">
        <v>65.824672000000007</v>
      </c>
      <c r="AA331" s="92">
        <v>68.366372782220793</v>
      </c>
      <c r="AB331" s="95">
        <f t="shared" si="250"/>
        <v>6.8990207754196051E-2</v>
      </c>
      <c r="AC331" s="90">
        <v>0</v>
      </c>
      <c r="AD331" s="90">
        <v>0</v>
      </c>
      <c r="AE331" s="95">
        <f t="shared" si="251"/>
        <v>0</v>
      </c>
      <c r="AF331" s="90">
        <v>0</v>
      </c>
      <c r="AG331" s="90">
        <v>0</v>
      </c>
      <c r="AH331" s="95">
        <f t="shared" si="252"/>
        <v>0</v>
      </c>
      <c r="AI331" s="90">
        <v>23079.655605</v>
      </c>
      <c r="AJ331" s="90">
        <v>3235.396068</v>
      </c>
      <c r="AK331" s="92">
        <v>-7.1631378886968999</v>
      </c>
      <c r="AL331" s="95">
        <f t="shared" si="253"/>
        <v>17.449206107598695</v>
      </c>
      <c r="AM331" s="90">
        <v>3235.396068</v>
      </c>
      <c r="AN331" s="90">
        <v>0.25600000000000001</v>
      </c>
      <c r="AO331" s="90">
        <v>4</v>
      </c>
      <c r="AP331" s="90">
        <v>2.3732E-2</v>
      </c>
      <c r="AQ331" s="92" t="s">
        <v>36</v>
      </c>
      <c r="AR331" s="95">
        <f t="shared" si="254"/>
        <v>1.5706280847203088E-2</v>
      </c>
      <c r="AS331" s="90">
        <v>0</v>
      </c>
      <c r="AT331" s="90">
        <v>0</v>
      </c>
      <c r="AU331" s="90">
        <v>0</v>
      </c>
      <c r="AV331" s="90">
        <v>1.4792449999999999</v>
      </c>
      <c r="AW331" s="90">
        <v>48.826062</v>
      </c>
      <c r="AX331" s="90">
        <v>0</v>
      </c>
      <c r="AY331" s="90">
        <v>0</v>
      </c>
      <c r="AZ331" s="90"/>
      <c r="BA331" s="207"/>
      <c r="BB331" s="207">
        <f t="shared" si="255"/>
        <v>3353.5799670000001</v>
      </c>
      <c r="BC331" s="207">
        <f t="shared" si="244"/>
        <v>3353.5799670000001</v>
      </c>
      <c r="BD331" s="207">
        <f t="shared" si="245"/>
        <v>0</v>
      </c>
      <c r="BE331" s="207"/>
      <c r="BF331" s="207"/>
      <c r="BG331" s="207"/>
    </row>
    <row r="332" spans="1:59" s="172" customFormat="1" ht="20.25" customHeight="1">
      <c r="A332" s="271"/>
      <c r="B332" s="74" t="s">
        <v>66</v>
      </c>
      <c r="C332" s="95">
        <v>8151</v>
      </c>
      <c r="D332" s="95">
        <v>1292.81</v>
      </c>
      <c r="E332" s="95">
        <v>230.50669802638299</v>
      </c>
      <c r="F332" s="95">
        <f t="shared" si="246"/>
        <v>0.91128688225731413</v>
      </c>
      <c r="G332" s="95">
        <v>13.9</v>
      </c>
      <c r="H332" s="95">
        <v>2</v>
      </c>
      <c r="I332" s="95">
        <v>1.31</v>
      </c>
      <c r="J332" s="95">
        <v>0</v>
      </c>
      <c r="K332" s="95">
        <f t="shared" si="247"/>
        <v>6.6017767813393011E-2</v>
      </c>
      <c r="L332" s="95">
        <v>765.8</v>
      </c>
      <c r="M332" s="95">
        <v>1272</v>
      </c>
      <c r="N332" s="95">
        <v>268.07</v>
      </c>
      <c r="O332" s="95">
        <v>-16.089147650796601</v>
      </c>
      <c r="P332" s="95">
        <f t="shared" si="248"/>
        <v>0.27238326754515896</v>
      </c>
      <c r="Q332" s="95"/>
      <c r="R332" s="95"/>
      <c r="S332" s="95"/>
      <c r="T332" s="95"/>
      <c r="U332" s="95"/>
      <c r="V332" s="95">
        <f t="shared" si="249"/>
        <v>0</v>
      </c>
      <c r="W332" s="95">
        <v>765.8</v>
      </c>
      <c r="X332" s="95">
        <v>1272</v>
      </c>
      <c r="Y332" s="95">
        <v>-13.2924335378323</v>
      </c>
      <c r="Z332" s="95">
        <v>268.07</v>
      </c>
      <c r="AA332" s="95">
        <v>-16.089147650796601</v>
      </c>
      <c r="AB332" s="95">
        <f t="shared" si="250"/>
        <v>0.28096159738809384</v>
      </c>
      <c r="AC332" s="95">
        <v>0</v>
      </c>
      <c r="AD332" s="95">
        <v>0</v>
      </c>
      <c r="AE332" s="95">
        <f t="shared" si="251"/>
        <v>0</v>
      </c>
      <c r="AF332" s="95"/>
      <c r="AG332" s="95"/>
      <c r="AH332" s="95">
        <f t="shared" si="252"/>
        <v>0</v>
      </c>
      <c r="AI332" s="95">
        <v>7190.43</v>
      </c>
      <c r="AJ332" s="95">
        <v>1014.2</v>
      </c>
      <c r="AK332" s="95">
        <v>2521.3491858361299</v>
      </c>
      <c r="AL332" s="95">
        <f t="shared" si="253"/>
        <v>5.4698047665200402</v>
      </c>
      <c r="AM332" s="136">
        <v>1014.2</v>
      </c>
      <c r="AN332" s="95">
        <v>0.35</v>
      </c>
      <c r="AO332" s="95">
        <v>5</v>
      </c>
      <c r="AP332" s="95">
        <v>0.03</v>
      </c>
      <c r="AQ332" s="95">
        <v>-92.105263157894697</v>
      </c>
      <c r="AR332" s="95">
        <f t="shared" si="254"/>
        <v>1.9854560315864345E-2</v>
      </c>
      <c r="AS332" s="95">
        <v>0</v>
      </c>
      <c r="AT332" s="95">
        <v>0</v>
      </c>
      <c r="AU332" s="95"/>
      <c r="AV332" s="95">
        <v>3.74</v>
      </c>
      <c r="AW332" s="95">
        <v>5.46</v>
      </c>
      <c r="AX332" s="95">
        <v>0</v>
      </c>
      <c r="AY332" s="96"/>
      <c r="AZ332" s="190"/>
      <c r="BA332" s="207"/>
      <c r="BB332" s="207">
        <f t="shared" si="255"/>
        <v>1292.81</v>
      </c>
      <c r="BC332" s="207">
        <f t="shared" si="244"/>
        <v>1292.81</v>
      </c>
      <c r="BD332" s="207">
        <f t="shared" si="245"/>
        <v>0</v>
      </c>
      <c r="BE332" s="207"/>
      <c r="BF332" s="207"/>
      <c r="BG332" s="207"/>
    </row>
    <row r="333" spans="1:59" s="172" customFormat="1" ht="20.25" customHeight="1">
      <c r="A333" s="271"/>
      <c r="B333" s="74" t="s">
        <v>40</v>
      </c>
      <c r="C333" s="99">
        <v>15951.99</v>
      </c>
      <c r="D333" s="99">
        <v>2746.52</v>
      </c>
      <c r="E333" s="99">
        <v>11.9615332874037</v>
      </c>
      <c r="F333" s="95">
        <f t="shared" si="246"/>
        <v>1.9359903217467052</v>
      </c>
      <c r="G333" s="189">
        <v>1158.8499999999999</v>
      </c>
      <c r="H333" s="99">
        <v>27</v>
      </c>
      <c r="I333" s="99">
        <v>78.03</v>
      </c>
      <c r="J333" s="99">
        <v>42.546583850931697</v>
      </c>
      <c r="K333" s="95">
        <f t="shared" si="247"/>
        <v>3.9323407805183632</v>
      </c>
      <c r="L333" s="111">
        <v>6753.18</v>
      </c>
      <c r="M333" s="111">
        <v>13522</v>
      </c>
      <c r="N333" s="99">
        <v>2384.4699999999998</v>
      </c>
      <c r="O333" s="99">
        <v>15.162960530128901</v>
      </c>
      <c r="P333" s="95">
        <f t="shared" si="248"/>
        <v>2.4228363112746858</v>
      </c>
      <c r="Q333" s="99">
        <v>564.54999999999995</v>
      </c>
      <c r="R333" s="99">
        <v>1266</v>
      </c>
      <c r="S333" s="99">
        <v>-54.930580277678899</v>
      </c>
      <c r="T333" s="99">
        <v>176.56</v>
      </c>
      <c r="U333" s="99">
        <v>-56.038582888755698</v>
      </c>
      <c r="V333" s="95">
        <f t="shared" si="249"/>
        <v>2.0879464422343408</v>
      </c>
      <c r="W333" s="111">
        <v>6752.19</v>
      </c>
      <c r="X333" s="99">
        <v>13517</v>
      </c>
      <c r="Y333" s="99">
        <v>18.820323488044998</v>
      </c>
      <c r="Z333" s="99">
        <v>2384.4</v>
      </c>
      <c r="AA333" s="99">
        <v>15.162580420796401</v>
      </c>
      <c r="AB333" s="95">
        <f t="shared" si="250"/>
        <v>2.499066784094345</v>
      </c>
      <c r="AC333" s="99">
        <v>5</v>
      </c>
      <c r="AD333" s="99">
        <v>7.0000000000000007E-2</v>
      </c>
      <c r="AE333" s="95">
        <f t="shared" si="251"/>
        <v>2.8279502556197364E-3</v>
      </c>
      <c r="AF333" s="99">
        <v>0</v>
      </c>
      <c r="AG333" s="99">
        <v>0</v>
      </c>
      <c r="AH333" s="95">
        <f t="shared" si="252"/>
        <v>0</v>
      </c>
      <c r="AI333" s="99">
        <v>0</v>
      </c>
      <c r="AJ333" s="99">
        <v>0</v>
      </c>
      <c r="AK333" s="99">
        <v>0</v>
      </c>
      <c r="AL333" s="95">
        <f t="shared" si="253"/>
        <v>0</v>
      </c>
      <c r="AM333" s="99">
        <v>0</v>
      </c>
      <c r="AN333" s="111">
        <v>0</v>
      </c>
      <c r="AO333" s="99">
        <v>0</v>
      </c>
      <c r="AP333" s="99">
        <v>0</v>
      </c>
      <c r="AQ333" s="99">
        <v>-100</v>
      </c>
      <c r="AR333" s="95">
        <f t="shared" si="254"/>
        <v>0</v>
      </c>
      <c r="AS333" s="99">
        <v>65.09</v>
      </c>
      <c r="AT333" s="99">
        <v>0</v>
      </c>
      <c r="AU333" s="99">
        <v>0.1</v>
      </c>
      <c r="AV333" s="99">
        <v>76.63</v>
      </c>
      <c r="AW333" s="99">
        <v>141.83000000000001</v>
      </c>
      <c r="AX333" s="99">
        <v>0</v>
      </c>
      <c r="AY333" s="99">
        <v>0.37</v>
      </c>
      <c r="AZ333" s="99">
        <v>0</v>
      </c>
      <c r="BA333" s="207"/>
      <c r="BB333" s="207">
        <f t="shared" si="255"/>
        <v>2746.52</v>
      </c>
      <c r="BC333" s="207">
        <f t="shared" si="244"/>
        <v>2746.52</v>
      </c>
      <c r="BD333" s="207">
        <f t="shared" si="245"/>
        <v>0</v>
      </c>
      <c r="BE333" s="207"/>
      <c r="BF333" s="207"/>
      <c r="BG333" s="207"/>
    </row>
    <row r="334" spans="1:59" s="172" customFormat="1" ht="20.25" customHeight="1">
      <c r="A334" s="271"/>
      <c r="B334" s="142" t="s">
        <v>35</v>
      </c>
      <c r="C334" s="95">
        <v>4551.2713082</v>
      </c>
      <c r="D334" s="95">
        <v>797.93963499999995</v>
      </c>
      <c r="E334" s="95">
        <v>119.65043171374199</v>
      </c>
      <c r="F334" s="95">
        <f t="shared" si="246"/>
        <v>0.56245846041466974</v>
      </c>
      <c r="G334" s="95">
        <v>89</v>
      </c>
      <c r="H334" s="95">
        <v>5</v>
      </c>
      <c r="I334" s="95">
        <v>19.556604</v>
      </c>
      <c r="J334" s="95">
        <v>632.09267746503701</v>
      </c>
      <c r="K334" s="95">
        <f t="shared" si="247"/>
        <v>0.98555980312249825</v>
      </c>
      <c r="L334" s="95">
        <v>2168.0311081999998</v>
      </c>
      <c r="M334" s="95">
        <v>4107</v>
      </c>
      <c r="N334" s="95">
        <v>700.85090100000002</v>
      </c>
      <c r="O334" s="95">
        <v>111.555661911974</v>
      </c>
      <c r="P334" s="95">
        <f t="shared" si="248"/>
        <v>0.71212764754112245</v>
      </c>
      <c r="Q334" s="95">
        <v>1102.3623932</v>
      </c>
      <c r="R334" s="95">
        <v>2016</v>
      </c>
      <c r="S334" s="95">
        <v>152.63157894736801</v>
      </c>
      <c r="T334" s="95">
        <v>315.08935200000002</v>
      </c>
      <c r="U334" s="95">
        <v>157.12222395211401</v>
      </c>
      <c r="V334" s="95">
        <f t="shared" si="249"/>
        <v>3.7261536672764155</v>
      </c>
      <c r="W334" s="95">
        <v>2168.0311081999998</v>
      </c>
      <c r="X334" s="95">
        <v>4107</v>
      </c>
      <c r="Y334" s="95">
        <v>129.185267857143</v>
      </c>
      <c r="Z334" s="95">
        <v>700.85090100000002</v>
      </c>
      <c r="AA334" s="95">
        <v>111.555661911974</v>
      </c>
      <c r="AB334" s="95">
        <f t="shared" si="250"/>
        <v>0.73455511126140494</v>
      </c>
      <c r="AC334" s="95">
        <v>0</v>
      </c>
      <c r="AD334" s="95">
        <v>0</v>
      </c>
      <c r="AE334" s="95">
        <f t="shared" si="251"/>
        <v>0</v>
      </c>
      <c r="AF334" s="95">
        <v>0</v>
      </c>
      <c r="AG334" s="95">
        <v>0</v>
      </c>
      <c r="AH334" s="95">
        <f t="shared" si="252"/>
        <v>0</v>
      </c>
      <c r="AI334" s="95"/>
      <c r="AJ334" s="95">
        <v>0</v>
      </c>
      <c r="AK334" s="95"/>
      <c r="AL334" s="95">
        <f t="shared" si="253"/>
        <v>0</v>
      </c>
      <c r="AM334" s="136"/>
      <c r="AN334" s="95">
        <v>1.56</v>
      </c>
      <c r="AO334" s="95">
        <v>2</v>
      </c>
      <c r="AP334" s="95">
        <v>1.4716999999999999E-2</v>
      </c>
      <c r="AQ334" s="95" t="s">
        <v>36</v>
      </c>
      <c r="AR334" s="95">
        <f t="shared" si="254"/>
        <v>9.7399854722858524E-3</v>
      </c>
      <c r="AS334" s="95">
        <v>0</v>
      </c>
      <c r="AT334" s="95">
        <v>1.5094E-2</v>
      </c>
      <c r="AU334" s="95">
        <v>0</v>
      </c>
      <c r="AV334" s="95">
        <v>19.910803000000001</v>
      </c>
      <c r="AW334" s="95">
        <v>57.196680000000001</v>
      </c>
      <c r="AX334" s="95">
        <v>0.39483600000000002</v>
      </c>
      <c r="AY334" s="96">
        <v>-9.5809582489891896E-14</v>
      </c>
      <c r="AZ334" s="190"/>
      <c r="BA334" s="207"/>
      <c r="BB334" s="207">
        <f t="shared" si="255"/>
        <v>797.93963499999995</v>
      </c>
      <c r="BC334" s="207">
        <f t="shared" si="244"/>
        <v>797.93963499999995</v>
      </c>
      <c r="BD334" s="207">
        <f t="shared" si="245"/>
        <v>0</v>
      </c>
      <c r="BE334" s="207"/>
      <c r="BF334" s="207"/>
      <c r="BG334" s="207"/>
    </row>
    <row r="335" spans="1:59" s="172" customFormat="1" ht="20.25" customHeight="1">
      <c r="A335" s="271"/>
      <c r="B335" s="142" t="s">
        <v>41</v>
      </c>
      <c r="C335" s="105">
        <v>21498.269488360002</v>
      </c>
      <c r="D335" s="103">
        <v>4112.6379999999999</v>
      </c>
      <c r="E335" s="104">
        <v>344.30869827210199</v>
      </c>
      <c r="F335" s="95">
        <f t="shared" si="246"/>
        <v>2.8989511690603842</v>
      </c>
      <c r="G335" s="112">
        <v>152.87572309000001</v>
      </c>
      <c r="H335" s="112">
        <v>22</v>
      </c>
      <c r="I335" s="112">
        <v>10.134693</v>
      </c>
      <c r="J335" s="104">
        <v>528.96875168728195</v>
      </c>
      <c r="K335" s="95">
        <f t="shared" si="247"/>
        <v>0.51074031246871709</v>
      </c>
      <c r="L335" s="105">
        <v>8717.2155807500003</v>
      </c>
      <c r="M335" s="105">
        <v>18091</v>
      </c>
      <c r="N335" s="105">
        <v>3259.89066</v>
      </c>
      <c r="O335" s="104">
        <v>299.48537205532</v>
      </c>
      <c r="P335" s="95">
        <f t="shared" si="248"/>
        <v>3.3123425590731705</v>
      </c>
      <c r="Q335" s="105">
        <v>230.11477360000001</v>
      </c>
      <c r="R335" s="105">
        <v>429</v>
      </c>
      <c r="S335" s="104" t="s">
        <v>42</v>
      </c>
      <c r="T335" s="105">
        <v>69.158873999999997</v>
      </c>
      <c r="U335" s="104" t="s">
        <v>42</v>
      </c>
      <c r="V335" s="95">
        <f t="shared" si="249"/>
        <v>0.81785242930014179</v>
      </c>
      <c r="W335" s="103">
        <v>8715.3480949500008</v>
      </c>
      <c r="X335" s="105">
        <v>18091</v>
      </c>
      <c r="Y335" s="104">
        <v>308.92857142857099</v>
      </c>
      <c r="Z335" s="103">
        <v>3259.89066</v>
      </c>
      <c r="AA335" s="104" t="s">
        <v>42</v>
      </c>
      <c r="AB335" s="95">
        <f t="shared" si="250"/>
        <v>3.4166601527367009</v>
      </c>
      <c r="AC335" s="105">
        <v>0</v>
      </c>
      <c r="AD335" s="105">
        <v>0</v>
      </c>
      <c r="AE335" s="95">
        <f t="shared" si="251"/>
        <v>0</v>
      </c>
      <c r="AF335" s="105">
        <v>0</v>
      </c>
      <c r="AG335" s="105">
        <v>0</v>
      </c>
      <c r="AH335" s="95">
        <f t="shared" si="252"/>
        <v>0</v>
      </c>
      <c r="AI335" s="122">
        <v>0</v>
      </c>
      <c r="AJ335" s="122">
        <v>0</v>
      </c>
      <c r="AK335" s="122" t="s">
        <v>42</v>
      </c>
      <c r="AL335" s="95">
        <f t="shared" si="253"/>
        <v>0</v>
      </c>
      <c r="AM335" s="122"/>
      <c r="AN335" s="123">
        <v>59.97</v>
      </c>
      <c r="AO335" s="105">
        <v>279</v>
      </c>
      <c r="AP335" s="122">
        <v>2.1728350000000001</v>
      </c>
      <c r="AQ335" s="104" t="s">
        <v>42</v>
      </c>
      <c r="AR335" s="95">
        <f t="shared" si="254"/>
        <v>1.4380227854640371</v>
      </c>
      <c r="AS335" s="105">
        <v>156.666358</v>
      </c>
      <c r="AT335" s="122">
        <v>0</v>
      </c>
      <c r="AU335" s="122">
        <v>0</v>
      </c>
      <c r="AV335" s="104">
        <v>289.67156399999999</v>
      </c>
      <c r="AW335" s="122">
        <v>390.87648999999999</v>
      </c>
      <c r="AX335" s="122">
        <v>3.2254</v>
      </c>
      <c r="AY335" s="122"/>
      <c r="AZ335" s="122"/>
      <c r="BA335" s="207"/>
      <c r="BB335" s="207">
        <f t="shared" si="255"/>
        <v>4112.6379999999999</v>
      </c>
      <c r="BC335" s="207">
        <f t="shared" si="244"/>
        <v>4112.6379999999999</v>
      </c>
      <c r="BD335" s="207">
        <f t="shared" si="245"/>
        <v>0</v>
      </c>
      <c r="BE335" s="207"/>
      <c r="BF335" s="207"/>
      <c r="BG335" s="207"/>
    </row>
    <row r="336" spans="1:59" s="172" customFormat="1" ht="20.25" customHeight="1">
      <c r="A336" s="271"/>
      <c r="B336" s="142" t="s">
        <v>65</v>
      </c>
      <c r="C336" s="105">
        <v>990.31500000000005</v>
      </c>
      <c r="D336" s="103">
        <v>194.9881</v>
      </c>
      <c r="E336" s="104"/>
      <c r="F336" s="95">
        <f t="shared" si="246"/>
        <v>0.13744486639666881</v>
      </c>
      <c r="G336" s="112"/>
      <c r="H336" s="112"/>
      <c r="I336" s="112"/>
      <c r="J336" s="104"/>
      <c r="K336" s="95">
        <f t="shared" si="247"/>
        <v>0</v>
      </c>
      <c r="L336" s="105">
        <v>467.70960000000002</v>
      </c>
      <c r="M336" s="105">
        <v>652</v>
      </c>
      <c r="N336" s="105">
        <v>136.0848</v>
      </c>
      <c r="O336" s="104"/>
      <c r="P336" s="95">
        <f t="shared" si="248"/>
        <v>0.13827441521703079</v>
      </c>
      <c r="Q336" s="105"/>
      <c r="R336" s="105"/>
      <c r="S336" s="104"/>
      <c r="T336" s="105"/>
      <c r="U336" s="104"/>
      <c r="V336" s="95">
        <f t="shared" si="249"/>
        <v>0</v>
      </c>
      <c r="W336" s="103">
        <v>467.70960000000002</v>
      </c>
      <c r="X336" s="105">
        <v>652</v>
      </c>
      <c r="Y336" s="104"/>
      <c r="Z336" s="103">
        <v>136.0848</v>
      </c>
      <c r="AA336" s="104"/>
      <c r="AB336" s="95">
        <f t="shared" si="250"/>
        <v>0.14262917442548317</v>
      </c>
      <c r="AC336" s="105"/>
      <c r="AD336" s="105"/>
      <c r="AE336" s="95">
        <f t="shared" si="251"/>
        <v>0</v>
      </c>
      <c r="AF336" s="105"/>
      <c r="AG336" s="105"/>
      <c r="AH336" s="95">
        <f t="shared" si="252"/>
        <v>0</v>
      </c>
      <c r="AI336" s="122"/>
      <c r="AJ336" s="122"/>
      <c r="AK336" s="122"/>
      <c r="AL336" s="95">
        <f t="shared" si="253"/>
        <v>0</v>
      </c>
      <c r="AM336" s="122"/>
      <c r="AN336" s="123">
        <v>0.27500000000000002</v>
      </c>
      <c r="AO336" s="105">
        <v>4</v>
      </c>
      <c r="AP336" s="122">
        <v>8.0999999999999996E-3</v>
      </c>
      <c r="AQ336" s="104"/>
      <c r="AR336" s="95">
        <f t="shared" si="254"/>
        <v>5.360731285283373E-3</v>
      </c>
      <c r="AS336" s="105"/>
      <c r="AT336" s="122"/>
      <c r="AU336" s="122"/>
      <c r="AV336" s="104">
        <v>28.324000000000002</v>
      </c>
      <c r="AW336" s="122">
        <v>30.451699999999999</v>
      </c>
      <c r="AX336" s="122">
        <v>0.1195</v>
      </c>
      <c r="AY336" s="122"/>
      <c r="AZ336" s="122"/>
      <c r="BA336" s="207"/>
      <c r="BB336" s="207">
        <f t="shared" si="255"/>
        <v>194.9881</v>
      </c>
      <c r="BC336" s="207">
        <f t="shared" si="244"/>
        <v>194.9881</v>
      </c>
      <c r="BD336" s="207">
        <f t="shared" si="245"/>
        <v>0</v>
      </c>
      <c r="BE336" s="207"/>
      <c r="BF336" s="207"/>
      <c r="BG336" s="207"/>
    </row>
    <row r="337" spans="1:59" s="172" customFormat="1" ht="20.25" customHeight="1">
      <c r="A337" s="272"/>
      <c r="B337" s="106" t="s">
        <v>17</v>
      </c>
      <c r="C337" s="222">
        <f>C321+C322+C323+C324+C325+C326+C327+C328+C329+C330+C331+C332+C333+C334+C335+C336</f>
        <v>724073.41461865988</v>
      </c>
      <c r="D337" s="222">
        <f t="shared" ref="D337:AI337" si="256">D321+D322+D323+D324+D325+D326+D327+D328+D329+D330+D331+D332+D333+D334+D335+D336</f>
        <v>141866.411683402</v>
      </c>
      <c r="E337" s="222">
        <v>10.4</v>
      </c>
      <c r="F337" s="186">
        <f>D337/$D$401*100</f>
        <v>2.6866246134373144</v>
      </c>
      <c r="G337" s="222">
        <f t="shared" si="256"/>
        <v>25954.646227169997</v>
      </c>
      <c r="H337" s="222">
        <f t="shared" si="256"/>
        <v>699</v>
      </c>
      <c r="I337" s="222">
        <f t="shared" si="256"/>
        <v>1984.3142889999997</v>
      </c>
      <c r="J337" s="222">
        <v>-7.62</v>
      </c>
      <c r="K337" s="186">
        <f>I337/$I$401*100</f>
        <v>1.593313544341449</v>
      </c>
      <c r="L337" s="222">
        <f t="shared" si="256"/>
        <v>257270.77737798996</v>
      </c>
      <c r="M337" s="222">
        <f t="shared" si="256"/>
        <v>723476</v>
      </c>
      <c r="N337" s="222">
        <f t="shared" si="256"/>
        <v>98416.471179000073</v>
      </c>
      <c r="O337" s="222">
        <v>7.97</v>
      </c>
      <c r="P337" s="186">
        <f>N337/$N$401*100</f>
        <v>2.5083203840116575</v>
      </c>
      <c r="Q337" s="222">
        <f t="shared" si="256"/>
        <v>24879.829508819996</v>
      </c>
      <c r="R337" s="222">
        <f t="shared" si="256"/>
        <v>51338</v>
      </c>
      <c r="S337" s="222">
        <v>-14.23</v>
      </c>
      <c r="T337" s="222">
        <f t="shared" si="256"/>
        <v>8456.1556000000019</v>
      </c>
      <c r="U337" s="222">
        <v>-17.670000000000002</v>
      </c>
      <c r="V337" s="186">
        <f>T337/$T$401*100</f>
        <v>2.3023578001355673</v>
      </c>
      <c r="W337" s="222">
        <f t="shared" si="256"/>
        <v>232209.23073034</v>
      </c>
      <c r="X337" s="222">
        <f t="shared" si="256"/>
        <v>504530</v>
      </c>
      <c r="Y337" s="222">
        <v>16.02</v>
      </c>
      <c r="Z337" s="222">
        <f t="shared" si="256"/>
        <v>95411.615855000069</v>
      </c>
      <c r="AA337" s="222">
        <v>8.09</v>
      </c>
      <c r="AB337" s="186">
        <f>Z337/$Z$401*100</f>
        <v>2.4546173698504989</v>
      </c>
      <c r="AC337" s="222">
        <f t="shared" si="256"/>
        <v>209210</v>
      </c>
      <c r="AD337" s="222">
        <f t="shared" si="256"/>
        <v>2475.2910650000003</v>
      </c>
      <c r="AE337" s="186">
        <f>AD337/$AD$401*100</f>
        <v>7.9506774689396948</v>
      </c>
      <c r="AF337" s="222">
        <f t="shared" si="256"/>
        <v>9736</v>
      </c>
      <c r="AG337" s="222">
        <f t="shared" si="256"/>
        <v>529.56425899999999</v>
      </c>
      <c r="AH337" s="186">
        <f>AG337/$AG$401*100</f>
        <v>9.6559472357658063</v>
      </c>
      <c r="AI337" s="222">
        <f t="shared" si="256"/>
        <v>34725.255148600001</v>
      </c>
      <c r="AJ337" s="222">
        <f t="shared" ref="AJ337:AZ337" si="257">AJ321+AJ322+AJ323+AJ324+AJ325+AJ326+AJ327+AJ328+AJ329+AJ330+AJ331+AJ332+AJ333+AJ334+AJ335+AJ336</f>
        <v>18541.795243</v>
      </c>
      <c r="AK337" s="222">
        <v>18.73</v>
      </c>
      <c r="AL337" s="186">
        <f>AJ337/$AJ$401*100</f>
        <v>5.3231498677033153</v>
      </c>
      <c r="AM337" s="222">
        <f t="shared" si="257"/>
        <v>18333.206603000002</v>
      </c>
      <c r="AN337" s="222">
        <f t="shared" si="257"/>
        <v>1710.3083655300002</v>
      </c>
      <c r="AO337" s="222">
        <f t="shared" si="257"/>
        <v>5743</v>
      </c>
      <c r="AP337" s="222">
        <f t="shared" si="257"/>
        <v>151.09878800000001</v>
      </c>
      <c r="AQ337" s="222">
        <v>-4.1500000000000004</v>
      </c>
      <c r="AR337" s="186">
        <f>AP337/$AP$401*100</f>
        <v>0.8248927437459167</v>
      </c>
      <c r="AS337" s="222">
        <f t="shared" si="257"/>
        <v>672.92261400000007</v>
      </c>
      <c r="AT337" s="222">
        <f t="shared" si="257"/>
        <v>280.13959180000001</v>
      </c>
      <c r="AU337" s="222">
        <f t="shared" si="257"/>
        <v>24.069316999999998</v>
      </c>
      <c r="AV337" s="222">
        <f t="shared" si="257"/>
        <v>7952.6844648999995</v>
      </c>
      <c r="AW337" s="222">
        <f t="shared" si="257"/>
        <v>9408.6627057019978</v>
      </c>
      <c r="AX337" s="222">
        <f t="shared" si="257"/>
        <v>4391.4671310000003</v>
      </c>
      <c r="AY337" s="222">
        <f t="shared" si="257"/>
        <v>42.784560000008213</v>
      </c>
      <c r="AZ337" s="222">
        <f t="shared" si="257"/>
        <v>221.18593999999999</v>
      </c>
      <c r="BA337" s="207"/>
      <c r="BB337" s="207">
        <f t="shared" si="255"/>
        <v>141866.411683402</v>
      </c>
      <c r="BC337" s="207">
        <f t="shared" si="244"/>
        <v>141866.40988340208</v>
      </c>
      <c r="BD337" s="207">
        <f t="shared" si="245"/>
        <v>-1.7999999108724296E-3</v>
      </c>
      <c r="BE337" s="207"/>
      <c r="BF337" s="207"/>
      <c r="BG337" s="207"/>
    </row>
    <row r="338" spans="1:59" s="172" customFormat="1" ht="20.25" customHeight="1">
      <c r="A338" s="273" t="s">
        <v>96</v>
      </c>
      <c r="B338" s="142" t="s">
        <v>77</v>
      </c>
      <c r="C338" s="95">
        <v>180809.02637991999</v>
      </c>
      <c r="D338" s="95">
        <v>55558.905633000002</v>
      </c>
      <c r="E338" s="95">
        <v>9.4465334495449191</v>
      </c>
      <c r="F338" s="95">
        <f>D338/$D$350*100</f>
        <v>53.928809352551013</v>
      </c>
      <c r="G338" s="95">
        <v>9087.3710437600002</v>
      </c>
      <c r="H338" s="95">
        <v>266</v>
      </c>
      <c r="I338" s="95">
        <v>487.27230700000001</v>
      </c>
      <c r="J338" s="95">
        <v>5.1779175872892598</v>
      </c>
      <c r="K338" s="95">
        <f>I338/$I$350*100</f>
        <v>65.04512866713722</v>
      </c>
      <c r="L338" s="95">
        <v>99356.474266429999</v>
      </c>
      <c r="M338" s="95">
        <v>250424</v>
      </c>
      <c r="N338" s="95">
        <v>36070.064809000003</v>
      </c>
      <c r="O338" s="95">
        <v>9.9158124442652298</v>
      </c>
      <c r="P338" s="95">
        <f>N338/$N$350*100</f>
        <v>46.729730459124546</v>
      </c>
      <c r="Q338" s="95">
        <v>1278.90566893</v>
      </c>
      <c r="R338" s="95">
        <v>2526</v>
      </c>
      <c r="S338" s="95">
        <v>-85.155148095909695</v>
      </c>
      <c r="T338" s="95">
        <v>406.47845899999999</v>
      </c>
      <c r="U338" s="95">
        <v>-87.630796541657503</v>
      </c>
      <c r="V338" s="95">
        <f>T338/$T$350*100</f>
        <v>4.2286325059643772</v>
      </c>
      <c r="W338" s="95">
        <v>92027.468266430005</v>
      </c>
      <c r="X338" s="95">
        <v>187663</v>
      </c>
      <c r="Y338" s="95">
        <v>19.961517809199901</v>
      </c>
      <c r="Z338" s="95">
        <v>35299.000952000002</v>
      </c>
      <c r="AA338" s="95">
        <v>9.86807525810028</v>
      </c>
      <c r="AB338" s="95">
        <f>Z338/$Z$350*100</f>
        <v>46.451595172010443</v>
      </c>
      <c r="AC338" s="95">
        <v>61732</v>
      </c>
      <c r="AD338" s="95">
        <v>699.21146599999997</v>
      </c>
      <c r="AE338" s="95">
        <f>AD338/$AD$350*100</f>
        <v>63.935357855851606</v>
      </c>
      <c r="AF338" s="95">
        <v>1029</v>
      </c>
      <c r="AG338" s="95">
        <v>71.852390999999997</v>
      </c>
      <c r="AH338" s="95">
        <f>AG338/$AG$350*100</f>
        <v>69.002959998831443</v>
      </c>
      <c r="AI338" s="95">
        <v>3596.2428845999998</v>
      </c>
      <c r="AJ338" s="95">
        <v>11527.147215000001</v>
      </c>
      <c r="AK338" s="95">
        <v>5.0609121439840097</v>
      </c>
      <c r="AL338" s="95">
        <f>AJ338/$AJ$350*100</f>
        <v>86.500241513514226</v>
      </c>
      <c r="AM338" s="136">
        <v>11527.147215000001</v>
      </c>
      <c r="AN338" s="95">
        <v>7240.9808707700004</v>
      </c>
      <c r="AO338" s="95">
        <v>4279</v>
      </c>
      <c r="AP338" s="95">
        <v>701.27345800000001</v>
      </c>
      <c r="AQ338" s="95">
        <v>-10.7253148769083</v>
      </c>
      <c r="AR338" s="95">
        <f>AP338/$AP$350*100</f>
        <v>94.053431224312405</v>
      </c>
      <c r="AS338" s="95">
        <v>31.583583000000001</v>
      </c>
      <c r="AT338" s="95">
        <v>7.7972570000000001</v>
      </c>
      <c r="AU338" s="95">
        <v>264.642155</v>
      </c>
      <c r="AV338" s="95">
        <v>3209.215522</v>
      </c>
      <c r="AW338" s="95">
        <v>3208.4762759999999</v>
      </c>
      <c r="AX338" s="95">
        <v>50.000999999999998</v>
      </c>
      <c r="AY338" s="96">
        <v>1.43205100000159</v>
      </c>
      <c r="AZ338" s="190">
        <v>1107.3455839999999</v>
      </c>
      <c r="BA338" s="207"/>
      <c r="BB338" s="207">
        <f t="shared" si="255"/>
        <v>55558.905633000002</v>
      </c>
      <c r="BC338" s="207">
        <f t="shared" si="244"/>
        <v>55558.905633000002</v>
      </c>
      <c r="BD338" s="207">
        <f t="shared" si="245"/>
        <v>0</v>
      </c>
      <c r="BE338" s="207"/>
      <c r="BF338" s="207"/>
      <c r="BG338" s="207"/>
    </row>
    <row r="339" spans="1:59" s="172" customFormat="1" ht="20.25" customHeight="1">
      <c r="A339" s="274"/>
      <c r="B339" s="74" t="s">
        <v>32</v>
      </c>
      <c r="C339" s="90">
        <v>44180.375190289997</v>
      </c>
      <c r="D339" s="90">
        <v>11054.768289</v>
      </c>
      <c r="E339" s="90">
        <v>8.1334432137172694</v>
      </c>
      <c r="F339" s="95">
        <f t="shared" ref="F339:F349" si="258">D339/$D$350*100</f>
        <v>10.730421787501939</v>
      </c>
      <c r="G339" s="90">
        <v>853.77440202000003</v>
      </c>
      <c r="H339" s="90">
        <v>48</v>
      </c>
      <c r="I339" s="90">
        <v>53.980176999999998</v>
      </c>
      <c r="J339" s="90">
        <v>36.362000566969002</v>
      </c>
      <c r="K339" s="95">
        <f t="shared" ref="K339:K349" si="259">I339/$I$350*100</f>
        <v>7.2057194878506428</v>
      </c>
      <c r="L339" s="90">
        <v>25184.037795799999</v>
      </c>
      <c r="M339" s="90">
        <v>60950</v>
      </c>
      <c r="N339" s="90">
        <v>10123.838298000001</v>
      </c>
      <c r="O339" s="90">
        <v>13.4006247004606</v>
      </c>
      <c r="P339" s="95">
        <f t="shared" ref="P339:P349" si="260">N339/$N$350*100</f>
        <v>13.115702380419922</v>
      </c>
      <c r="Q339" s="90">
        <v>5360.7860374000002</v>
      </c>
      <c r="R339" s="90">
        <v>10286</v>
      </c>
      <c r="S339" s="90">
        <v>34.545454545454497</v>
      </c>
      <c r="T339" s="90">
        <v>1685.2835439999999</v>
      </c>
      <c r="U339" s="90">
        <v>22.011279723904501</v>
      </c>
      <c r="V339" s="95">
        <f t="shared" ref="V339:V349" si="261">T339/$T$350*100</f>
        <v>17.532158514518592</v>
      </c>
      <c r="W339" s="90">
        <v>23209.5127918</v>
      </c>
      <c r="X339" s="90">
        <v>43519</v>
      </c>
      <c r="Y339" s="90">
        <v>19.054002297970101</v>
      </c>
      <c r="Z339" s="90">
        <v>9942.5595740000008</v>
      </c>
      <c r="AA339" s="90">
        <v>14.2224602118844</v>
      </c>
      <c r="AB339" s="95">
        <f t="shared" ref="AB339:AB349" si="262">Z339/$Z$350*100</f>
        <v>13.083876026210223</v>
      </c>
      <c r="AC339" s="90">
        <v>17431</v>
      </c>
      <c r="AD339" s="90">
        <v>181.27872400000001</v>
      </c>
      <c r="AE339" s="95">
        <f t="shared" ref="AE339:AE349" si="263">AD339/$AD$350*100</f>
        <v>16.575986885478443</v>
      </c>
      <c r="AF339" s="90">
        <v>0</v>
      </c>
      <c r="AG339" s="90">
        <v>0</v>
      </c>
      <c r="AH339" s="95">
        <f t="shared" ref="AH339:AH349" si="264">AG339/$AG$350*100</f>
        <v>0</v>
      </c>
      <c r="AI339" s="90">
        <v>0</v>
      </c>
      <c r="AJ339" s="90">
        <v>0</v>
      </c>
      <c r="AK339" s="90" t="e">
        <v>#DIV/0!</v>
      </c>
      <c r="AL339" s="95">
        <f t="shared" ref="AL339:AL349" si="265">AJ339/$AJ$350*100</f>
        <v>0</v>
      </c>
      <c r="AM339" s="90">
        <v>0</v>
      </c>
      <c r="AN339" s="90">
        <v>766.97894599999995</v>
      </c>
      <c r="AO339" s="90">
        <v>1242</v>
      </c>
      <c r="AP339" s="90">
        <v>13.322658000000001</v>
      </c>
      <c r="AQ339" s="90">
        <v>85.256522836445697</v>
      </c>
      <c r="AR339" s="95">
        <f t="shared" ref="AR339:AR349" si="266">AP339/$AP$350*100</f>
        <v>1.7868089596626879</v>
      </c>
      <c r="AS339" s="90">
        <v>0.51773599999999997</v>
      </c>
      <c r="AT339" s="90">
        <v>0</v>
      </c>
      <c r="AU339" s="90">
        <v>0.56603800000000004</v>
      </c>
      <c r="AV339" s="90">
        <v>611.96848799999998</v>
      </c>
      <c r="AW339" s="90">
        <v>159.916651</v>
      </c>
      <c r="AX339" s="90">
        <v>87.348657000000003</v>
      </c>
      <c r="AY339" s="90">
        <v>3.3095859999999999</v>
      </c>
      <c r="AZ339" s="90">
        <v>0</v>
      </c>
      <c r="BA339" s="207"/>
      <c r="BB339" s="207">
        <f t="shared" si="255"/>
        <v>11054.768289</v>
      </c>
      <c r="BC339" s="207">
        <f t="shared" si="244"/>
        <v>11054.768289</v>
      </c>
      <c r="BD339" s="207">
        <f t="shared" si="245"/>
        <v>0</v>
      </c>
      <c r="BE339" s="207"/>
      <c r="BF339" s="207"/>
      <c r="BG339" s="207"/>
    </row>
    <row r="340" spans="1:59" s="172" customFormat="1" ht="20.25" customHeight="1">
      <c r="A340" s="274"/>
      <c r="B340" s="142" t="s">
        <v>34</v>
      </c>
      <c r="C340" s="92">
        <v>27314.882336980001</v>
      </c>
      <c r="D340" s="92">
        <v>5874.2341530000003</v>
      </c>
      <c r="E340" s="92">
        <v>-8.40642439953346</v>
      </c>
      <c r="F340" s="95">
        <f t="shared" si="258"/>
        <v>5.7018843355549969</v>
      </c>
      <c r="G340" s="92">
        <v>149.50537648</v>
      </c>
      <c r="H340" s="92">
        <v>8</v>
      </c>
      <c r="I340" s="92">
        <v>28.468917000000001</v>
      </c>
      <c r="J340" s="92">
        <v>24.750197616299801</v>
      </c>
      <c r="K340" s="95">
        <f t="shared" si="259"/>
        <v>3.8002659758767083</v>
      </c>
      <c r="L340" s="92">
        <v>11373.26538329</v>
      </c>
      <c r="M340" s="92">
        <v>28048</v>
      </c>
      <c r="N340" s="92">
        <v>4284.9097680000004</v>
      </c>
      <c r="O340" s="92">
        <v>8.1837251919392201E-2</v>
      </c>
      <c r="P340" s="95">
        <f t="shared" si="260"/>
        <v>5.5512148248302831</v>
      </c>
      <c r="Q340" s="92">
        <v>757.66941612999995</v>
      </c>
      <c r="R340" s="97">
        <v>1469</v>
      </c>
      <c r="S340" s="92">
        <v>519.83122362869199</v>
      </c>
      <c r="T340" s="92">
        <v>589.76218400000005</v>
      </c>
      <c r="U340" s="92">
        <v>142.64116896591099</v>
      </c>
      <c r="V340" s="95">
        <f t="shared" si="261"/>
        <v>6.1353498244071636</v>
      </c>
      <c r="W340" s="92">
        <v>10353.25535729</v>
      </c>
      <c r="X340" s="92">
        <v>19525</v>
      </c>
      <c r="Y340" s="92">
        <v>8.76831374296696</v>
      </c>
      <c r="Z340" s="92">
        <v>4155.0602369999997</v>
      </c>
      <c r="AA340" s="92">
        <v>4.50851658064673</v>
      </c>
      <c r="AB340" s="95">
        <f t="shared" si="262"/>
        <v>5.4678367896841591</v>
      </c>
      <c r="AC340" s="92">
        <v>8224</v>
      </c>
      <c r="AD340" s="92">
        <v>97.933808999999997</v>
      </c>
      <c r="AE340" s="95">
        <f t="shared" si="263"/>
        <v>8.9549920575839366</v>
      </c>
      <c r="AF340" s="92">
        <v>299</v>
      </c>
      <c r="AG340" s="92">
        <v>31.915721999999999</v>
      </c>
      <c r="AH340" s="95">
        <f t="shared" si="264"/>
        <v>30.650048771513045</v>
      </c>
      <c r="AI340" s="92">
        <v>175.90447499999999</v>
      </c>
      <c r="AJ340" s="92">
        <v>338.60608999999999</v>
      </c>
      <c r="AK340" s="92">
        <v>113.701990701114</v>
      </c>
      <c r="AL340" s="95">
        <f t="shared" si="265"/>
        <v>2.5409156330399774</v>
      </c>
      <c r="AM340" s="92">
        <v>335.15609000000001</v>
      </c>
      <c r="AN340" s="92">
        <v>31.167000000000002</v>
      </c>
      <c r="AO340" s="92">
        <v>91</v>
      </c>
      <c r="AP340" s="92">
        <v>0.45903699999999997</v>
      </c>
      <c r="AQ340" s="92">
        <v>-92.891689382263294</v>
      </c>
      <c r="AR340" s="95">
        <f t="shared" si="266"/>
        <v>6.156514896777214E-2</v>
      </c>
      <c r="AS340" s="92">
        <v>87.169826999999998</v>
      </c>
      <c r="AT340" s="92">
        <v>34.694343000000003</v>
      </c>
      <c r="AU340" s="92">
        <v>0</v>
      </c>
      <c r="AV340" s="92">
        <v>589.90319299999999</v>
      </c>
      <c r="AW340" s="92">
        <v>435.23971299999999</v>
      </c>
      <c r="AX340" s="92">
        <v>74.783265</v>
      </c>
      <c r="AY340" s="92">
        <v>7.67386154620908E-13</v>
      </c>
      <c r="AZ340" s="92"/>
      <c r="BA340" s="207"/>
      <c r="BB340" s="207">
        <f t="shared" ref="BB340:BB361" si="267">D340</f>
        <v>5874.2341530000003</v>
      </c>
      <c r="BC340" s="207">
        <f t="shared" ref="BC340:BC361" si="268">I340+N340+AJ340+AP340+AS340+AT340+AU340+AV340+AW340+AX340+AY340</f>
        <v>5874.2341530000012</v>
      </c>
      <c r="BD340" s="207">
        <f t="shared" ref="BD340:BD356" si="269">BC340-BB340</f>
        <v>0</v>
      </c>
      <c r="BE340" s="207"/>
      <c r="BF340" s="207"/>
      <c r="BG340" s="207"/>
    </row>
    <row r="341" spans="1:59" s="172" customFormat="1" ht="20.25" customHeight="1">
      <c r="A341" s="274"/>
      <c r="B341" s="142" t="s">
        <v>48</v>
      </c>
      <c r="C341" s="90">
        <v>6971.4130112399998</v>
      </c>
      <c r="D341" s="90">
        <v>911.21501799999999</v>
      </c>
      <c r="E341" s="90">
        <v>-17.7973941308509</v>
      </c>
      <c r="F341" s="95">
        <f t="shared" si="258"/>
        <v>0.88448000235115309</v>
      </c>
      <c r="G341" s="90">
        <v>57.2</v>
      </c>
      <c r="H341" s="90">
        <v>2</v>
      </c>
      <c r="I341" s="90">
        <v>0.31478</v>
      </c>
      <c r="J341" s="90">
        <v>-91.337378531900598</v>
      </c>
      <c r="K341" s="95">
        <f t="shared" si="259"/>
        <v>4.2019432066434784E-2</v>
      </c>
      <c r="L341" s="90">
        <v>1944.5709914900001</v>
      </c>
      <c r="M341" s="90">
        <v>9399</v>
      </c>
      <c r="N341" s="90">
        <v>543.36181499999998</v>
      </c>
      <c r="O341" s="90">
        <v>4.9655300771891602</v>
      </c>
      <c r="P341" s="95">
        <f t="shared" si="260"/>
        <v>0.70393971541729072</v>
      </c>
      <c r="Q341" s="90">
        <v>404.60595332999998</v>
      </c>
      <c r="R341" s="90">
        <v>803</v>
      </c>
      <c r="S341" s="90">
        <v>0</v>
      </c>
      <c r="T341" s="90">
        <v>121.46269100000001</v>
      </c>
      <c r="U341" s="90">
        <v>-23.253297719338999</v>
      </c>
      <c r="V341" s="95">
        <f t="shared" si="261"/>
        <v>1.2635874596850578</v>
      </c>
      <c r="W341" s="90">
        <v>1035.7929914900001</v>
      </c>
      <c r="X341" s="90">
        <v>1941</v>
      </c>
      <c r="Y341" s="90">
        <v>-4.0533860603064698</v>
      </c>
      <c r="Z341" s="90">
        <v>458.89673299999998</v>
      </c>
      <c r="AA341" s="90">
        <v>-10.7625283452285</v>
      </c>
      <c r="AB341" s="95">
        <f t="shared" si="262"/>
        <v>0.60388352905683007</v>
      </c>
      <c r="AC341" s="90">
        <v>7458</v>
      </c>
      <c r="AD341" s="90">
        <v>84.465081999999995</v>
      </c>
      <c r="AE341" s="95">
        <f t="shared" si="263"/>
        <v>7.7234220355217262</v>
      </c>
      <c r="AF341" s="90">
        <v>0</v>
      </c>
      <c r="AG341" s="90">
        <v>0</v>
      </c>
      <c r="AH341" s="95">
        <f t="shared" si="264"/>
        <v>0</v>
      </c>
      <c r="AI341" s="90">
        <v>0</v>
      </c>
      <c r="AJ341" s="90">
        <v>0</v>
      </c>
      <c r="AK341" s="90">
        <v>0</v>
      </c>
      <c r="AL341" s="95">
        <f t="shared" si="265"/>
        <v>0</v>
      </c>
      <c r="AM341" s="136">
        <v>0</v>
      </c>
      <c r="AN341" s="90">
        <v>286.05</v>
      </c>
      <c r="AO341" s="90">
        <v>3</v>
      </c>
      <c r="AP341" s="90">
        <v>2.0008699999999999</v>
      </c>
      <c r="AQ341" s="90">
        <v>-96.952456388355799</v>
      </c>
      <c r="AR341" s="95">
        <f t="shared" si="266"/>
        <v>0.2683527898952508</v>
      </c>
      <c r="AS341" s="90">
        <v>53.666891</v>
      </c>
      <c r="AT341" s="90">
        <v>0</v>
      </c>
      <c r="AU341" s="90">
        <v>0</v>
      </c>
      <c r="AV341" s="90">
        <v>119.823663</v>
      </c>
      <c r="AW341" s="90">
        <v>118.150161</v>
      </c>
      <c r="AX341" s="90">
        <v>73.896838000000002</v>
      </c>
      <c r="AY341" s="90">
        <v>0</v>
      </c>
      <c r="AZ341" s="90">
        <v>0</v>
      </c>
      <c r="BA341" s="207"/>
      <c r="BB341" s="207">
        <f t="shared" si="267"/>
        <v>911.21501799999999</v>
      </c>
      <c r="BC341" s="207">
        <f t="shared" si="268"/>
        <v>911.21501799999999</v>
      </c>
      <c r="BD341" s="207">
        <f t="shared" si="269"/>
        <v>0</v>
      </c>
      <c r="BE341" s="207"/>
      <c r="BF341" s="207"/>
      <c r="BG341" s="207"/>
    </row>
    <row r="342" spans="1:59" s="172" customFormat="1" ht="20.25" customHeight="1">
      <c r="A342" s="274"/>
      <c r="B342" s="142" t="s">
        <v>39</v>
      </c>
      <c r="C342" s="97">
        <v>3671.86</v>
      </c>
      <c r="D342" s="97">
        <v>1483.45</v>
      </c>
      <c r="E342" s="97">
        <v>28.8033</v>
      </c>
      <c r="F342" s="95">
        <f t="shared" si="258"/>
        <v>1.4399256306899655</v>
      </c>
      <c r="G342" s="97">
        <v>0.87</v>
      </c>
      <c r="H342" s="97">
        <v>1</v>
      </c>
      <c r="I342" s="97">
        <v>0.06</v>
      </c>
      <c r="J342" s="97">
        <v>50</v>
      </c>
      <c r="K342" s="95">
        <f t="shared" si="259"/>
        <v>8.0092951394182821E-3</v>
      </c>
      <c r="L342" s="97">
        <v>3167.05</v>
      </c>
      <c r="M342" s="97">
        <v>5675</v>
      </c>
      <c r="N342" s="97">
        <v>1440.55</v>
      </c>
      <c r="O342" s="97">
        <v>26.088899999999999</v>
      </c>
      <c r="P342" s="95">
        <f t="shared" si="260"/>
        <v>1.8662709249165368</v>
      </c>
      <c r="Q342" s="97">
        <v>283.35000000000002</v>
      </c>
      <c r="R342" s="97">
        <v>511</v>
      </c>
      <c r="S342" s="97">
        <v>-65.773600000000002</v>
      </c>
      <c r="T342" s="97">
        <v>98.52</v>
      </c>
      <c r="U342" s="97">
        <v>-66.471500000000006</v>
      </c>
      <c r="V342" s="95">
        <f t="shared" si="261"/>
        <v>1.0249125513625568</v>
      </c>
      <c r="W342" s="97">
        <v>3159.49</v>
      </c>
      <c r="X342" s="97">
        <v>5613</v>
      </c>
      <c r="Y342" s="97">
        <v>10.8193</v>
      </c>
      <c r="Z342" s="97">
        <v>1439.8</v>
      </c>
      <c r="AA342" s="97">
        <v>26.174299999999999</v>
      </c>
      <c r="AB342" s="95">
        <f t="shared" si="262"/>
        <v>1.8946997060796771</v>
      </c>
      <c r="AC342" s="97">
        <v>56</v>
      </c>
      <c r="AD342" s="97">
        <v>0.6</v>
      </c>
      <c r="AE342" s="95">
        <f t="shared" si="263"/>
        <v>5.4863537826353323E-2</v>
      </c>
      <c r="AF342" s="97">
        <v>6</v>
      </c>
      <c r="AG342" s="97">
        <v>0.15</v>
      </c>
      <c r="AH342" s="95">
        <f t="shared" si="264"/>
        <v>0.14405149022563099</v>
      </c>
      <c r="AI342" s="97">
        <v>0</v>
      </c>
      <c r="AJ342" s="97">
        <v>0</v>
      </c>
      <c r="AK342" s="97">
        <v>0</v>
      </c>
      <c r="AL342" s="95">
        <f t="shared" si="265"/>
        <v>0</v>
      </c>
      <c r="AM342" s="97">
        <v>0</v>
      </c>
      <c r="AN342" s="97">
        <v>0.08</v>
      </c>
      <c r="AO342" s="97">
        <v>1</v>
      </c>
      <c r="AP342" s="97">
        <v>0</v>
      </c>
      <c r="AQ342" s="97">
        <v>0</v>
      </c>
      <c r="AR342" s="95">
        <f t="shared" si="266"/>
        <v>0</v>
      </c>
      <c r="AS342" s="97">
        <v>0</v>
      </c>
      <c r="AT342" s="97">
        <v>0</v>
      </c>
      <c r="AU342" s="97">
        <v>0</v>
      </c>
      <c r="AV342" s="97">
        <v>13.27</v>
      </c>
      <c r="AW342" s="97">
        <v>27.4</v>
      </c>
      <c r="AX342" s="97">
        <v>2.17</v>
      </c>
      <c r="AY342" s="97">
        <v>0</v>
      </c>
      <c r="AZ342" s="97">
        <v>0</v>
      </c>
      <c r="BA342" s="207"/>
      <c r="BB342" s="207">
        <f t="shared" si="267"/>
        <v>1483.45</v>
      </c>
      <c r="BC342" s="207">
        <f t="shared" si="268"/>
        <v>1483.45</v>
      </c>
      <c r="BD342" s="207">
        <f t="shared" si="269"/>
        <v>0</v>
      </c>
      <c r="BE342" s="207"/>
      <c r="BF342" s="207"/>
      <c r="BG342" s="207"/>
    </row>
    <row r="343" spans="1:59" s="172" customFormat="1" ht="20.25" customHeight="1">
      <c r="A343" s="274"/>
      <c r="B343" s="142" t="s">
        <v>33</v>
      </c>
      <c r="C343" s="92">
        <v>72260.626442349996</v>
      </c>
      <c r="D343" s="92">
        <v>17046.372380000001</v>
      </c>
      <c r="E343" s="92">
        <v>20.903609948337301</v>
      </c>
      <c r="F343" s="95">
        <f t="shared" si="258"/>
        <v>16.546232431323947</v>
      </c>
      <c r="G343" s="92">
        <v>1781.4450075</v>
      </c>
      <c r="H343" s="92">
        <v>108</v>
      </c>
      <c r="I343" s="92">
        <v>115.280158</v>
      </c>
      <c r="J343" s="92">
        <v>49.360868384557001</v>
      </c>
      <c r="K343" s="95">
        <f t="shared" si="259"/>
        <v>15.388546819012861</v>
      </c>
      <c r="L343" s="92">
        <v>48419.697495369997</v>
      </c>
      <c r="M343" s="92">
        <v>86513</v>
      </c>
      <c r="N343" s="92">
        <v>16224.51492</v>
      </c>
      <c r="O343" s="92">
        <v>20.655599148881201</v>
      </c>
      <c r="P343" s="95">
        <f t="shared" si="260"/>
        <v>21.019291566464581</v>
      </c>
      <c r="Q343" s="92">
        <v>14440.441420810001</v>
      </c>
      <c r="R343" s="92">
        <v>28311</v>
      </c>
      <c r="S343" s="92">
        <v>-22.1262549855591</v>
      </c>
      <c r="T343" s="92">
        <v>4537.474612</v>
      </c>
      <c r="U343" s="92">
        <v>-25.256488239127702</v>
      </c>
      <c r="V343" s="95">
        <f t="shared" si="261"/>
        <v>47.203762498251599</v>
      </c>
      <c r="W343" s="92">
        <v>48328.197495369997</v>
      </c>
      <c r="X343" s="92">
        <v>85763</v>
      </c>
      <c r="Y343" s="92">
        <v>27.483128697565199</v>
      </c>
      <c r="Z343" s="92">
        <v>16215.873229000001</v>
      </c>
      <c r="AA343" s="92">
        <v>20.669285983609502</v>
      </c>
      <c r="AB343" s="95">
        <f t="shared" si="262"/>
        <v>21.33922089235422</v>
      </c>
      <c r="AC343" s="92">
        <v>746</v>
      </c>
      <c r="AD343" s="92">
        <v>8.4303709999999992</v>
      </c>
      <c r="AE343" s="95">
        <f t="shared" si="263"/>
        <v>0.77086663041448689</v>
      </c>
      <c r="AF343" s="92">
        <v>4</v>
      </c>
      <c r="AG343" s="92">
        <v>0.21132000000000001</v>
      </c>
      <c r="AH343" s="95">
        <f t="shared" si="264"/>
        <v>0.20293973942986898</v>
      </c>
      <c r="AI343" s="92">
        <v>0</v>
      </c>
      <c r="AJ343" s="92">
        <v>0</v>
      </c>
      <c r="AK343" s="92">
        <v>0</v>
      </c>
      <c r="AL343" s="95">
        <f t="shared" si="265"/>
        <v>0</v>
      </c>
      <c r="AM343" s="92">
        <v>0</v>
      </c>
      <c r="AN343" s="92">
        <v>274.7516</v>
      </c>
      <c r="AO343" s="92">
        <v>1475</v>
      </c>
      <c r="AP343" s="92">
        <v>9.3333429999999993</v>
      </c>
      <c r="AQ343" s="92">
        <v>605.27672385195501</v>
      </c>
      <c r="AR343" s="95">
        <f t="shared" si="266"/>
        <v>1.2517697966880954</v>
      </c>
      <c r="AS343" s="92">
        <v>0</v>
      </c>
      <c r="AT343" s="92">
        <v>0</v>
      </c>
      <c r="AU343" s="92">
        <v>4.9747079999999997</v>
      </c>
      <c r="AV343" s="92">
        <v>342.54477500000002</v>
      </c>
      <c r="AW343" s="92">
        <v>326.87147800000002</v>
      </c>
      <c r="AX343" s="92">
        <v>20.815263000000002</v>
      </c>
      <c r="AY343" s="92">
        <v>2.0377349999997301</v>
      </c>
      <c r="AZ343" s="92">
        <v>0</v>
      </c>
      <c r="BA343" s="207"/>
      <c r="BB343" s="207">
        <f t="shared" si="267"/>
        <v>17046.372380000001</v>
      </c>
      <c r="BC343" s="207">
        <f t="shared" si="268"/>
        <v>17046.372379999997</v>
      </c>
      <c r="BD343" s="207">
        <f t="shared" si="269"/>
        <v>0</v>
      </c>
      <c r="BE343" s="207"/>
      <c r="BF343" s="207"/>
      <c r="BG343" s="207"/>
    </row>
    <row r="344" spans="1:59" s="172" customFormat="1" ht="20.25" customHeight="1">
      <c r="A344" s="274"/>
      <c r="B344" s="142" t="s">
        <v>55</v>
      </c>
      <c r="C344" s="95">
        <v>6539.49</v>
      </c>
      <c r="D344" s="95">
        <v>834.56</v>
      </c>
      <c r="E344" s="95">
        <v>0.19</v>
      </c>
      <c r="F344" s="95">
        <f t="shared" si="258"/>
        <v>0.81007403980492587</v>
      </c>
      <c r="G344" s="95">
        <v>1.4</v>
      </c>
      <c r="H344" s="95">
        <v>5</v>
      </c>
      <c r="I344" s="95">
        <v>1.55</v>
      </c>
      <c r="J344" s="95">
        <v>3.88</v>
      </c>
      <c r="K344" s="95">
        <f t="shared" si="259"/>
        <v>0.20690679110163895</v>
      </c>
      <c r="L344" s="95">
        <v>1350.95</v>
      </c>
      <c r="M344" s="95">
        <v>4039</v>
      </c>
      <c r="N344" s="95">
        <v>441.18</v>
      </c>
      <c r="O344" s="95">
        <v>-0.08</v>
      </c>
      <c r="P344" s="95">
        <f t="shared" si="260"/>
        <v>0.57156045028265445</v>
      </c>
      <c r="Q344" s="95">
        <v>0</v>
      </c>
      <c r="R344" s="95">
        <v>0</v>
      </c>
      <c r="S344" s="95">
        <v>0</v>
      </c>
      <c r="T344" s="95">
        <v>0</v>
      </c>
      <c r="U344" s="95">
        <v>0</v>
      </c>
      <c r="V344" s="95">
        <f t="shared" si="261"/>
        <v>0</v>
      </c>
      <c r="W344" s="95">
        <v>1178.32</v>
      </c>
      <c r="X344" s="95">
        <v>2624</v>
      </c>
      <c r="Y344" s="95">
        <v>-0.1</v>
      </c>
      <c r="Z344" s="95">
        <v>430.48</v>
      </c>
      <c r="AA344" s="95">
        <v>-0.11</v>
      </c>
      <c r="AB344" s="95">
        <f t="shared" si="262"/>
        <v>0.56648862999943006</v>
      </c>
      <c r="AC344" s="95">
        <v>0</v>
      </c>
      <c r="AD344" s="95">
        <v>10.7</v>
      </c>
      <c r="AE344" s="95">
        <f t="shared" si="263"/>
        <v>0.97839975790330103</v>
      </c>
      <c r="AF344" s="95">
        <v>1415</v>
      </c>
      <c r="AG344" s="95">
        <v>0</v>
      </c>
      <c r="AH344" s="95">
        <f t="shared" si="264"/>
        <v>0</v>
      </c>
      <c r="AI344" s="95">
        <v>0</v>
      </c>
      <c r="AJ344" s="95">
        <v>0</v>
      </c>
      <c r="AK344" s="95">
        <v>0</v>
      </c>
      <c r="AL344" s="95">
        <f t="shared" si="265"/>
        <v>0</v>
      </c>
      <c r="AM344" s="136">
        <v>0</v>
      </c>
      <c r="AN344" s="95">
        <v>195.28</v>
      </c>
      <c r="AO344" s="95">
        <v>16274</v>
      </c>
      <c r="AP344" s="95">
        <v>15.04</v>
      </c>
      <c r="AQ344" s="95">
        <v>-0.19</v>
      </c>
      <c r="AR344" s="95">
        <f t="shared" si="266"/>
        <v>2.0171355260584503</v>
      </c>
      <c r="AS344" s="95">
        <v>0</v>
      </c>
      <c r="AT344" s="95">
        <v>0</v>
      </c>
      <c r="AU344" s="95">
        <v>0</v>
      </c>
      <c r="AV344" s="95">
        <v>88.43</v>
      </c>
      <c r="AW344" s="95">
        <v>288.36</v>
      </c>
      <c r="AX344" s="95">
        <v>0</v>
      </c>
      <c r="AY344" s="96">
        <v>0</v>
      </c>
      <c r="AZ344" s="190">
        <v>0</v>
      </c>
      <c r="BA344" s="207"/>
      <c r="BB344" s="207">
        <f t="shared" si="267"/>
        <v>834.56</v>
      </c>
      <c r="BC344" s="207">
        <f t="shared" si="268"/>
        <v>834.56000000000006</v>
      </c>
      <c r="BD344" s="207">
        <f t="shared" si="269"/>
        <v>0</v>
      </c>
      <c r="BE344" s="207"/>
      <c r="BF344" s="207"/>
      <c r="BG344" s="207"/>
    </row>
    <row r="345" spans="1:59" s="172" customFormat="1" ht="20.25" customHeight="1">
      <c r="A345" s="274"/>
      <c r="B345" s="142" t="s">
        <v>35</v>
      </c>
      <c r="C345" s="95">
        <v>25351.58453588</v>
      </c>
      <c r="D345" s="95">
        <v>3576.299571</v>
      </c>
      <c r="E345" s="95">
        <v>-5.1547339253621303</v>
      </c>
      <c r="F345" s="95">
        <f t="shared" si="258"/>
        <v>3.4713710710225674</v>
      </c>
      <c r="G345" s="95">
        <v>278.75310000000002</v>
      </c>
      <c r="H345" s="95">
        <v>19</v>
      </c>
      <c r="I345" s="95">
        <v>40.764417999999999</v>
      </c>
      <c r="J345" s="95">
        <v>18.8346256947363</v>
      </c>
      <c r="K345" s="95">
        <f t="shared" si="259"/>
        <v>5.4415709158102521</v>
      </c>
      <c r="L345" s="95">
        <v>11398.33704588</v>
      </c>
      <c r="M345" s="95">
        <v>21350</v>
      </c>
      <c r="N345" s="95">
        <v>3308.6832450000002</v>
      </c>
      <c r="O345" s="95">
        <v>-3.4876769765947802</v>
      </c>
      <c r="P345" s="95">
        <f t="shared" si="260"/>
        <v>4.2864873415723155</v>
      </c>
      <c r="Q345" s="95">
        <v>7314.8551324199998</v>
      </c>
      <c r="R345" s="95">
        <v>13914</v>
      </c>
      <c r="S345" s="95">
        <v>-5.40485417091576</v>
      </c>
      <c r="T345" s="95">
        <v>2048.6368160000002</v>
      </c>
      <c r="U345" s="95">
        <v>-9.3864354416365305</v>
      </c>
      <c r="V345" s="95">
        <f t="shared" si="261"/>
        <v>21.312155764330338</v>
      </c>
      <c r="W345" s="95">
        <v>11397.483045880001</v>
      </c>
      <c r="X345" s="95">
        <v>21343</v>
      </c>
      <c r="Y345" s="95">
        <v>4.5149600901033304</v>
      </c>
      <c r="Z345" s="95">
        <v>3308.603998</v>
      </c>
      <c r="AA345" s="95">
        <v>-3.4874388814292701</v>
      </c>
      <c r="AB345" s="95">
        <f t="shared" si="262"/>
        <v>4.3539457025591357</v>
      </c>
      <c r="AC345" s="95">
        <v>7</v>
      </c>
      <c r="AD345" s="95">
        <v>7.9246999999999998E-2</v>
      </c>
      <c r="AE345" s="95">
        <f t="shared" si="263"/>
        <v>7.2462846368750366E-3</v>
      </c>
      <c r="AF345" s="95">
        <v>0</v>
      </c>
      <c r="AG345" s="95">
        <v>0</v>
      </c>
      <c r="AH345" s="95">
        <f t="shared" si="264"/>
        <v>0</v>
      </c>
      <c r="AI345" s="95"/>
      <c r="AJ345" s="95">
        <v>0</v>
      </c>
      <c r="AK345" s="95"/>
      <c r="AL345" s="95">
        <f t="shared" si="265"/>
        <v>0</v>
      </c>
      <c r="AM345" s="136"/>
      <c r="AN345" s="95">
        <v>70.638549999999995</v>
      </c>
      <c r="AO345" s="95">
        <v>82</v>
      </c>
      <c r="AP345" s="95">
        <v>2.3935849999999999</v>
      </c>
      <c r="AQ345" s="95">
        <v>-71.809040384839193</v>
      </c>
      <c r="AR345" s="95">
        <f t="shared" si="266"/>
        <v>0.32102296131254093</v>
      </c>
      <c r="AS345" s="95">
        <v>1.3622639999999999</v>
      </c>
      <c r="AT345" s="95">
        <v>8.4905999999999995E-2</v>
      </c>
      <c r="AU345" s="95">
        <v>0</v>
      </c>
      <c r="AV345" s="95">
        <v>38.000295000000001</v>
      </c>
      <c r="AW345" s="95">
        <v>181.45217099999999</v>
      </c>
      <c r="AX345" s="95">
        <v>3.5586869999999999</v>
      </c>
      <c r="AY345" s="96">
        <v>1.1618794815149199E-13</v>
      </c>
      <c r="AZ345" s="190"/>
      <c r="BA345" s="207"/>
      <c r="BB345" s="207">
        <f t="shared" si="267"/>
        <v>3576.299571</v>
      </c>
      <c r="BC345" s="207">
        <f t="shared" si="268"/>
        <v>3576.299571</v>
      </c>
      <c r="BD345" s="207">
        <f t="shared" si="269"/>
        <v>0</v>
      </c>
      <c r="BE345" s="207"/>
      <c r="BF345" s="207"/>
      <c r="BG345" s="207"/>
    </row>
    <row r="346" spans="1:59" s="172" customFormat="1" ht="20.25" customHeight="1">
      <c r="A346" s="274"/>
      <c r="B346" s="142" t="s">
        <v>62</v>
      </c>
      <c r="C346" s="95">
        <v>2908.7697600699998</v>
      </c>
      <c r="D346" s="95">
        <v>2245.437574</v>
      </c>
      <c r="E346" s="95">
        <v>25.512070379180798</v>
      </c>
      <c r="F346" s="95">
        <f t="shared" si="258"/>
        <v>2.179556516847144</v>
      </c>
      <c r="G346" s="95">
        <v>10</v>
      </c>
      <c r="H346" s="95">
        <v>2</v>
      </c>
      <c r="I346" s="95">
        <v>3.9811320000000001</v>
      </c>
      <c r="J346" s="95">
        <v>-43.163994492186902</v>
      </c>
      <c r="K346" s="95">
        <f t="shared" si="259"/>
        <v>0.53143435294970975</v>
      </c>
      <c r="L346" s="95">
        <v>1549.0438733200001</v>
      </c>
      <c r="M346" s="95">
        <v>3134</v>
      </c>
      <c r="N346" s="95">
        <v>720.26825399999996</v>
      </c>
      <c r="O346" s="95">
        <v>-29.098347523161401</v>
      </c>
      <c r="P346" s="95">
        <f t="shared" si="260"/>
        <v>0.93312672283544418</v>
      </c>
      <c r="Q346" s="95">
        <v>136.60485439999999</v>
      </c>
      <c r="R346" s="95">
        <v>263</v>
      </c>
      <c r="S346" s="95">
        <v>-62.049062049062101</v>
      </c>
      <c r="T346" s="95">
        <v>53.706937000000003</v>
      </c>
      <c r="U346" s="95">
        <v>-64.559237607576904</v>
      </c>
      <c r="V346" s="95">
        <f t="shared" si="261"/>
        <v>0.55871816713903888</v>
      </c>
      <c r="W346" s="95">
        <v>1528.7658733200001</v>
      </c>
      <c r="X346" s="95">
        <v>2967</v>
      </c>
      <c r="Y346" s="95">
        <v>-26.77690029615</v>
      </c>
      <c r="Z346" s="95">
        <v>718.20312200000001</v>
      </c>
      <c r="AA346" s="95">
        <v>-27.9797204690305</v>
      </c>
      <c r="AB346" s="95">
        <f t="shared" si="262"/>
        <v>0.94511685245096988</v>
      </c>
      <c r="AC346" s="95">
        <v>167</v>
      </c>
      <c r="AD346" s="95">
        <v>2.0651320000000002</v>
      </c>
      <c r="AE346" s="95">
        <f t="shared" si="263"/>
        <v>0.18883407933068785</v>
      </c>
      <c r="AF346" s="95"/>
      <c r="AG346" s="95"/>
      <c r="AH346" s="95">
        <f t="shared" si="264"/>
        <v>0</v>
      </c>
      <c r="AI346" s="95">
        <v>516.61088674999996</v>
      </c>
      <c r="AJ346" s="95">
        <v>1460.391239</v>
      </c>
      <c r="AK346" s="95">
        <v>122.32540315145501</v>
      </c>
      <c r="AL346" s="95">
        <f t="shared" si="265"/>
        <v>10.958842853445789</v>
      </c>
      <c r="AM346" s="136">
        <v>1460.391239</v>
      </c>
      <c r="AN346" s="95">
        <v>0.85</v>
      </c>
      <c r="AO346" s="95">
        <v>1</v>
      </c>
      <c r="AP346" s="95">
        <v>1.8301999999999999E-2</v>
      </c>
      <c r="AQ346" s="95">
        <v>2470.5056179775302</v>
      </c>
      <c r="AR346" s="95">
        <f t="shared" si="266"/>
        <v>2.4546286168830958E-3</v>
      </c>
      <c r="AS346" s="95"/>
      <c r="AT346" s="95"/>
      <c r="AU346" s="95"/>
      <c r="AV346" s="95">
        <v>50.675897999999997</v>
      </c>
      <c r="AW346" s="95">
        <v>5.4259269999999997</v>
      </c>
      <c r="AX346" s="95">
        <v>4.6768219999999996</v>
      </c>
      <c r="AY346" s="96"/>
      <c r="AZ346" s="190"/>
      <c r="BA346" s="207"/>
      <c r="BB346" s="207">
        <f t="shared" si="267"/>
        <v>2245.437574</v>
      </c>
      <c r="BC346" s="207">
        <f t="shared" si="268"/>
        <v>2245.4375739999996</v>
      </c>
      <c r="BD346" s="207">
        <f t="shared" si="269"/>
        <v>0</v>
      </c>
      <c r="BE346" s="207"/>
      <c r="BF346" s="207"/>
      <c r="BG346" s="207"/>
    </row>
    <row r="347" spans="1:59" s="172" customFormat="1" ht="20.25" customHeight="1">
      <c r="A347" s="274"/>
      <c r="B347" s="142" t="s">
        <v>63</v>
      </c>
      <c r="C347" s="95">
        <v>875.54025194999997</v>
      </c>
      <c r="D347" s="95">
        <v>98.139747</v>
      </c>
      <c r="E347" s="95">
        <v>-56.518040509464498</v>
      </c>
      <c r="F347" s="95">
        <f t="shared" si="258"/>
        <v>9.5260330374956112E-2</v>
      </c>
      <c r="G347" s="95">
        <v>199.83</v>
      </c>
      <c r="H347" s="95">
        <v>5</v>
      </c>
      <c r="I347" s="95">
        <v>6.9686649999999997</v>
      </c>
      <c r="J347" s="136">
        <v>24.468251746952799</v>
      </c>
      <c r="K347" s="95">
        <f t="shared" si="259"/>
        <v>0.93023491187890495</v>
      </c>
      <c r="L347" s="95">
        <v>361.91325195000002</v>
      </c>
      <c r="M347" s="95">
        <v>432</v>
      </c>
      <c r="N347" s="95">
        <v>76.798927000000006</v>
      </c>
      <c r="O347" s="95">
        <v>-57.075834065644003</v>
      </c>
      <c r="P347" s="95">
        <f t="shared" si="260"/>
        <v>9.9495057113524424E-2</v>
      </c>
      <c r="Q347" s="95">
        <v>105.546826</v>
      </c>
      <c r="R347" s="95">
        <v>58</v>
      </c>
      <c r="S347" s="95">
        <v>-51.260504201680703</v>
      </c>
      <c r="T347" s="95">
        <v>19.864014999999998</v>
      </c>
      <c r="U347" s="95">
        <v>-54.150948286883498</v>
      </c>
      <c r="V347" s="95">
        <f t="shared" si="261"/>
        <v>0.20664716092117438</v>
      </c>
      <c r="W347" s="95">
        <v>360.69325194999999</v>
      </c>
      <c r="X347" s="95">
        <v>427</v>
      </c>
      <c r="Y347" s="95">
        <v>-36.363636363636402</v>
      </c>
      <c r="Z347" s="95">
        <v>76.702699999999993</v>
      </c>
      <c r="AA347" s="95">
        <v>-57.095519720593501</v>
      </c>
      <c r="AB347" s="95">
        <f t="shared" si="262"/>
        <v>0.100936646163021</v>
      </c>
      <c r="AC347" s="95">
        <v>5</v>
      </c>
      <c r="AD347" s="95">
        <v>9.6226999999999993E-2</v>
      </c>
      <c r="AE347" s="95">
        <f t="shared" si="263"/>
        <v>8.7989227573608362E-3</v>
      </c>
      <c r="AF347" s="95"/>
      <c r="AG347" s="95"/>
      <c r="AH347" s="95">
        <f t="shared" si="264"/>
        <v>0</v>
      </c>
      <c r="AI347" s="95"/>
      <c r="AJ347" s="95"/>
      <c r="AK347" s="95"/>
      <c r="AL347" s="95">
        <f t="shared" si="265"/>
        <v>0</v>
      </c>
      <c r="AM347" s="136"/>
      <c r="AN347" s="95"/>
      <c r="AO347" s="95"/>
      <c r="AP347" s="95"/>
      <c r="AQ347" s="95"/>
      <c r="AR347" s="95">
        <f t="shared" si="266"/>
        <v>0</v>
      </c>
      <c r="AS347" s="95"/>
      <c r="AT347" s="95"/>
      <c r="AU347" s="95"/>
      <c r="AV347" s="95">
        <v>1.700898</v>
      </c>
      <c r="AW347" s="95">
        <v>12.671257000000001</v>
      </c>
      <c r="AX347" s="95"/>
      <c r="AY347" s="96"/>
      <c r="AZ347" s="136"/>
      <c r="BA347" s="207"/>
      <c r="BB347" s="207">
        <f t="shared" si="267"/>
        <v>98.139747</v>
      </c>
      <c r="BC347" s="207">
        <f t="shared" si="268"/>
        <v>98.139747</v>
      </c>
      <c r="BD347" s="207">
        <f t="shared" si="269"/>
        <v>0</v>
      </c>
      <c r="BE347" s="207"/>
      <c r="BF347" s="207"/>
      <c r="BG347" s="207"/>
    </row>
    <row r="348" spans="1:59" s="172" customFormat="1" ht="20.25" customHeight="1">
      <c r="A348" s="274"/>
      <c r="B348" s="142" t="s">
        <v>41</v>
      </c>
      <c r="C348" s="105">
        <v>15240.723213040001</v>
      </c>
      <c r="D348" s="103">
        <v>4229.3352809999997</v>
      </c>
      <c r="E348" s="104">
        <v>1.7469453789786999</v>
      </c>
      <c r="F348" s="95">
        <f t="shared" si="258"/>
        <v>4.1052467369262509</v>
      </c>
      <c r="G348" s="112">
        <v>101.6373</v>
      </c>
      <c r="H348" s="112">
        <v>26</v>
      </c>
      <c r="I348" s="112">
        <v>8.7437559999999994</v>
      </c>
      <c r="J348" s="104">
        <v>86.2057392322845</v>
      </c>
      <c r="K348" s="95">
        <f t="shared" si="259"/>
        <v>1.1671887071843241</v>
      </c>
      <c r="L348" s="105">
        <v>11482.545712040001</v>
      </c>
      <c r="M348" s="105">
        <v>23074</v>
      </c>
      <c r="N348" s="105">
        <v>3877.5596890000002</v>
      </c>
      <c r="O348" s="104">
        <v>3.0801166539629699</v>
      </c>
      <c r="P348" s="95">
        <f t="shared" si="260"/>
        <v>5.0234819389879632</v>
      </c>
      <c r="Q348" s="105">
        <v>178.81654560000001</v>
      </c>
      <c r="R348" s="105">
        <v>347</v>
      </c>
      <c r="S348" s="104">
        <v>53.539823008849602</v>
      </c>
      <c r="T348" s="105">
        <v>51.338158999999997</v>
      </c>
      <c r="U348" s="104">
        <v>18.170375705269802</v>
      </c>
      <c r="V348" s="95">
        <f t="shared" si="261"/>
        <v>0.53407555342008339</v>
      </c>
      <c r="W348" s="103">
        <v>11413.06591204</v>
      </c>
      <c r="X348" s="105">
        <v>22539</v>
      </c>
      <c r="Y348" s="104">
        <v>19.468885826354299</v>
      </c>
      <c r="Z348" s="103">
        <v>3871.5067279999998</v>
      </c>
      <c r="AA348" s="104">
        <v>2.91920619067549</v>
      </c>
      <c r="AB348" s="95">
        <f t="shared" si="262"/>
        <v>5.0946955546791859</v>
      </c>
      <c r="AC348" s="105">
        <v>535</v>
      </c>
      <c r="AD348" s="105">
        <v>6.0529609999999998</v>
      </c>
      <c r="AE348" s="95">
        <f t="shared" si="263"/>
        <v>0.55347809130823578</v>
      </c>
      <c r="AF348" s="105">
        <v>0</v>
      </c>
      <c r="AG348" s="105">
        <v>0</v>
      </c>
      <c r="AH348" s="95">
        <f t="shared" si="264"/>
        <v>0</v>
      </c>
      <c r="AI348" s="122">
        <v>0</v>
      </c>
      <c r="AJ348" s="122">
        <v>0</v>
      </c>
      <c r="AK348" s="122">
        <v>-100</v>
      </c>
      <c r="AL348" s="95">
        <f t="shared" si="265"/>
        <v>0</v>
      </c>
      <c r="AM348" s="122"/>
      <c r="AN348" s="123">
        <v>47.573999999999998</v>
      </c>
      <c r="AO348" s="105">
        <v>223</v>
      </c>
      <c r="AP348" s="122">
        <v>1.7705219999999999</v>
      </c>
      <c r="AQ348" s="104">
        <v>674.23561308378498</v>
      </c>
      <c r="AR348" s="95">
        <f t="shared" si="266"/>
        <v>0.23745896448590822</v>
      </c>
      <c r="AS348" s="105">
        <v>9.9623000000000003E-2</v>
      </c>
      <c r="AT348" s="122">
        <v>1.69811</v>
      </c>
      <c r="AU348" s="122">
        <v>0</v>
      </c>
      <c r="AV348" s="104">
        <v>256.06732499999998</v>
      </c>
      <c r="AW348" s="122">
        <v>63.156579999999998</v>
      </c>
      <c r="AX348" s="122">
        <v>20.239675999999999</v>
      </c>
      <c r="AY348" s="122">
        <v>5.5777604757167905E-13</v>
      </c>
      <c r="AZ348" s="122"/>
      <c r="BA348" s="207"/>
      <c r="BB348" s="207">
        <f t="shared" si="267"/>
        <v>4229.3352809999997</v>
      </c>
      <c r="BC348" s="207">
        <f t="shared" si="268"/>
        <v>4229.3352810000006</v>
      </c>
      <c r="BD348" s="207">
        <f t="shared" si="269"/>
        <v>0</v>
      </c>
      <c r="BE348" s="207"/>
      <c r="BF348" s="207"/>
      <c r="BG348" s="207"/>
    </row>
    <row r="349" spans="1:59" s="172" customFormat="1" ht="20.25" customHeight="1">
      <c r="A349" s="274"/>
      <c r="B349" s="238" t="s">
        <v>47</v>
      </c>
      <c r="C349" s="105">
        <v>429.66</v>
      </c>
      <c r="D349" s="103">
        <v>109.964108</v>
      </c>
      <c r="E349" s="104">
        <v>0</v>
      </c>
      <c r="F349" s="95">
        <f t="shared" si="258"/>
        <v>0.1067377650511709</v>
      </c>
      <c r="G349" s="112">
        <v>21</v>
      </c>
      <c r="H349" s="112">
        <v>5</v>
      </c>
      <c r="I349" s="112">
        <v>1.745282</v>
      </c>
      <c r="J349" s="104">
        <v>0</v>
      </c>
      <c r="K349" s="95">
        <f t="shared" si="259"/>
        <v>0.23297464399190362</v>
      </c>
      <c r="L349" s="105">
        <v>70.31</v>
      </c>
      <c r="M349" s="105">
        <v>681</v>
      </c>
      <c r="N349" s="105">
        <v>76.956052999999997</v>
      </c>
      <c r="O349" s="104">
        <v>0</v>
      </c>
      <c r="P349" s="95">
        <f t="shared" si="260"/>
        <v>9.9698618034942232E-2</v>
      </c>
      <c r="Q349" s="105"/>
      <c r="R349" s="105"/>
      <c r="S349" s="104"/>
      <c r="T349" s="105"/>
      <c r="U349" s="104"/>
      <c r="V349" s="95">
        <f t="shared" si="261"/>
        <v>0</v>
      </c>
      <c r="W349" s="103">
        <v>41.4</v>
      </c>
      <c r="X349" s="105">
        <v>444</v>
      </c>
      <c r="Y349" s="104">
        <v>0</v>
      </c>
      <c r="Z349" s="103">
        <v>74.246561</v>
      </c>
      <c r="AA349" s="104">
        <v>0</v>
      </c>
      <c r="AB349" s="95">
        <f t="shared" si="262"/>
        <v>9.770449875269259E-2</v>
      </c>
      <c r="AC349" s="105">
        <v>237</v>
      </c>
      <c r="AD349" s="105">
        <v>2.709492</v>
      </c>
      <c r="AE349" s="95">
        <f t="shared" si="263"/>
        <v>0.24775386138700289</v>
      </c>
      <c r="AF349" s="105"/>
      <c r="AG349" s="105"/>
      <c r="AH349" s="95">
        <f t="shared" si="264"/>
        <v>0</v>
      </c>
      <c r="AI349" s="122"/>
      <c r="AJ349" s="122"/>
      <c r="AK349" s="122"/>
      <c r="AL349" s="95">
        <f t="shared" si="265"/>
        <v>0</v>
      </c>
      <c r="AM349" s="122"/>
      <c r="AN349" s="123"/>
      <c r="AO349" s="105"/>
      <c r="AP349" s="122"/>
      <c r="AQ349" s="104"/>
      <c r="AR349" s="95">
        <f t="shared" si="266"/>
        <v>0</v>
      </c>
      <c r="AS349" s="105"/>
      <c r="AT349" s="122"/>
      <c r="AU349" s="122"/>
      <c r="AV349" s="104">
        <v>2.7849050000000002</v>
      </c>
      <c r="AW349" s="122">
        <v>26.949566000000001</v>
      </c>
      <c r="AX349" s="122"/>
      <c r="AY349" s="122">
        <v>1.528302</v>
      </c>
      <c r="AZ349" s="122"/>
      <c r="BA349" s="207"/>
      <c r="BB349" s="207">
        <f t="shared" si="267"/>
        <v>109.964108</v>
      </c>
      <c r="BC349" s="207">
        <f t="shared" si="268"/>
        <v>109.964108</v>
      </c>
      <c r="BD349" s="207">
        <f t="shared" si="269"/>
        <v>0</v>
      </c>
      <c r="BE349" s="207"/>
      <c r="BF349" s="207"/>
      <c r="BG349" s="207"/>
    </row>
    <row r="350" spans="1:59" s="172" customFormat="1" ht="20.25" customHeight="1">
      <c r="A350" s="275"/>
      <c r="B350" s="154" t="s">
        <v>17</v>
      </c>
      <c r="C350" s="222">
        <f>C338+C339+C340+C341+C342+C343+C344+C345+C346+C347+C348+C349</f>
        <v>386553.9511217199</v>
      </c>
      <c r="D350" s="222">
        <f t="shared" ref="D350:AZ350" si="270">D338+D339+D340+D341+D342+D343+D344+D345+D346+D347+D348+D349</f>
        <v>103022.68175399998</v>
      </c>
      <c r="E350" s="222">
        <v>9.1</v>
      </c>
      <c r="F350" s="186">
        <f>D350/$D$401*100</f>
        <v>1.951013416482984</v>
      </c>
      <c r="G350" s="222">
        <f t="shared" si="270"/>
        <v>12542.786229760002</v>
      </c>
      <c r="H350" s="222">
        <f t="shared" si="270"/>
        <v>495</v>
      </c>
      <c r="I350" s="222">
        <f t="shared" si="270"/>
        <v>749.12959199999989</v>
      </c>
      <c r="J350" s="222">
        <v>14.01</v>
      </c>
      <c r="K350" s="186">
        <f>I350/$I$401*100</f>
        <v>0.60151677182252228</v>
      </c>
      <c r="L350" s="222">
        <f t="shared" si="270"/>
        <v>215658.19581557004</v>
      </c>
      <c r="M350" s="222">
        <f t="shared" si="270"/>
        <v>493719</v>
      </c>
      <c r="N350" s="222">
        <f t="shared" si="270"/>
        <v>77188.685777999999</v>
      </c>
      <c r="O350" s="222">
        <v>10.24</v>
      </c>
      <c r="P350" s="186">
        <f>N350/$N$401*100</f>
        <v>1.9672921781546373</v>
      </c>
      <c r="Q350" s="222">
        <f t="shared" si="270"/>
        <v>30261.581855020002</v>
      </c>
      <c r="R350" s="222">
        <f t="shared" si="270"/>
        <v>58488</v>
      </c>
      <c r="S350" s="222">
        <v>-25.7</v>
      </c>
      <c r="T350" s="222">
        <f t="shared" si="270"/>
        <v>9612.5274170000012</v>
      </c>
      <c r="U350" s="222">
        <v>-31.01</v>
      </c>
      <c r="V350" s="186">
        <f>T350/$T$401*100</f>
        <v>2.6172031978156771</v>
      </c>
      <c r="W350" s="222">
        <f t="shared" si="270"/>
        <v>204033.44498557004</v>
      </c>
      <c r="X350" s="222">
        <f t="shared" si="270"/>
        <v>394368</v>
      </c>
      <c r="Y350" s="222">
        <v>18.809999999999999</v>
      </c>
      <c r="Z350" s="222">
        <f t="shared" si="270"/>
        <v>75990.93383400001</v>
      </c>
      <c r="AA350" s="222">
        <v>10.5</v>
      </c>
      <c r="AB350" s="186">
        <f>Z350/$Z$401*100</f>
        <v>1.9549890699217345</v>
      </c>
      <c r="AC350" s="222">
        <f t="shared" si="270"/>
        <v>96598</v>
      </c>
      <c r="AD350" s="222">
        <f t="shared" si="270"/>
        <v>1093.6225109999998</v>
      </c>
      <c r="AE350" s="186">
        <f>AD350/$AD$401*100</f>
        <v>3.5127343126142421</v>
      </c>
      <c r="AF350" s="222">
        <f t="shared" si="270"/>
        <v>2753</v>
      </c>
      <c r="AG350" s="222">
        <f t="shared" si="270"/>
        <v>104.12943300000001</v>
      </c>
      <c r="AH350" s="186">
        <f>AG350/$AG$401*100</f>
        <v>1.8986710180118307</v>
      </c>
      <c r="AI350" s="222">
        <f t="shared" si="270"/>
        <v>4288.7582463499994</v>
      </c>
      <c r="AJ350" s="222">
        <f t="shared" si="270"/>
        <v>13326.144544000001</v>
      </c>
      <c r="AK350" s="222">
        <v>13.06</v>
      </c>
      <c r="AL350" s="186">
        <f>AJ350/$AJ$401*100</f>
        <v>3.8257926827861723</v>
      </c>
      <c r="AM350" s="222">
        <f t="shared" si="270"/>
        <v>13322.694544000002</v>
      </c>
      <c r="AN350" s="222">
        <f t="shared" si="270"/>
        <v>8914.3509667700018</v>
      </c>
      <c r="AO350" s="222">
        <f t="shared" si="270"/>
        <v>23671</v>
      </c>
      <c r="AP350" s="222">
        <f t="shared" si="270"/>
        <v>745.61177499999997</v>
      </c>
      <c r="AQ350" s="222">
        <v>-16.66</v>
      </c>
      <c r="AR350" s="186">
        <f>AP350/$AP$401*100</f>
        <v>4.070514072217529</v>
      </c>
      <c r="AS350" s="222">
        <f t="shared" si="270"/>
        <v>174.39992400000003</v>
      </c>
      <c r="AT350" s="222">
        <f t="shared" si="270"/>
        <v>44.274616000000002</v>
      </c>
      <c r="AU350" s="222">
        <f t="shared" si="270"/>
        <v>270.18290100000002</v>
      </c>
      <c r="AV350" s="222">
        <f t="shared" si="270"/>
        <v>5324.3849620000019</v>
      </c>
      <c r="AW350" s="222">
        <f t="shared" si="270"/>
        <v>4854.0697799999998</v>
      </c>
      <c r="AX350" s="222">
        <f t="shared" si="270"/>
        <v>337.49020800000005</v>
      </c>
      <c r="AY350" s="222">
        <f t="shared" si="270"/>
        <v>8.3076740000027627</v>
      </c>
      <c r="AZ350" s="222">
        <f t="shared" si="270"/>
        <v>1107.3455839999999</v>
      </c>
      <c r="BA350" s="207"/>
      <c r="BB350" s="207">
        <f t="shared" si="267"/>
        <v>103022.68175399998</v>
      </c>
      <c r="BC350" s="207">
        <f t="shared" si="268"/>
        <v>103022.68175399998</v>
      </c>
      <c r="BD350" s="207">
        <f t="shared" si="269"/>
        <v>0</v>
      </c>
      <c r="BE350" s="207"/>
      <c r="BF350" s="207"/>
      <c r="BG350" s="207"/>
    </row>
    <row r="351" spans="1:59" s="172" customFormat="1" ht="20.25" customHeight="1">
      <c r="A351" s="273" t="s">
        <v>97</v>
      </c>
      <c r="B351" s="142" t="s">
        <v>77</v>
      </c>
      <c r="C351" s="95">
        <v>209545.66493641</v>
      </c>
      <c r="D351" s="95">
        <v>50579.132812000003</v>
      </c>
      <c r="E351" s="95">
        <v>11.0675519424253</v>
      </c>
      <c r="F351" s="95">
        <f>D351/$D$361*100</f>
        <v>55.837543296352976</v>
      </c>
      <c r="G351" s="95">
        <v>961.63312476999999</v>
      </c>
      <c r="H351" s="95">
        <v>148</v>
      </c>
      <c r="I351" s="95">
        <v>174.21484100000001</v>
      </c>
      <c r="J351" s="95">
        <v>-13.157700356581399</v>
      </c>
      <c r="K351" s="95">
        <f>I351/$I$361*100</f>
        <v>42.945153589082459</v>
      </c>
      <c r="L351" s="95">
        <v>98204.593252060004</v>
      </c>
      <c r="M351" s="95">
        <v>334715</v>
      </c>
      <c r="N351" s="95">
        <v>38773.756272999999</v>
      </c>
      <c r="O351" s="95">
        <v>10.5948177026787</v>
      </c>
      <c r="P351" s="95">
        <f>N351/$N$361*100</f>
        <v>57.056069217284033</v>
      </c>
      <c r="Q351" s="95">
        <v>962.13288805000002</v>
      </c>
      <c r="R351" s="95">
        <v>2078</v>
      </c>
      <c r="S351" s="95">
        <v>-90.748820229721304</v>
      </c>
      <c r="T351" s="95">
        <v>352.20226300000002</v>
      </c>
      <c r="U351" s="95">
        <v>-92.016417564642893</v>
      </c>
      <c r="V351" s="95">
        <f>T351/$T$361*100</f>
        <v>5.652503171714784</v>
      </c>
      <c r="W351" s="95">
        <v>86644.375252059996</v>
      </c>
      <c r="X351" s="95">
        <v>238556</v>
      </c>
      <c r="Y351" s="95">
        <v>20.625385556668</v>
      </c>
      <c r="Z351" s="95">
        <v>37649.89705</v>
      </c>
      <c r="AA351" s="95">
        <v>10.968123990856601</v>
      </c>
      <c r="AB351" s="95">
        <f>Z351/$Z$361*100</f>
        <v>56.507103444122777</v>
      </c>
      <c r="AC351" s="95">
        <v>95479</v>
      </c>
      <c r="AD351" s="95">
        <v>1087.634589</v>
      </c>
      <c r="AE351" s="95">
        <f>AD351/$AD$361*100</f>
        <v>89.050613110634686</v>
      </c>
      <c r="AF351" s="95">
        <v>680</v>
      </c>
      <c r="AG351" s="95">
        <v>36.224634000000002</v>
      </c>
      <c r="AH351" s="95">
        <f>AG351/$AG$361*100</f>
        <v>33.756869767131434</v>
      </c>
      <c r="AI351" s="95">
        <v>5912.1362167200004</v>
      </c>
      <c r="AJ351" s="95">
        <v>6327.073805</v>
      </c>
      <c r="AK351" s="95">
        <v>4.8963192710651402</v>
      </c>
      <c r="AL351" s="95">
        <f>AJ351/$AJ$361*100</f>
        <v>51.621535254514292</v>
      </c>
      <c r="AM351" s="136">
        <v>6296.1658269999998</v>
      </c>
      <c r="AN351" s="95">
        <v>133.30325999999999</v>
      </c>
      <c r="AO351" s="95">
        <v>5758</v>
      </c>
      <c r="AP351" s="95">
        <v>19.919982999999998</v>
      </c>
      <c r="AQ351" s="95">
        <v>-52.898527096434101</v>
      </c>
      <c r="AR351" s="95">
        <f>AP351/$AP$361*100</f>
        <v>32.674258101795886</v>
      </c>
      <c r="AS351" s="95">
        <v>86.299976000000001</v>
      </c>
      <c r="AT351" s="95">
        <v>4.3207690000000003</v>
      </c>
      <c r="AU351" s="95">
        <v>12.003489999999999</v>
      </c>
      <c r="AV351" s="95">
        <v>2228.7760039999998</v>
      </c>
      <c r="AW351" s="95">
        <v>2952.7676710000001</v>
      </c>
      <c r="AX351" s="95">
        <v>0</v>
      </c>
      <c r="AY351" s="96">
        <v>0</v>
      </c>
      <c r="AZ351" s="190">
        <v>290.52630699999997</v>
      </c>
      <c r="BA351" s="207"/>
      <c r="BB351" s="207">
        <f t="shared" si="267"/>
        <v>50579.132812000003</v>
      </c>
      <c r="BC351" s="207">
        <f t="shared" si="268"/>
        <v>50579.132812000003</v>
      </c>
      <c r="BD351" s="207">
        <f t="shared" si="269"/>
        <v>0</v>
      </c>
      <c r="BE351" s="207"/>
      <c r="BF351" s="207"/>
      <c r="BG351" s="207"/>
    </row>
    <row r="352" spans="1:59" s="172" customFormat="1" ht="20.25" customHeight="1">
      <c r="A352" s="276"/>
      <c r="B352" s="142" t="s">
        <v>34</v>
      </c>
      <c r="C352" s="92">
        <v>57826.187821009997</v>
      </c>
      <c r="D352" s="92">
        <v>11437.190039999999</v>
      </c>
      <c r="E352" s="92">
        <v>0.72037485762244102</v>
      </c>
      <c r="F352" s="95">
        <f t="shared" ref="F352:F360" si="271">D352/$D$361*100</f>
        <v>12.626246409183237</v>
      </c>
      <c r="G352" s="92">
        <v>427.29016583999999</v>
      </c>
      <c r="H352" s="92">
        <v>32</v>
      </c>
      <c r="I352" s="92">
        <v>70.478333000000006</v>
      </c>
      <c r="J352" s="92">
        <v>-25.618929417047799</v>
      </c>
      <c r="K352" s="95">
        <f t="shared" ref="K352:K360" si="272">I352/$I$361*100</f>
        <v>17.373392634141307</v>
      </c>
      <c r="L352" s="92">
        <v>12944.22109965</v>
      </c>
      <c r="M352" s="92">
        <v>32879</v>
      </c>
      <c r="N352" s="92">
        <v>4953.5131549999996</v>
      </c>
      <c r="O352" s="92">
        <v>-1.9058872289556501</v>
      </c>
      <c r="P352" s="95">
        <f t="shared" ref="P352:P360" si="273">N352/$N$361*100</f>
        <v>7.2891568062291201</v>
      </c>
      <c r="Q352" s="92">
        <v>101.9414747</v>
      </c>
      <c r="R352" s="97">
        <v>197</v>
      </c>
      <c r="S352" s="92">
        <v>-85.385756676557904</v>
      </c>
      <c r="T352" s="92">
        <v>193.43883099999999</v>
      </c>
      <c r="U352" s="92">
        <v>-48.878676971741797</v>
      </c>
      <c r="V352" s="95">
        <f t="shared" ref="V352:V360" si="274">T352/$T$361*100</f>
        <v>3.1045047707722992</v>
      </c>
      <c r="W352" s="92">
        <v>11557.73959965</v>
      </c>
      <c r="X352" s="92">
        <v>21515</v>
      </c>
      <c r="Y352" s="92">
        <v>1.7738883632923299</v>
      </c>
      <c r="Z352" s="92">
        <v>4764.1973779999998</v>
      </c>
      <c r="AA352" s="92">
        <v>-1.8176591142373499</v>
      </c>
      <c r="AB352" s="95">
        <f t="shared" ref="AB352:AB360" si="275">Z352/$Z$361*100</f>
        <v>7.1503779601135591</v>
      </c>
      <c r="AC352" s="92">
        <v>10339</v>
      </c>
      <c r="AD352" s="92">
        <v>124.14696499999999</v>
      </c>
      <c r="AE352" s="95">
        <f t="shared" ref="AE352:AE360" si="276">AD352/$AD$361*100</f>
        <v>10.164593385393433</v>
      </c>
      <c r="AF352" s="92">
        <v>1025</v>
      </c>
      <c r="AG352" s="92">
        <v>65.168812000000003</v>
      </c>
      <c r="AH352" s="95">
        <f t="shared" ref="AH352:AH360" si="277">AG352/$AG$361*100</f>
        <v>60.729256769376114</v>
      </c>
      <c r="AI352" s="92">
        <v>1469.065218</v>
      </c>
      <c r="AJ352" s="92">
        <v>4488.9008169999997</v>
      </c>
      <c r="AK352" s="92">
        <v>2.1411698519650901</v>
      </c>
      <c r="AL352" s="95">
        <f t="shared" ref="AL352:AL360" si="278">AJ352/$AJ$361*100</f>
        <v>36.624189778798311</v>
      </c>
      <c r="AM352" s="92">
        <v>4472.620817</v>
      </c>
      <c r="AN352" s="92">
        <v>644.21500000000003</v>
      </c>
      <c r="AO352" s="92">
        <v>1365</v>
      </c>
      <c r="AP352" s="92">
        <v>5.862241</v>
      </c>
      <c r="AQ352" s="92">
        <v>-60.948231487927799</v>
      </c>
      <c r="AR352" s="95">
        <f t="shared" ref="AR352:AR360" si="279">AP352/$AP$361*100</f>
        <v>9.6156897066091886</v>
      </c>
      <c r="AS352" s="92">
        <v>368.87534099999999</v>
      </c>
      <c r="AT352" s="92">
        <v>-0.36113200000000001</v>
      </c>
      <c r="AU352" s="92">
        <v>1.275569</v>
      </c>
      <c r="AV352" s="92">
        <v>668.89705300000003</v>
      </c>
      <c r="AW352" s="92">
        <v>490.32093800000001</v>
      </c>
      <c r="AX352" s="92">
        <v>389.42772500000001</v>
      </c>
      <c r="AY352" s="92">
        <v>2.89901436190121E-12</v>
      </c>
      <c r="AZ352" s="92"/>
      <c r="BA352" s="207"/>
      <c r="BB352" s="207">
        <f t="shared" si="267"/>
        <v>11437.190039999999</v>
      </c>
      <c r="BC352" s="207">
        <f t="shared" si="268"/>
        <v>11437.190040000005</v>
      </c>
      <c r="BD352" s="207">
        <f t="shared" si="269"/>
        <v>0</v>
      </c>
      <c r="BE352" s="207"/>
      <c r="BF352" s="207"/>
      <c r="BG352" s="207"/>
    </row>
    <row r="353" spans="1:59" s="172" customFormat="1" ht="20.25" customHeight="1">
      <c r="A353" s="276"/>
      <c r="B353" s="74" t="s">
        <v>32</v>
      </c>
      <c r="C353" s="90">
        <v>27929.685709699999</v>
      </c>
      <c r="D353" s="90">
        <v>6407.4904699999997</v>
      </c>
      <c r="E353" s="90">
        <v>7.6129061334626797</v>
      </c>
      <c r="F353" s="95">
        <f t="shared" si="271"/>
        <v>7.0736390018673951</v>
      </c>
      <c r="G353" s="90">
        <v>594.31474749999995</v>
      </c>
      <c r="H353" s="90">
        <v>13</v>
      </c>
      <c r="I353" s="90">
        <v>27.339803</v>
      </c>
      <c r="J353" s="90">
        <v>-10.4279784648175</v>
      </c>
      <c r="K353" s="95">
        <f t="shared" si="272"/>
        <v>6.739449017034417</v>
      </c>
      <c r="L353" s="90">
        <v>11538.5349052</v>
      </c>
      <c r="M353" s="90">
        <v>24477</v>
      </c>
      <c r="N353" s="90">
        <v>5421.3803779999998</v>
      </c>
      <c r="O353" s="90">
        <v>2.71393659468557</v>
      </c>
      <c r="P353" s="95">
        <f t="shared" si="273"/>
        <v>7.9776292996350602</v>
      </c>
      <c r="Q353" s="90">
        <v>3400.2487111999999</v>
      </c>
      <c r="R353" s="90">
        <v>7038</v>
      </c>
      <c r="S353" s="90">
        <v>-3.2710280373831702</v>
      </c>
      <c r="T353" s="90">
        <v>1222.075462</v>
      </c>
      <c r="U353" s="90">
        <v>-9.7434863547727293</v>
      </c>
      <c r="V353" s="95">
        <f t="shared" si="274"/>
        <v>19.613120501243941</v>
      </c>
      <c r="W353" s="90">
        <v>11466.129330199999</v>
      </c>
      <c r="X353" s="90">
        <v>24154</v>
      </c>
      <c r="Y353" s="90">
        <v>5.85038783469916</v>
      </c>
      <c r="Z353" s="90">
        <v>5413.0558119999996</v>
      </c>
      <c r="AA353" s="90">
        <v>2.7699713733371398</v>
      </c>
      <c r="AB353" s="95">
        <f t="shared" si="275"/>
        <v>8.1242215433227596</v>
      </c>
      <c r="AC353" s="90">
        <v>236</v>
      </c>
      <c r="AD353" s="90">
        <v>2.6717559999999998</v>
      </c>
      <c r="AE353" s="95">
        <f t="shared" si="276"/>
        <v>0.21875132722725213</v>
      </c>
      <c r="AF353" s="90">
        <v>87</v>
      </c>
      <c r="AG353" s="90">
        <v>5.6528099999999997</v>
      </c>
      <c r="AH353" s="95">
        <f t="shared" si="277"/>
        <v>5.2677183981579558</v>
      </c>
      <c r="AI353" s="90">
        <v>136.300095</v>
      </c>
      <c r="AJ353" s="90">
        <v>501.76219099999997</v>
      </c>
      <c r="AK353" s="90">
        <v>386.11134997616699</v>
      </c>
      <c r="AL353" s="95">
        <f t="shared" si="278"/>
        <v>4.0937936604469298</v>
      </c>
      <c r="AM353" s="90">
        <v>501.76219099999997</v>
      </c>
      <c r="AN353" s="90">
        <v>1892.549784</v>
      </c>
      <c r="AO353" s="90">
        <v>5098</v>
      </c>
      <c r="AP353" s="90">
        <v>14.890442999999999</v>
      </c>
      <c r="AQ353" s="90">
        <v>-50.127517698343198</v>
      </c>
      <c r="AR353" s="95">
        <f t="shared" si="279"/>
        <v>24.424427361814509</v>
      </c>
      <c r="AS353" s="90">
        <v>3.8407390000000001</v>
      </c>
      <c r="AT353" s="90">
        <v>0</v>
      </c>
      <c r="AU353" s="90">
        <v>0</v>
      </c>
      <c r="AV353" s="90">
        <v>267.412195</v>
      </c>
      <c r="AW353" s="90">
        <v>97.532773000000006</v>
      </c>
      <c r="AX353" s="90">
        <v>73.331947999999997</v>
      </c>
      <c r="AY353" s="90">
        <v>0</v>
      </c>
      <c r="AZ353" s="90">
        <v>0</v>
      </c>
      <c r="BA353" s="207"/>
      <c r="BB353" s="207">
        <f t="shared" si="267"/>
        <v>6407.4904699999997</v>
      </c>
      <c r="BC353" s="207">
        <f t="shared" si="268"/>
        <v>6407.4904699999997</v>
      </c>
      <c r="BD353" s="207">
        <f t="shared" si="269"/>
        <v>0</v>
      </c>
      <c r="BE353" s="207"/>
      <c r="BF353" s="207"/>
      <c r="BG353" s="207"/>
    </row>
    <row r="354" spans="1:59" s="172" customFormat="1" ht="20.25" customHeight="1">
      <c r="A354" s="276"/>
      <c r="B354" s="142" t="s">
        <v>33</v>
      </c>
      <c r="C354" s="92">
        <v>61447.519214760003</v>
      </c>
      <c r="D354" s="92">
        <v>13810.500104999999</v>
      </c>
      <c r="E354" s="92">
        <v>13.659545558256699</v>
      </c>
      <c r="F354" s="95">
        <f t="shared" si="271"/>
        <v>15.246295353135617</v>
      </c>
      <c r="G354" s="92">
        <v>1641.12953399</v>
      </c>
      <c r="H354" s="92">
        <v>16</v>
      </c>
      <c r="I354" s="92">
        <v>120.830057</v>
      </c>
      <c r="J354" s="92">
        <v>283.94187917711002</v>
      </c>
      <c r="K354" s="95">
        <f t="shared" si="272"/>
        <v>29.785438061746923</v>
      </c>
      <c r="L354" s="92">
        <v>32673.920421269999</v>
      </c>
      <c r="M354" s="92">
        <v>67133</v>
      </c>
      <c r="N354" s="92">
        <v>12172.161690999999</v>
      </c>
      <c r="O354" s="92">
        <v>11.7596958308312</v>
      </c>
      <c r="P354" s="95">
        <f t="shared" si="273"/>
        <v>17.911488767707535</v>
      </c>
      <c r="Q354" s="92">
        <v>9885.3623320000006</v>
      </c>
      <c r="R354" s="92">
        <v>21394</v>
      </c>
      <c r="S354" s="92">
        <v>-22.9849886604989</v>
      </c>
      <c r="T354" s="92">
        <v>3466.8503369999999</v>
      </c>
      <c r="U354" s="92">
        <v>-24.958221716703299</v>
      </c>
      <c r="V354" s="95">
        <f t="shared" si="274"/>
        <v>55.639570168670296</v>
      </c>
      <c r="W354" s="92">
        <v>32670.504421270001</v>
      </c>
      <c r="X354" s="92">
        <v>67105</v>
      </c>
      <c r="Y354" s="92">
        <v>23.252823950776001</v>
      </c>
      <c r="Z354" s="92">
        <v>12171.625837</v>
      </c>
      <c r="AA354" s="92">
        <v>11.7595216602212</v>
      </c>
      <c r="AB354" s="95">
        <f t="shared" si="275"/>
        <v>18.267867222614793</v>
      </c>
      <c r="AC354" s="92">
        <v>24</v>
      </c>
      <c r="AD354" s="92">
        <v>0.271704</v>
      </c>
      <c r="AE354" s="95">
        <f t="shared" si="276"/>
        <v>2.2245897684127335E-2</v>
      </c>
      <c r="AF354" s="92">
        <v>4</v>
      </c>
      <c r="AG354" s="92">
        <v>0.26415</v>
      </c>
      <c r="AH354" s="95">
        <f t="shared" si="277"/>
        <v>0.24615506533448395</v>
      </c>
      <c r="AI354" s="92">
        <v>326.5433405</v>
      </c>
      <c r="AJ354" s="92">
        <v>602.16536199999996</v>
      </c>
      <c r="AK354" s="92">
        <v>17.246510394091199</v>
      </c>
      <c r="AL354" s="95">
        <f t="shared" si="278"/>
        <v>4.9129663129526842</v>
      </c>
      <c r="AM354" s="92">
        <v>602.16536199999996</v>
      </c>
      <c r="AN354" s="92">
        <v>138.99856399999999</v>
      </c>
      <c r="AO354" s="92">
        <v>413</v>
      </c>
      <c r="AP354" s="92">
        <v>16.225897</v>
      </c>
      <c r="AQ354" s="92">
        <v>181.321135853866</v>
      </c>
      <c r="AR354" s="95">
        <f t="shared" si="279"/>
        <v>26.614939707084869</v>
      </c>
      <c r="AS354" s="92">
        <v>0</v>
      </c>
      <c r="AT354" s="92">
        <v>0</v>
      </c>
      <c r="AU354" s="92">
        <v>0</v>
      </c>
      <c r="AV354" s="92">
        <v>305.34337399999998</v>
      </c>
      <c r="AW354" s="92">
        <v>557.23192800000004</v>
      </c>
      <c r="AX354" s="92">
        <v>36.541795999999998</v>
      </c>
      <c r="AY354" s="92">
        <v>0</v>
      </c>
      <c r="AZ354" s="92">
        <v>0</v>
      </c>
      <c r="BA354" s="207"/>
      <c r="BB354" s="207">
        <f t="shared" si="267"/>
        <v>13810.500104999999</v>
      </c>
      <c r="BC354" s="207">
        <f t="shared" si="268"/>
        <v>13810.500104999997</v>
      </c>
      <c r="BD354" s="207">
        <f t="shared" si="269"/>
        <v>0</v>
      </c>
      <c r="BE354" s="207"/>
      <c r="BF354" s="207"/>
      <c r="BG354" s="207"/>
    </row>
    <row r="355" spans="1:59" s="172" customFormat="1" ht="20.25" customHeight="1">
      <c r="A355" s="277"/>
      <c r="B355" s="142" t="s">
        <v>35</v>
      </c>
      <c r="C355" s="95">
        <v>34614.238438829998</v>
      </c>
      <c r="D355" s="95">
        <v>1499.0117499999999</v>
      </c>
      <c r="E355" s="95">
        <v>16.331448829336701</v>
      </c>
      <c r="F355" s="95">
        <f t="shared" si="271"/>
        <v>1.6548550526455166</v>
      </c>
      <c r="G355" s="95">
        <v>0</v>
      </c>
      <c r="H355" s="95">
        <v>0</v>
      </c>
      <c r="I355" s="95">
        <v>0</v>
      </c>
      <c r="J355" s="95" t="s">
        <v>36</v>
      </c>
      <c r="K355" s="95">
        <f t="shared" si="272"/>
        <v>0</v>
      </c>
      <c r="L355" s="95">
        <v>3755.3596185000001</v>
      </c>
      <c r="M355" s="95">
        <v>8230</v>
      </c>
      <c r="N355" s="95">
        <v>1238.0610670000001</v>
      </c>
      <c r="O355" s="95">
        <v>4.2965178261997101</v>
      </c>
      <c r="P355" s="95">
        <f t="shared" si="273"/>
        <v>1.8218224057689698</v>
      </c>
      <c r="Q355" s="95">
        <v>2316.3873137999999</v>
      </c>
      <c r="R355" s="95">
        <v>5094</v>
      </c>
      <c r="S355" s="95">
        <v>-15.2694610778443</v>
      </c>
      <c r="T355" s="95">
        <v>702.01851199999999</v>
      </c>
      <c r="U355" s="95">
        <v>-17.856554148718701</v>
      </c>
      <c r="V355" s="95">
        <f t="shared" si="274"/>
        <v>11.266713143414679</v>
      </c>
      <c r="W355" s="95">
        <v>3751.2116185</v>
      </c>
      <c r="X355" s="95">
        <v>8196</v>
      </c>
      <c r="Y355" s="95">
        <v>5.3741321676523501</v>
      </c>
      <c r="Z355" s="95">
        <v>1237.6761530000001</v>
      </c>
      <c r="AA355" s="95">
        <v>4.2640919702119602</v>
      </c>
      <c r="AB355" s="95">
        <f t="shared" si="275"/>
        <v>1.8575746519310852</v>
      </c>
      <c r="AC355" s="95">
        <v>34</v>
      </c>
      <c r="AD355" s="95">
        <v>0.38491399999999998</v>
      </c>
      <c r="AE355" s="95">
        <f t="shared" si="276"/>
        <v>3.1515021719180393E-2</v>
      </c>
      <c r="AF355" s="95">
        <v>0</v>
      </c>
      <c r="AG355" s="95">
        <v>0</v>
      </c>
      <c r="AH355" s="95">
        <f t="shared" si="277"/>
        <v>0</v>
      </c>
      <c r="AI355" s="95"/>
      <c r="AJ355" s="95">
        <v>0</v>
      </c>
      <c r="AK355" s="95"/>
      <c r="AL355" s="95">
        <f t="shared" si="278"/>
        <v>0</v>
      </c>
      <c r="AM355" s="136"/>
      <c r="AN355" s="95">
        <v>35.42</v>
      </c>
      <c r="AO355" s="95">
        <v>94</v>
      </c>
      <c r="AP355" s="95">
        <v>1.2352529999999999</v>
      </c>
      <c r="AQ355" s="95">
        <v>-63.110137139468002</v>
      </c>
      <c r="AR355" s="95">
        <f t="shared" si="279"/>
        <v>2.0261551098220152</v>
      </c>
      <c r="AS355" s="95">
        <v>0</v>
      </c>
      <c r="AT355" s="95">
        <v>0.96886799999999995</v>
      </c>
      <c r="AU355" s="95"/>
      <c r="AV355" s="95">
        <v>120.579256</v>
      </c>
      <c r="AW355" s="95">
        <v>135.65671399999999</v>
      </c>
      <c r="AX355" s="95">
        <v>2.5105919999999999</v>
      </c>
      <c r="AY355" s="96">
        <v>4.0017766878008802E-14</v>
      </c>
      <c r="AZ355" s="190"/>
      <c r="BA355" s="207"/>
      <c r="BB355" s="207">
        <f t="shared" si="267"/>
        <v>1499.0117499999999</v>
      </c>
      <c r="BC355" s="207">
        <f t="shared" si="268"/>
        <v>1499.0117500000001</v>
      </c>
      <c r="BD355" s="207">
        <f t="shared" si="269"/>
        <v>0</v>
      </c>
      <c r="BE355" s="207"/>
      <c r="BF355" s="207"/>
      <c r="BG355" s="207"/>
    </row>
    <row r="356" spans="1:59" s="172" customFormat="1" ht="20.25" customHeight="1">
      <c r="A356" s="274"/>
      <c r="B356" s="142" t="s">
        <v>41</v>
      </c>
      <c r="C356" s="105">
        <v>13510.51442639</v>
      </c>
      <c r="D356" s="103">
        <v>4273.8500599999998</v>
      </c>
      <c r="E356" s="104">
        <v>26.9190185929391</v>
      </c>
      <c r="F356" s="95">
        <f t="shared" si="271"/>
        <v>4.718176736133219</v>
      </c>
      <c r="G356" s="112">
        <v>162.42352453999999</v>
      </c>
      <c r="H356" s="112">
        <v>19</v>
      </c>
      <c r="I356" s="112">
        <v>12.805187999999999</v>
      </c>
      <c r="J356" s="104">
        <v>28.553947441733701</v>
      </c>
      <c r="K356" s="95">
        <f t="shared" si="272"/>
        <v>3.1565666979948945</v>
      </c>
      <c r="L356" s="105">
        <v>10921.33290485</v>
      </c>
      <c r="M356" s="105">
        <v>24083</v>
      </c>
      <c r="N356" s="105">
        <v>4039.9066809999999</v>
      </c>
      <c r="O356" s="104">
        <v>27.304339317543501</v>
      </c>
      <c r="P356" s="95">
        <f t="shared" si="273"/>
        <v>5.9447734080644929</v>
      </c>
      <c r="Q356" s="105">
        <v>160.39493899999999</v>
      </c>
      <c r="R356" s="105">
        <v>330</v>
      </c>
      <c r="S356" s="104">
        <v>768.42105263157896</v>
      </c>
      <c r="T356" s="105">
        <v>63.449596999999997</v>
      </c>
      <c r="U356" s="104">
        <v>651.95752556642196</v>
      </c>
      <c r="V356" s="95">
        <f t="shared" si="274"/>
        <v>1.0183042131291611</v>
      </c>
      <c r="W356" s="103">
        <v>10917.750643650001</v>
      </c>
      <c r="X356" s="105">
        <v>24083</v>
      </c>
      <c r="Y356" s="104">
        <v>47.802872222904099</v>
      </c>
      <c r="Z356" s="103">
        <v>4039.9066809999999</v>
      </c>
      <c r="AA356" s="104">
        <v>27.304339317543501</v>
      </c>
      <c r="AB356" s="95">
        <f t="shared" si="275"/>
        <v>6.0633213531687398</v>
      </c>
      <c r="AC356" s="105">
        <v>0</v>
      </c>
      <c r="AD356" s="105">
        <v>0</v>
      </c>
      <c r="AE356" s="95">
        <f t="shared" si="276"/>
        <v>0</v>
      </c>
      <c r="AF356" s="105">
        <v>0</v>
      </c>
      <c r="AG356" s="105">
        <v>0</v>
      </c>
      <c r="AH356" s="95">
        <f t="shared" si="277"/>
        <v>0</v>
      </c>
      <c r="AI356" s="122">
        <v>0</v>
      </c>
      <c r="AJ356" s="122">
        <v>0</v>
      </c>
      <c r="AK356" s="122" t="s">
        <v>42</v>
      </c>
      <c r="AL356" s="95">
        <f t="shared" si="278"/>
        <v>0</v>
      </c>
      <c r="AM356" s="122"/>
      <c r="AN356" s="122">
        <v>77.17</v>
      </c>
      <c r="AO356" s="105">
        <v>342</v>
      </c>
      <c r="AP356" s="122">
        <v>2.756081</v>
      </c>
      <c r="AQ356" s="104">
        <v>69462.872286723898</v>
      </c>
      <c r="AR356" s="95">
        <f t="shared" si="279"/>
        <v>4.5207318672639287</v>
      </c>
      <c r="AS356" s="122">
        <v>3.9622639999999998</v>
      </c>
      <c r="AT356" s="122">
        <v>0</v>
      </c>
      <c r="AU356" s="122">
        <v>0</v>
      </c>
      <c r="AV356" s="104">
        <v>155.08711099999999</v>
      </c>
      <c r="AW356" s="122">
        <v>55.705134999999999</v>
      </c>
      <c r="AX356" s="122">
        <v>3.6276000000000002</v>
      </c>
      <c r="AY356" s="122">
        <v>-9.2281737806842991E-13</v>
      </c>
      <c r="AZ356" s="122"/>
      <c r="BA356" s="207"/>
      <c r="BB356" s="207">
        <f t="shared" si="267"/>
        <v>4273.8500599999998</v>
      </c>
      <c r="BC356" s="207">
        <f t="shared" si="268"/>
        <v>4273.8500599999988</v>
      </c>
      <c r="BD356" s="207">
        <f t="shared" si="269"/>
        <v>0</v>
      </c>
      <c r="BE356" s="207"/>
      <c r="BF356" s="207"/>
      <c r="BG356" s="207"/>
    </row>
    <row r="357" spans="1:59" s="172" customFormat="1" ht="20.25" customHeight="1">
      <c r="A357" s="276"/>
      <c r="B357" s="142" t="s">
        <v>62</v>
      </c>
      <c r="C357" s="95">
        <v>5808.8847255800001</v>
      </c>
      <c r="D357" s="95">
        <v>1375.0575180000001</v>
      </c>
      <c r="E357" s="95">
        <v>-0.12584054110323001</v>
      </c>
      <c r="F357" s="95">
        <f t="shared" si="271"/>
        <v>1.5180140391431245</v>
      </c>
      <c r="G357" s="95"/>
      <c r="H357" s="95"/>
      <c r="I357" s="95"/>
      <c r="J357" s="95" t="s">
        <v>36</v>
      </c>
      <c r="K357" s="95">
        <f t="shared" si="272"/>
        <v>0</v>
      </c>
      <c r="L357" s="95">
        <v>1099.7863075800001</v>
      </c>
      <c r="M357" s="95">
        <v>3353</v>
      </c>
      <c r="N357" s="95">
        <v>479.932163</v>
      </c>
      <c r="O357" s="95">
        <v>-8.6982482314148708</v>
      </c>
      <c r="P357" s="95">
        <f t="shared" si="273"/>
        <v>0.7062262041090136</v>
      </c>
      <c r="Q357" s="95">
        <v>18.868593799999999</v>
      </c>
      <c r="R357" s="95">
        <v>40</v>
      </c>
      <c r="S357" s="95">
        <v>-81.651376146789005</v>
      </c>
      <c r="T357" s="95">
        <v>9.0158090000000009</v>
      </c>
      <c r="U357" s="95">
        <v>-81.347677857724705</v>
      </c>
      <c r="V357" s="95">
        <f t="shared" si="274"/>
        <v>0.14469495037876773</v>
      </c>
      <c r="W357" s="95">
        <v>1032.32030758</v>
      </c>
      <c r="X357" s="95">
        <v>2800</v>
      </c>
      <c r="Y357" s="95">
        <v>43.295803480040902</v>
      </c>
      <c r="Z357" s="95">
        <v>473.67532999999997</v>
      </c>
      <c r="AA357" s="95">
        <v>-9.8885410633280593</v>
      </c>
      <c r="AB357" s="95">
        <f t="shared" si="275"/>
        <v>0.71091883294376745</v>
      </c>
      <c r="AC357" s="95">
        <v>553</v>
      </c>
      <c r="AD357" s="95">
        <v>6.2568330000000003</v>
      </c>
      <c r="AE357" s="95">
        <f t="shared" si="276"/>
        <v>0.51228125734134022</v>
      </c>
      <c r="AF357" s="95"/>
      <c r="AG357" s="95"/>
      <c r="AH357" s="95">
        <f t="shared" si="277"/>
        <v>0</v>
      </c>
      <c r="AI357" s="95">
        <v>166.963221</v>
      </c>
      <c r="AJ357" s="95">
        <v>336.75345099999998</v>
      </c>
      <c r="AK357" s="95">
        <v>0.81822876686573598</v>
      </c>
      <c r="AL357" s="95">
        <f t="shared" si="278"/>
        <v>2.7475149932877785</v>
      </c>
      <c r="AM357" s="136">
        <v>336.75345099999998</v>
      </c>
      <c r="AN357" s="95"/>
      <c r="AO357" s="95"/>
      <c r="AP357" s="95"/>
      <c r="AQ357" s="95">
        <v>0</v>
      </c>
      <c r="AR357" s="95">
        <f t="shared" si="279"/>
        <v>0</v>
      </c>
      <c r="AS357" s="95">
        <v>97.937796000000006</v>
      </c>
      <c r="AT357" s="95"/>
      <c r="AU357" s="95"/>
      <c r="AV357" s="95">
        <v>372.82145300000002</v>
      </c>
      <c r="AW357" s="95">
        <v>58.610981000000002</v>
      </c>
      <c r="AX357" s="95">
        <v>29.001674000000001</v>
      </c>
      <c r="AY357" s="96"/>
      <c r="AZ357" s="190"/>
      <c r="BA357" s="207"/>
      <c r="BB357" s="207">
        <f t="shared" si="267"/>
        <v>1375.0575180000001</v>
      </c>
      <c r="BC357" s="207">
        <f t="shared" si="268"/>
        <v>1375.0575180000003</v>
      </c>
      <c r="BD357" s="207">
        <f t="shared" ref="BD357:BD401" si="280">BC357-BB357</f>
        <v>0</v>
      </c>
      <c r="BE357" s="207"/>
      <c r="BF357" s="207"/>
      <c r="BG357" s="207"/>
    </row>
    <row r="358" spans="1:59" s="172" customFormat="1" ht="20.25" customHeight="1">
      <c r="A358" s="276"/>
      <c r="B358" s="142" t="s">
        <v>50</v>
      </c>
      <c r="C358" s="90">
        <v>1981.5405800000001</v>
      </c>
      <c r="D358" s="90">
        <v>562.99498450800195</v>
      </c>
      <c r="E358" s="90">
        <v>7.5351635478493301E-2</v>
      </c>
      <c r="F358" s="95">
        <f t="shared" si="271"/>
        <v>0.62152621200410973</v>
      </c>
      <c r="G358" s="90"/>
      <c r="H358" s="90"/>
      <c r="I358" s="90"/>
      <c r="J358" s="90"/>
      <c r="K358" s="95">
        <f t="shared" si="272"/>
        <v>0</v>
      </c>
      <c r="L358" s="90">
        <v>912.98058000000003</v>
      </c>
      <c r="M358" s="90">
        <v>1906</v>
      </c>
      <c r="N358" s="90">
        <v>386.95313200000197</v>
      </c>
      <c r="O358" s="90">
        <v>-31.192458158404499</v>
      </c>
      <c r="P358" s="95">
        <f t="shared" si="273"/>
        <v>0.56940639250396619</v>
      </c>
      <c r="Q358" s="90">
        <v>440.59967999999998</v>
      </c>
      <c r="R358" s="90">
        <v>997</v>
      </c>
      <c r="S358" s="90"/>
      <c r="T358" s="90">
        <v>177.82244499999999</v>
      </c>
      <c r="U358" s="90">
        <v>17.0283380730957</v>
      </c>
      <c r="V358" s="95">
        <f t="shared" si="274"/>
        <v>2.8538769904626582</v>
      </c>
      <c r="W358" s="90">
        <v>912.98058000000003</v>
      </c>
      <c r="X358" s="90">
        <v>1906</v>
      </c>
      <c r="Y358" s="90"/>
      <c r="Z358" s="90">
        <v>386.95313200000197</v>
      </c>
      <c r="AA358" s="90">
        <v>-31.1924582392048</v>
      </c>
      <c r="AB358" s="95">
        <f t="shared" si="275"/>
        <v>0.58076123366056875</v>
      </c>
      <c r="AC358" s="90"/>
      <c r="AD358" s="90"/>
      <c r="AE358" s="95">
        <f t="shared" si="276"/>
        <v>0</v>
      </c>
      <c r="AF358" s="90"/>
      <c r="AG358" s="90"/>
      <c r="AH358" s="95">
        <f t="shared" si="277"/>
        <v>0</v>
      </c>
      <c r="AI358" s="90"/>
      <c r="AJ358" s="90"/>
      <c r="AK358" s="90"/>
      <c r="AL358" s="95">
        <f t="shared" si="278"/>
        <v>0</v>
      </c>
      <c r="AM358" s="90"/>
      <c r="AN358" s="90"/>
      <c r="AO358" s="90"/>
      <c r="AP358" s="90"/>
      <c r="AQ358" s="90">
        <v>-100</v>
      </c>
      <c r="AR358" s="95">
        <f t="shared" si="279"/>
        <v>0</v>
      </c>
      <c r="AS358" s="90">
        <v>157.44</v>
      </c>
      <c r="AT358" s="90">
        <v>3.5880000000000001</v>
      </c>
      <c r="AU358" s="90"/>
      <c r="AV358" s="90"/>
      <c r="AW358" s="90">
        <v>15.003663788000001</v>
      </c>
      <c r="AX358" s="90"/>
      <c r="AY358" s="90">
        <v>1.018872E-2</v>
      </c>
      <c r="AZ358" s="90"/>
      <c r="BA358" s="207"/>
      <c r="BB358" s="207">
        <f t="shared" si="267"/>
        <v>562.99498450800195</v>
      </c>
      <c r="BC358" s="207">
        <f t="shared" si="268"/>
        <v>562.99498450800195</v>
      </c>
      <c r="BD358" s="207">
        <f t="shared" si="280"/>
        <v>0</v>
      </c>
      <c r="BE358" s="207"/>
      <c r="BF358" s="207"/>
      <c r="BG358" s="207"/>
    </row>
    <row r="359" spans="1:59" s="172" customFormat="1" ht="20.25" customHeight="1">
      <c r="A359" s="276"/>
      <c r="B359" s="142" t="s">
        <v>48</v>
      </c>
      <c r="C359" s="90">
        <v>4563.51205579</v>
      </c>
      <c r="D359" s="90">
        <v>635.72372099999995</v>
      </c>
      <c r="E359" s="90">
        <v>45.941774802245902</v>
      </c>
      <c r="F359" s="95">
        <f t="shared" si="271"/>
        <v>0.70181612104338653</v>
      </c>
      <c r="G359" s="90">
        <v>0</v>
      </c>
      <c r="H359" s="90">
        <v>0</v>
      </c>
      <c r="I359" s="90">
        <v>0</v>
      </c>
      <c r="J359" s="90">
        <v>0</v>
      </c>
      <c r="K359" s="95">
        <f t="shared" si="272"/>
        <v>0</v>
      </c>
      <c r="L359" s="90">
        <v>1051.5234627899999</v>
      </c>
      <c r="M359" s="90">
        <v>2281</v>
      </c>
      <c r="N359" s="90">
        <v>489.91169600000001</v>
      </c>
      <c r="O359" s="90">
        <v>54.074822935804903</v>
      </c>
      <c r="P359" s="95">
        <f t="shared" si="273"/>
        <v>0.72091121222623511</v>
      </c>
      <c r="Q359" s="90">
        <v>107.25200116000001</v>
      </c>
      <c r="R359" s="90">
        <v>319</v>
      </c>
      <c r="S359" s="90">
        <v>0</v>
      </c>
      <c r="T359" s="90">
        <v>44.034579000000001</v>
      </c>
      <c r="U359" s="90">
        <v>162.306351013631</v>
      </c>
      <c r="V359" s="95">
        <f t="shared" si="274"/>
        <v>0.70671209021341597</v>
      </c>
      <c r="W359" s="90">
        <v>1051.5234627899999</v>
      </c>
      <c r="X359" s="90">
        <v>2281</v>
      </c>
      <c r="Y359" s="90">
        <v>60.295151089248101</v>
      </c>
      <c r="Z359" s="90">
        <v>489.91169600000001</v>
      </c>
      <c r="AA359" s="90">
        <v>54.046853525849897</v>
      </c>
      <c r="AB359" s="95">
        <f t="shared" si="275"/>
        <v>0.73528729301950724</v>
      </c>
      <c r="AC359" s="90">
        <v>0</v>
      </c>
      <c r="AD359" s="90">
        <v>0</v>
      </c>
      <c r="AE359" s="95">
        <f t="shared" si="276"/>
        <v>0</v>
      </c>
      <c r="AF359" s="90">
        <v>0</v>
      </c>
      <c r="AG359" s="90">
        <v>0</v>
      </c>
      <c r="AH359" s="95">
        <f t="shared" si="277"/>
        <v>0</v>
      </c>
      <c r="AI359" s="90">
        <v>0</v>
      </c>
      <c r="AJ359" s="90">
        <v>0</v>
      </c>
      <c r="AK359" s="90">
        <v>0</v>
      </c>
      <c r="AL359" s="95">
        <f t="shared" si="278"/>
        <v>0</v>
      </c>
      <c r="AM359" s="136">
        <v>0</v>
      </c>
      <c r="AN359" s="90">
        <v>0</v>
      </c>
      <c r="AO359" s="90">
        <v>0</v>
      </c>
      <c r="AP359" s="90">
        <v>7.5473999999999999E-2</v>
      </c>
      <c r="AQ359" s="90">
        <v>0</v>
      </c>
      <c r="AR359" s="95">
        <f t="shared" si="279"/>
        <v>0.12379814560960933</v>
      </c>
      <c r="AS359" s="90">
        <v>0</v>
      </c>
      <c r="AT359" s="90">
        <v>0</v>
      </c>
      <c r="AU359" s="90">
        <v>0</v>
      </c>
      <c r="AV359" s="90">
        <v>27.882771000000002</v>
      </c>
      <c r="AW359" s="90">
        <v>93.584514999999996</v>
      </c>
      <c r="AX359" s="90">
        <v>24.269265000000001</v>
      </c>
      <c r="AY359" s="90">
        <v>0</v>
      </c>
      <c r="AZ359" s="90">
        <v>0</v>
      </c>
      <c r="BA359" s="207"/>
      <c r="BB359" s="207">
        <f t="shared" si="267"/>
        <v>635.72372099999995</v>
      </c>
      <c r="BC359" s="207">
        <f t="shared" si="268"/>
        <v>635.72372100000007</v>
      </c>
      <c r="BD359" s="207">
        <f t="shared" si="280"/>
        <v>0</v>
      </c>
      <c r="BE359" s="207"/>
      <c r="BF359" s="207"/>
      <c r="BG359" s="207"/>
    </row>
    <row r="360" spans="1:59" s="172" customFormat="1" ht="20.25" customHeight="1">
      <c r="A360" s="276"/>
      <c r="B360" s="238" t="s">
        <v>39</v>
      </c>
      <c r="C360" s="90">
        <v>2.58</v>
      </c>
      <c r="D360" s="90">
        <v>1.71</v>
      </c>
      <c r="E360" s="90">
        <v>0</v>
      </c>
      <c r="F360" s="95">
        <f t="shared" si="271"/>
        <v>1.8877784914119811E-3</v>
      </c>
      <c r="G360" s="90">
        <v>0</v>
      </c>
      <c r="H360" s="90">
        <v>0</v>
      </c>
      <c r="I360" s="90">
        <v>0</v>
      </c>
      <c r="J360" s="90">
        <v>0</v>
      </c>
      <c r="K360" s="95">
        <f t="shared" si="272"/>
        <v>0</v>
      </c>
      <c r="L360" s="90">
        <v>2.58</v>
      </c>
      <c r="M360" s="90">
        <v>6</v>
      </c>
      <c r="N360" s="90">
        <v>1.71</v>
      </c>
      <c r="O360" s="90">
        <v>0</v>
      </c>
      <c r="P360" s="95">
        <f t="shared" si="273"/>
        <v>2.5162864715662188E-3</v>
      </c>
      <c r="Q360" s="90">
        <v>0</v>
      </c>
      <c r="R360" s="90">
        <v>0</v>
      </c>
      <c r="S360" s="90">
        <v>0</v>
      </c>
      <c r="T360" s="90">
        <v>0</v>
      </c>
      <c r="U360" s="90">
        <v>0</v>
      </c>
      <c r="V360" s="95">
        <f t="shared" si="274"/>
        <v>0</v>
      </c>
      <c r="W360" s="90">
        <v>2.58</v>
      </c>
      <c r="X360" s="90">
        <v>6</v>
      </c>
      <c r="Y360" s="90">
        <v>0</v>
      </c>
      <c r="Z360" s="90">
        <v>1.71</v>
      </c>
      <c r="AA360" s="90">
        <v>0</v>
      </c>
      <c r="AB360" s="95">
        <f t="shared" si="275"/>
        <v>2.5664651024444153E-3</v>
      </c>
      <c r="AC360" s="90">
        <v>0</v>
      </c>
      <c r="AD360" s="90">
        <v>0</v>
      </c>
      <c r="AE360" s="95">
        <f t="shared" si="276"/>
        <v>0</v>
      </c>
      <c r="AF360" s="90">
        <v>0</v>
      </c>
      <c r="AG360" s="90">
        <v>0</v>
      </c>
      <c r="AH360" s="95">
        <f t="shared" si="277"/>
        <v>0</v>
      </c>
      <c r="AI360" s="90">
        <v>0</v>
      </c>
      <c r="AJ360" s="90">
        <v>0</v>
      </c>
      <c r="AK360" s="90">
        <v>0</v>
      </c>
      <c r="AL360" s="95">
        <f t="shared" si="278"/>
        <v>0</v>
      </c>
      <c r="AM360" s="136">
        <v>0</v>
      </c>
      <c r="AN360" s="90">
        <v>0</v>
      </c>
      <c r="AO360" s="90">
        <v>0</v>
      </c>
      <c r="AP360" s="90">
        <v>0</v>
      </c>
      <c r="AQ360" s="90">
        <v>0</v>
      </c>
      <c r="AR360" s="95">
        <f t="shared" si="279"/>
        <v>0</v>
      </c>
      <c r="AS360" s="90">
        <v>0</v>
      </c>
      <c r="AT360" s="90">
        <v>0</v>
      </c>
      <c r="AU360" s="90">
        <v>0</v>
      </c>
      <c r="AV360" s="90">
        <v>0</v>
      </c>
      <c r="AW360" s="90">
        <v>0</v>
      </c>
      <c r="AX360" s="90">
        <v>0</v>
      </c>
      <c r="AY360" s="90">
        <v>0</v>
      </c>
      <c r="AZ360" s="90"/>
      <c r="BA360" s="207"/>
      <c r="BB360" s="207">
        <f t="shared" si="267"/>
        <v>1.71</v>
      </c>
      <c r="BC360" s="207">
        <f t="shared" si="268"/>
        <v>1.71</v>
      </c>
      <c r="BD360" s="207">
        <f t="shared" si="280"/>
        <v>0</v>
      </c>
      <c r="BE360" s="207"/>
      <c r="BF360" s="207"/>
      <c r="BG360" s="207"/>
    </row>
    <row r="361" spans="1:59" s="172" customFormat="1" ht="20.25" customHeight="1">
      <c r="A361" s="276"/>
      <c r="B361" s="154" t="s">
        <v>17</v>
      </c>
      <c r="C361" s="222">
        <f>C351+C352+C353+C354+C355+C356+C357+C358+C359+C360</f>
        <v>417230.32790846995</v>
      </c>
      <c r="D361" s="222">
        <f t="shared" ref="D361:AZ361" si="281">D351+D352+D353+D354+D355+D356+D357+D358+D359+D360</f>
        <v>90582.66146050801</v>
      </c>
      <c r="E361" s="222">
        <v>10.43</v>
      </c>
      <c r="F361" s="186">
        <f>D361/$D$401*100</f>
        <v>1.7154279504408805</v>
      </c>
      <c r="G361" s="222">
        <f t="shared" si="281"/>
        <v>3786.79109664</v>
      </c>
      <c r="H361" s="222">
        <f t="shared" si="281"/>
        <v>228</v>
      </c>
      <c r="I361" s="222">
        <f t="shared" si="281"/>
        <v>405.66822200000001</v>
      </c>
      <c r="J361" s="222">
        <v>11.3</v>
      </c>
      <c r="K361" s="186">
        <f>I361/$I$401*100</f>
        <v>0.32573301326537685</v>
      </c>
      <c r="L361" s="222">
        <f t="shared" si="281"/>
        <v>173104.83255189998</v>
      </c>
      <c r="M361" s="222">
        <f t="shared" si="281"/>
        <v>499063</v>
      </c>
      <c r="N361" s="222">
        <f t="shared" si="281"/>
        <v>67957.286236</v>
      </c>
      <c r="O361" s="222">
        <v>9.52</v>
      </c>
      <c r="P361" s="186">
        <f>N361/$N$401*100</f>
        <v>1.7320133943620384</v>
      </c>
      <c r="Q361" s="222">
        <f t="shared" si="281"/>
        <v>17393.187933710004</v>
      </c>
      <c r="R361" s="222">
        <f t="shared" si="281"/>
        <v>37487</v>
      </c>
      <c r="S361" s="222">
        <v>-43.09</v>
      </c>
      <c r="T361" s="222">
        <f t="shared" si="281"/>
        <v>6230.907835</v>
      </c>
      <c r="U361" s="222">
        <v>-47.39</v>
      </c>
      <c r="V361" s="186">
        <f>T361/$T$401*100</f>
        <v>1.6964895082864924</v>
      </c>
      <c r="W361" s="222">
        <f t="shared" si="281"/>
        <v>160007.1152157</v>
      </c>
      <c r="X361" s="222">
        <f t="shared" si="281"/>
        <v>390602</v>
      </c>
      <c r="Y361" s="222">
        <v>19.739999999999998</v>
      </c>
      <c r="Z361" s="222">
        <f t="shared" si="281"/>
        <v>66628.609068999998</v>
      </c>
      <c r="AA361" s="222">
        <v>9.75</v>
      </c>
      <c r="AB361" s="186">
        <f>Z361/$Z$401*100</f>
        <v>1.714128197957514</v>
      </c>
      <c r="AC361" s="222">
        <f t="shared" si="281"/>
        <v>106665</v>
      </c>
      <c r="AD361" s="222">
        <f t="shared" si="281"/>
        <v>1221.3667609999998</v>
      </c>
      <c r="AE361" s="186">
        <f>AD361/$AD$401*100</f>
        <v>3.9230510404620027</v>
      </c>
      <c r="AF361" s="222">
        <f t="shared" si="281"/>
        <v>1796</v>
      </c>
      <c r="AG361" s="222">
        <f t="shared" si="281"/>
        <v>107.31040600000001</v>
      </c>
      <c r="AH361" s="186">
        <f>AG361/$AG$401*100</f>
        <v>1.9566721140533136</v>
      </c>
      <c r="AI361" s="222">
        <f t="shared" si="281"/>
        <v>8011.0080912200001</v>
      </c>
      <c r="AJ361" s="222">
        <f t="shared" si="281"/>
        <v>12256.655626</v>
      </c>
      <c r="AK361" s="222">
        <v>7.73</v>
      </c>
      <c r="AL361" s="186">
        <f>AJ361/$AJ$401*100</f>
        <v>3.518753924254356</v>
      </c>
      <c r="AM361" s="222">
        <f t="shared" si="281"/>
        <v>12209.467648</v>
      </c>
      <c r="AN361" s="222">
        <f t="shared" si="281"/>
        <v>2921.6566080000002</v>
      </c>
      <c r="AO361" s="222">
        <f t="shared" si="281"/>
        <v>13070</v>
      </c>
      <c r="AP361" s="222">
        <f t="shared" si="281"/>
        <v>60.965371999999995</v>
      </c>
      <c r="AQ361" s="222">
        <v>-36.08</v>
      </c>
      <c r="AR361" s="186">
        <f>AP361/$AP$401*100</f>
        <v>0.33282790450026961</v>
      </c>
      <c r="AS361" s="222">
        <f t="shared" si="281"/>
        <v>718.35611599999993</v>
      </c>
      <c r="AT361" s="222">
        <f t="shared" si="281"/>
        <v>8.5165050000000004</v>
      </c>
      <c r="AU361" s="222">
        <f t="shared" si="281"/>
        <v>13.279059</v>
      </c>
      <c r="AV361" s="222">
        <f t="shared" si="281"/>
        <v>4146.7992169999989</v>
      </c>
      <c r="AW361" s="222">
        <f t="shared" si="281"/>
        <v>4456.414318787999</v>
      </c>
      <c r="AX361" s="222">
        <f t="shared" si="281"/>
        <v>558.7106</v>
      </c>
      <c r="AY361" s="222">
        <f t="shared" si="281"/>
        <v>1.0188720002016215E-2</v>
      </c>
      <c r="AZ361" s="222">
        <f t="shared" si="281"/>
        <v>290.52630699999997</v>
      </c>
      <c r="BA361" s="207"/>
      <c r="BB361" s="207">
        <f t="shared" si="267"/>
        <v>90582.66146050801</v>
      </c>
      <c r="BC361" s="207">
        <f t="shared" si="268"/>
        <v>90582.661460507981</v>
      </c>
      <c r="BD361" s="207">
        <f t="shared" si="280"/>
        <v>0</v>
      </c>
      <c r="BE361" s="207"/>
      <c r="BF361" s="207"/>
      <c r="BG361" s="207"/>
    </row>
    <row r="362" spans="1:59" s="173" customFormat="1" ht="20.25" customHeight="1">
      <c r="A362" s="278" t="s">
        <v>98</v>
      </c>
      <c r="B362" s="93" t="s">
        <v>77</v>
      </c>
      <c r="C362" s="95">
        <v>8565463.8803586904</v>
      </c>
      <c r="D362" s="95">
        <v>1870203.898887</v>
      </c>
      <c r="E362" s="95">
        <v>8.0133547013901794</v>
      </c>
      <c r="F362" s="95">
        <f>D362/$D$401*100</f>
        <v>35.417374467110051</v>
      </c>
      <c r="G362" s="95">
        <v>591883.91104038002</v>
      </c>
      <c r="H362" s="95">
        <v>17274</v>
      </c>
      <c r="I362" s="95">
        <v>28419.693954999999</v>
      </c>
      <c r="J362" s="95">
        <v>-0.64396859977027499</v>
      </c>
      <c r="K362" s="95">
        <f>I362/$I$401*100</f>
        <v>22.819713366757046</v>
      </c>
      <c r="L362" s="95">
        <v>3192002.2950926898</v>
      </c>
      <c r="M362" s="95">
        <v>7443862</v>
      </c>
      <c r="N362" s="95">
        <v>1325067.496997</v>
      </c>
      <c r="O362" s="95">
        <v>4.8332895436065799</v>
      </c>
      <c r="P362" s="95">
        <f>N362/$N$401*100</f>
        <v>33.771723097689005</v>
      </c>
      <c r="Q362" s="95">
        <v>51510.939450769998</v>
      </c>
      <c r="R362" s="95">
        <v>108304</v>
      </c>
      <c r="S362" s="95">
        <v>-72.837419273935694</v>
      </c>
      <c r="T362" s="95">
        <v>17721.273528000002</v>
      </c>
      <c r="U362" s="95">
        <v>-77.250198792412604</v>
      </c>
      <c r="V362" s="95">
        <f>T362/$T$401*100</f>
        <v>4.824971803443014</v>
      </c>
      <c r="W362" s="95">
        <v>3039968.4540564902</v>
      </c>
      <c r="X362" s="95">
        <v>6105484</v>
      </c>
      <c r="Y362" s="95">
        <v>54.371151140764198</v>
      </c>
      <c r="Z362" s="95">
        <v>1307649.3482329999</v>
      </c>
      <c r="AA362" s="95">
        <v>6.4995747499941396</v>
      </c>
      <c r="AB362" s="95">
        <f>Z362/$Z$401*100</f>
        <v>33.641383966543479</v>
      </c>
      <c r="AC362" s="95">
        <v>1294453</v>
      </c>
      <c r="AD362" s="95">
        <v>14665.820113</v>
      </c>
      <c r="AE362" s="95">
        <f>AD362/$AD$401*100</f>
        <v>47.106866414496466</v>
      </c>
      <c r="AF362" s="95">
        <v>43925</v>
      </c>
      <c r="AG362" s="95">
        <v>2752.3286509999998</v>
      </c>
      <c r="AH362" s="95">
        <f>AG362/$AG$401*100</f>
        <v>50.185298153859122</v>
      </c>
      <c r="AI362" s="95">
        <v>77874.359457190003</v>
      </c>
      <c r="AJ362" s="95">
        <v>186907.576726</v>
      </c>
      <c r="AK362" s="95">
        <v>3.7952403073776799</v>
      </c>
      <c r="AL362" s="95">
        <f>AJ362/$AJ$401*100</f>
        <v>53.659153781097238</v>
      </c>
      <c r="AM362" s="136">
        <v>186617.96054</v>
      </c>
      <c r="AN362" s="95">
        <v>57358.821046899997</v>
      </c>
      <c r="AO362" s="95">
        <v>188942</v>
      </c>
      <c r="AP362" s="95">
        <v>6524.4019010000002</v>
      </c>
      <c r="AQ362" s="95">
        <v>-19.817192521091201</v>
      </c>
      <c r="AR362" s="95">
        <f>AP362/$AP$401*100</f>
        <v>35.618629749809543</v>
      </c>
      <c r="AS362" s="95">
        <v>11520.501655</v>
      </c>
      <c r="AT362" s="95">
        <v>8456.8641939999998</v>
      </c>
      <c r="AU362" s="95">
        <v>19514.031777</v>
      </c>
      <c r="AV362" s="95">
        <v>82617.620121</v>
      </c>
      <c r="AW362" s="95">
        <v>73086.124356999993</v>
      </c>
      <c r="AX362" s="95">
        <v>110786.043072</v>
      </c>
      <c r="AY362" s="96">
        <v>17303.544132000301</v>
      </c>
      <c r="AZ362" s="190">
        <v>17539.991295</v>
      </c>
      <c r="BA362" s="207"/>
      <c r="BB362" s="207">
        <f t="shared" ref="BB362:BB372" si="282">D362</f>
        <v>1870203.898887</v>
      </c>
      <c r="BC362" s="207">
        <f t="shared" ref="BC362:BC372" si="283">I362+N362+AJ362+AP362+AS362+AT362+AU362+AV362+AW362+AX362+AY362</f>
        <v>1870203.8988870003</v>
      </c>
      <c r="BD362" s="207">
        <f t="shared" si="280"/>
        <v>0</v>
      </c>
      <c r="BE362" s="207"/>
      <c r="BF362" s="207"/>
      <c r="BG362" s="207"/>
    </row>
    <row r="363" spans="1:59" s="172" customFormat="1" ht="20.25" customHeight="1">
      <c r="A363" s="279"/>
      <c r="B363" s="93" t="s">
        <v>32</v>
      </c>
      <c r="C363" s="90">
        <v>1649827.1502679901</v>
      </c>
      <c r="D363" s="90">
        <v>359378.00721000001</v>
      </c>
      <c r="E363" s="90">
        <v>13.0831587116666</v>
      </c>
      <c r="F363" s="95">
        <f t="shared" ref="F363:F400" si="284">D363/$D$401*100</f>
        <v>6.8057955948948647</v>
      </c>
      <c r="G363" s="90">
        <v>201017.74505247001</v>
      </c>
      <c r="H363" s="90">
        <v>4948</v>
      </c>
      <c r="I363" s="90">
        <v>8455.0762109999996</v>
      </c>
      <c r="J363" s="90">
        <v>-8.1893597893798304</v>
      </c>
      <c r="K363" s="95">
        <f t="shared" ref="K363:K400" si="285">I363/$I$401*100</f>
        <v>6.7890391759535831</v>
      </c>
      <c r="L363" s="90">
        <v>713072.55035295</v>
      </c>
      <c r="M363" s="90">
        <v>1503367</v>
      </c>
      <c r="N363" s="90">
        <v>302416.89270899998</v>
      </c>
      <c r="O363" s="90">
        <v>11.491441767943501</v>
      </c>
      <c r="P363" s="95">
        <f t="shared" ref="P363:P400" si="286">N363/$N$401*100</f>
        <v>7.707637221332428</v>
      </c>
      <c r="Q363" s="90">
        <v>102845.98083411</v>
      </c>
      <c r="R363" s="90">
        <v>202769</v>
      </c>
      <c r="S363" s="90">
        <v>37.838701344608701</v>
      </c>
      <c r="T363" s="90">
        <v>34398.254153000002</v>
      </c>
      <c r="U363" s="90">
        <v>27.686393314854701</v>
      </c>
      <c r="V363" s="95">
        <f t="shared" ref="V363:V400" si="287">T363/$T$401*100</f>
        <v>9.3656139392947324</v>
      </c>
      <c r="W363" s="90">
        <v>698153.51227235002</v>
      </c>
      <c r="X363" s="90">
        <v>1402133</v>
      </c>
      <c r="Y363" s="90">
        <v>18.410194133762101</v>
      </c>
      <c r="Z363" s="90">
        <v>301141.78149800003</v>
      </c>
      <c r="AA363" s="90">
        <v>11.629982462014601</v>
      </c>
      <c r="AB363" s="95">
        <f t="shared" ref="AB363:AB400" si="288">Z363/$Z$401*100</f>
        <v>7.7473569756546272</v>
      </c>
      <c r="AC363" s="90">
        <v>99755</v>
      </c>
      <c r="AD363" s="90">
        <v>1142.389727</v>
      </c>
      <c r="AE363" s="95">
        <f t="shared" ref="AE363:AE400" si="289">AD363/$AD$401*100</f>
        <v>3.6693754490674682</v>
      </c>
      <c r="AF363" s="90">
        <v>1479</v>
      </c>
      <c r="AG363" s="90">
        <v>132.721484</v>
      </c>
      <c r="AH363" s="95">
        <f t="shared" ref="AH363:AH400" si="290">AG363/$AG$401*100</f>
        <v>2.4200115940160827</v>
      </c>
      <c r="AI363" s="90">
        <v>4900.9731027500002</v>
      </c>
      <c r="AJ363" s="90">
        <v>7335.4985139999999</v>
      </c>
      <c r="AK363" s="90">
        <v>424.66868144154103</v>
      </c>
      <c r="AL363" s="95">
        <f t="shared" ref="AL363:AL400" si="291">AJ363/$AJ$401*100</f>
        <v>2.1059426788287161</v>
      </c>
      <c r="AM363" s="90">
        <v>7275.3097779999998</v>
      </c>
      <c r="AN363" s="90">
        <v>20043.613628790001</v>
      </c>
      <c r="AO363" s="90">
        <v>49174</v>
      </c>
      <c r="AP363" s="90">
        <v>719.33367999999996</v>
      </c>
      <c r="AQ363" s="90">
        <v>56.511747685615603</v>
      </c>
      <c r="AR363" s="95">
        <f t="shared" ref="AR363:AR400" si="292">AP363/$AP$401*100</f>
        <v>3.9270542194160236</v>
      </c>
      <c r="AS363" s="90">
        <v>7630.6419770000002</v>
      </c>
      <c r="AT363" s="90">
        <v>658.32900099999995</v>
      </c>
      <c r="AU363" s="90">
        <v>2179.244561</v>
      </c>
      <c r="AV363" s="90">
        <v>14013.206706999999</v>
      </c>
      <c r="AW363" s="90">
        <v>9370.1074420000004</v>
      </c>
      <c r="AX363" s="90">
        <v>6312.9071640000002</v>
      </c>
      <c r="AY363" s="90">
        <v>286.76744400000001</v>
      </c>
      <c r="AZ363" s="90">
        <v>0</v>
      </c>
      <c r="BA363" s="207"/>
      <c r="BB363" s="207">
        <f t="shared" si="282"/>
        <v>359378.00721000001</v>
      </c>
      <c r="BC363" s="207">
        <f t="shared" si="283"/>
        <v>359378.00540999987</v>
      </c>
      <c r="BD363" s="207">
        <f t="shared" si="280"/>
        <v>-1.8000001437030733E-3</v>
      </c>
      <c r="BE363" s="207"/>
      <c r="BF363" s="207"/>
      <c r="BG363" s="207"/>
    </row>
    <row r="364" spans="1:59" s="172" customFormat="1" ht="20.25" customHeight="1">
      <c r="A364" s="279"/>
      <c r="B364" s="93" t="s">
        <v>33</v>
      </c>
      <c r="C364" s="92">
        <v>6846792.2116360702</v>
      </c>
      <c r="D364" s="92">
        <v>1339501.634507</v>
      </c>
      <c r="E364" s="92">
        <v>17.167523623505499</v>
      </c>
      <c r="F364" s="95">
        <f t="shared" si="284"/>
        <v>25.367090196354507</v>
      </c>
      <c r="G364" s="92">
        <v>414494.86342140002</v>
      </c>
      <c r="H364" s="92">
        <v>13559</v>
      </c>
      <c r="I364" s="92">
        <v>31225.727492000002</v>
      </c>
      <c r="J364" s="92">
        <v>18.696885657209499</v>
      </c>
      <c r="K364" s="95">
        <f t="shared" si="285"/>
        <v>25.072829853980227</v>
      </c>
      <c r="L364" s="92">
        <v>2826053.3655801001</v>
      </c>
      <c r="M364" s="92">
        <v>5479566</v>
      </c>
      <c r="N364" s="92">
        <v>1076644.1671279999</v>
      </c>
      <c r="O364" s="92">
        <v>8.2419089958991805</v>
      </c>
      <c r="P364" s="95">
        <f t="shared" si="286"/>
        <v>27.44020872098347</v>
      </c>
      <c r="Q364" s="92">
        <v>590341.84362465004</v>
      </c>
      <c r="R364" s="92">
        <v>1229518</v>
      </c>
      <c r="S364" s="92">
        <v>-27.004367206294098</v>
      </c>
      <c r="T364" s="92">
        <v>203178.99952400001</v>
      </c>
      <c r="U364" s="92">
        <v>-29.9054767113936</v>
      </c>
      <c r="V364" s="95">
        <f t="shared" si="287"/>
        <v>55.319553767177851</v>
      </c>
      <c r="W364" s="92">
        <v>2818189.46202</v>
      </c>
      <c r="X364" s="92">
        <v>5419156</v>
      </c>
      <c r="Y364" s="92">
        <v>17.3007703012264</v>
      </c>
      <c r="Z364" s="92">
        <v>1075791.651425</v>
      </c>
      <c r="AA364" s="92">
        <v>8.3663865654325598</v>
      </c>
      <c r="AB364" s="95">
        <f t="shared" si="288"/>
        <v>27.676471572822376</v>
      </c>
      <c r="AC364" s="92">
        <v>57839</v>
      </c>
      <c r="AD364" s="92">
        <v>723.34324300000003</v>
      </c>
      <c r="AE364" s="95">
        <f t="shared" si="289"/>
        <v>2.3233909360190212</v>
      </c>
      <c r="AF364" s="92">
        <v>2571</v>
      </c>
      <c r="AG364" s="92">
        <v>129.17246</v>
      </c>
      <c r="AH364" s="95">
        <f t="shared" si="290"/>
        <v>2.3552995446281981</v>
      </c>
      <c r="AI364" s="92">
        <v>7041.8305049299997</v>
      </c>
      <c r="AJ364" s="92">
        <v>12602.329917999999</v>
      </c>
      <c r="AK364" s="92">
        <v>27.248693151662899</v>
      </c>
      <c r="AL364" s="95">
        <f t="shared" si="291"/>
        <v>3.6179932933452701</v>
      </c>
      <c r="AM364" s="92">
        <v>12570.691412</v>
      </c>
      <c r="AN364" s="92">
        <v>50044.800111739998</v>
      </c>
      <c r="AO364" s="92">
        <v>179361</v>
      </c>
      <c r="AP364" s="92">
        <v>2454.7920640000002</v>
      </c>
      <c r="AQ364" s="92">
        <v>12.9438679662297</v>
      </c>
      <c r="AR364" s="95">
        <f t="shared" si="292"/>
        <v>13.401432187521333</v>
      </c>
      <c r="AS364" s="92">
        <v>9312.2767029999995</v>
      </c>
      <c r="AT364" s="92">
        <v>1423.3057369999999</v>
      </c>
      <c r="AU364" s="92">
        <v>120268.040973</v>
      </c>
      <c r="AV364" s="92">
        <v>37090.529175000003</v>
      </c>
      <c r="AW364" s="92">
        <v>26399.854906</v>
      </c>
      <c r="AX364" s="92">
        <v>2493.0407030000001</v>
      </c>
      <c r="AY364" s="92">
        <v>19587.569707999799</v>
      </c>
      <c r="AZ364" s="92">
        <v>8.9278600000000008</v>
      </c>
      <c r="BA364" s="207"/>
      <c r="BB364" s="207">
        <f t="shared" si="282"/>
        <v>1339501.634507</v>
      </c>
      <c r="BC364" s="207">
        <f t="shared" si="283"/>
        <v>1339501.6345069995</v>
      </c>
      <c r="BD364" s="207">
        <f t="shared" si="280"/>
        <v>0</v>
      </c>
      <c r="BE364" s="207"/>
      <c r="BF364" s="207"/>
      <c r="BG364" s="207"/>
    </row>
    <row r="365" spans="1:59" ht="20.25" customHeight="1">
      <c r="A365" s="279"/>
      <c r="B365" s="93" t="s">
        <v>46</v>
      </c>
      <c r="C365" s="95">
        <v>276589.20428439003</v>
      </c>
      <c r="D365" s="95">
        <v>60195.149374000001</v>
      </c>
      <c r="E365" s="95">
        <v>-16.531088467897899</v>
      </c>
      <c r="F365" s="95">
        <f t="shared" si="284"/>
        <v>1.1399581338437785</v>
      </c>
      <c r="G365" s="95">
        <v>24058.740899349999</v>
      </c>
      <c r="H365" s="95">
        <v>1732</v>
      </c>
      <c r="I365" s="95">
        <v>1461.284795</v>
      </c>
      <c r="J365" s="95">
        <v>-23.9048458194173</v>
      </c>
      <c r="K365" s="95">
        <f t="shared" si="285"/>
        <v>1.1733448017385708</v>
      </c>
      <c r="L365" s="95">
        <v>110637.49399883</v>
      </c>
      <c r="M365" s="95">
        <v>378170</v>
      </c>
      <c r="N365" s="95">
        <v>45691.975885</v>
      </c>
      <c r="O365" s="95">
        <v>-18.963204791077501</v>
      </c>
      <c r="P365" s="95">
        <f t="shared" si="286"/>
        <v>1.1645420032350224</v>
      </c>
      <c r="Q365" s="95">
        <v>0</v>
      </c>
      <c r="R365" s="95">
        <v>0</v>
      </c>
      <c r="S365" s="95">
        <v>-100</v>
      </c>
      <c r="T365" s="95">
        <v>0</v>
      </c>
      <c r="U365" s="95">
        <v>-100</v>
      </c>
      <c r="V365" s="95">
        <f t="shared" si="287"/>
        <v>0</v>
      </c>
      <c r="W365" s="95">
        <v>84386.309975690005</v>
      </c>
      <c r="X365" s="95">
        <v>162996</v>
      </c>
      <c r="Y365" s="95">
        <v>-33.1501410853731</v>
      </c>
      <c r="Z365" s="95">
        <v>43137.999296000002</v>
      </c>
      <c r="AA365" s="95">
        <v>-19.901476260725101</v>
      </c>
      <c r="AB365" s="95">
        <f t="shared" si="288"/>
        <v>1.1097944566150133</v>
      </c>
      <c r="AC365" s="95">
        <v>213854</v>
      </c>
      <c r="AD365" s="95">
        <v>2423.345096</v>
      </c>
      <c r="AE365" s="95">
        <f t="shared" si="289"/>
        <v>7.783826123184709</v>
      </c>
      <c r="AF365" s="95">
        <v>1320</v>
      </c>
      <c r="AG365" s="95">
        <v>130.63149300000001</v>
      </c>
      <c r="AH365" s="95">
        <f t="shared" si="290"/>
        <v>2.3819032011699837</v>
      </c>
      <c r="AI365" s="95">
        <v>0</v>
      </c>
      <c r="AJ365" s="95">
        <v>0</v>
      </c>
      <c r="AK365" s="95">
        <v>0</v>
      </c>
      <c r="AL365" s="95">
        <f t="shared" si="291"/>
        <v>0</v>
      </c>
      <c r="AM365" s="95">
        <v>0</v>
      </c>
      <c r="AN365" s="95">
        <v>587.398324</v>
      </c>
      <c r="AO365" s="95">
        <v>1839</v>
      </c>
      <c r="AP365" s="95">
        <v>105.104935</v>
      </c>
      <c r="AQ365" s="95">
        <v>134.208644255222</v>
      </c>
      <c r="AR365" s="95">
        <f t="shared" si="292"/>
        <v>0.57379876676036767</v>
      </c>
      <c r="AS365" s="95">
        <v>695.28532099999995</v>
      </c>
      <c r="AT365" s="95">
        <v>16.178260000000002</v>
      </c>
      <c r="AU365" s="95">
        <v>2.639148</v>
      </c>
      <c r="AV365" s="95">
        <v>2797.7232519999998</v>
      </c>
      <c r="AW365" s="95">
        <v>8420.5219209999996</v>
      </c>
      <c r="AX365" s="95">
        <v>1004.4358570000001</v>
      </c>
      <c r="AY365" s="95">
        <v>0</v>
      </c>
      <c r="AZ365" s="95">
        <v>0</v>
      </c>
      <c r="BA365" s="207"/>
      <c r="BB365" s="207">
        <f t="shared" si="282"/>
        <v>60195.149374000001</v>
      </c>
      <c r="BC365" s="207">
        <f t="shared" si="283"/>
        <v>60195.149374000001</v>
      </c>
      <c r="BD365" s="207">
        <f t="shared" si="280"/>
        <v>0</v>
      </c>
      <c r="BE365" s="207"/>
      <c r="BF365" s="207"/>
      <c r="BG365" s="207"/>
    </row>
    <row r="366" spans="1:59" ht="20.25" customHeight="1">
      <c r="A366" s="279"/>
      <c r="B366" s="93" t="s">
        <v>47</v>
      </c>
      <c r="C366" s="95">
        <v>248551.8</v>
      </c>
      <c r="D366" s="95">
        <v>54674.254656999998</v>
      </c>
      <c r="E366" s="95">
        <v>5.7921373495742996</v>
      </c>
      <c r="F366" s="95">
        <f t="shared" si="284"/>
        <v>1.035405044364152</v>
      </c>
      <c r="G366" s="95">
        <v>33463.879999999997</v>
      </c>
      <c r="H366" s="95">
        <v>1725</v>
      </c>
      <c r="I366" s="95">
        <v>1262.0727199999999</v>
      </c>
      <c r="J366" s="95">
        <v>0.68149306358842598</v>
      </c>
      <c r="K366" s="95">
        <f t="shared" si="285"/>
        <v>1.0133866242193115</v>
      </c>
      <c r="L366" s="95">
        <v>37213.96</v>
      </c>
      <c r="M366" s="95">
        <v>332359</v>
      </c>
      <c r="N366" s="95">
        <v>42586.235753000001</v>
      </c>
      <c r="O366" s="95">
        <v>0.47008716591745903</v>
      </c>
      <c r="P366" s="95">
        <f t="shared" si="286"/>
        <v>1.0853866424786929</v>
      </c>
      <c r="Q366" s="95">
        <v>336.02</v>
      </c>
      <c r="R366" s="95">
        <v>4003</v>
      </c>
      <c r="S366" s="95">
        <v>-38.866829566279797</v>
      </c>
      <c r="T366" s="95">
        <v>545.18594199999995</v>
      </c>
      <c r="U366" s="95">
        <v>-48.777569220651102</v>
      </c>
      <c r="V366" s="95">
        <f t="shared" si="287"/>
        <v>0.14843779673211746</v>
      </c>
      <c r="W366" s="95">
        <v>26253.86</v>
      </c>
      <c r="X366" s="95">
        <v>242495</v>
      </c>
      <c r="Y366" s="95">
        <v>6.7554479418886197</v>
      </c>
      <c r="Z366" s="95">
        <v>41563.889299000002</v>
      </c>
      <c r="AA366" s="95">
        <v>0.337870643852479</v>
      </c>
      <c r="AB366" s="95">
        <f t="shared" si="288"/>
        <v>1.0692979436268724</v>
      </c>
      <c r="AC366" s="95">
        <v>89817</v>
      </c>
      <c r="AD366" s="95">
        <v>1020.9417529999999</v>
      </c>
      <c r="AE366" s="95">
        <f t="shared" si="289"/>
        <v>3.2792824680102388</v>
      </c>
      <c r="AF366" s="95">
        <v>47</v>
      </c>
      <c r="AG366" s="95">
        <v>1.404701</v>
      </c>
      <c r="AH366" s="95">
        <f t="shared" si="290"/>
        <v>2.56129799311616E-2</v>
      </c>
      <c r="AI366" s="95"/>
      <c r="AJ366" s="95"/>
      <c r="AK366" s="95"/>
      <c r="AL366" s="95">
        <f t="shared" si="291"/>
        <v>0</v>
      </c>
      <c r="AM366" s="136"/>
      <c r="AN366" s="95">
        <v>104044.71</v>
      </c>
      <c r="AO366" s="95">
        <v>243450</v>
      </c>
      <c r="AP366" s="95">
        <v>1705.8945450000001</v>
      </c>
      <c r="AQ366" s="95">
        <v>46.2617393876519</v>
      </c>
      <c r="AR366" s="95">
        <f t="shared" si="292"/>
        <v>9.312980271994256</v>
      </c>
      <c r="AS366" s="95">
        <v>3080.5110880000002</v>
      </c>
      <c r="AT366" s="95">
        <v>135.71719200000001</v>
      </c>
      <c r="AU366" s="95">
        <v>73.919212999999999</v>
      </c>
      <c r="AV366" s="95">
        <v>1826.7201050000001</v>
      </c>
      <c r="AW366" s="95">
        <v>3872.9686820000002</v>
      </c>
      <c r="AX366" s="95"/>
      <c r="AY366" s="96">
        <v>130.21535900000001</v>
      </c>
      <c r="AZ366" s="190"/>
      <c r="BA366" s="207"/>
      <c r="BB366" s="207">
        <f t="shared" si="282"/>
        <v>54674.254656999998</v>
      </c>
      <c r="BC366" s="207">
        <f t="shared" si="283"/>
        <v>54674.254656999998</v>
      </c>
      <c r="BD366" s="207">
        <f t="shared" si="280"/>
        <v>0</v>
      </c>
      <c r="BE366" s="207"/>
      <c r="BF366" s="207"/>
      <c r="BG366" s="207"/>
    </row>
    <row r="367" spans="1:59" ht="20.25" customHeight="1">
      <c r="A367" s="279"/>
      <c r="B367" s="93" t="s">
        <v>34</v>
      </c>
      <c r="C367" s="90">
        <v>1263863.10360311</v>
      </c>
      <c r="D367" s="90">
        <v>252477.30345800001</v>
      </c>
      <c r="E367" s="92">
        <v>0.90325340450916303</v>
      </c>
      <c r="F367" s="95">
        <f t="shared" si="284"/>
        <v>4.7813413320011779</v>
      </c>
      <c r="G367" s="90">
        <v>44709.946363900002</v>
      </c>
      <c r="H367" s="90">
        <v>1795</v>
      </c>
      <c r="I367" s="90">
        <v>3744.5502860000001</v>
      </c>
      <c r="J367" s="90">
        <v>-3.6232545580891098</v>
      </c>
      <c r="K367" s="95">
        <f t="shared" si="285"/>
        <v>3.0067024771353883</v>
      </c>
      <c r="L367" s="90">
        <v>379752.88908469002</v>
      </c>
      <c r="M367" s="90">
        <v>1050734</v>
      </c>
      <c r="N367" s="90">
        <v>149097.04285900001</v>
      </c>
      <c r="O367" s="90">
        <v>-3.6563466151272701</v>
      </c>
      <c r="P367" s="95">
        <f t="shared" si="286"/>
        <v>3.8000057035055463</v>
      </c>
      <c r="Q367" s="90">
        <v>18485.93607045</v>
      </c>
      <c r="R367" s="90">
        <v>34317</v>
      </c>
      <c r="S367" s="90">
        <v>75.840336134453807</v>
      </c>
      <c r="T367" s="90">
        <v>10729.247528</v>
      </c>
      <c r="U367" s="90">
        <v>22.346958021356699</v>
      </c>
      <c r="V367" s="95">
        <f t="shared" si="287"/>
        <v>2.9212526240264607</v>
      </c>
      <c r="W367" s="90">
        <v>328026.19768469001</v>
      </c>
      <c r="X367" s="90">
        <v>630152</v>
      </c>
      <c r="Y367" s="90">
        <v>5.8712445775076301</v>
      </c>
      <c r="Z367" s="90">
        <v>142943.89475100001</v>
      </c>
      <c r="AA367" s="90">
        <v>-3.5354465218965898</v>
      </c>
      <c r="AB367" s="95">
        <f t="shared" si="288"/>
        <v>3.6774617411691031</v>
      </c>
      <c r="AC367" s="90">
        <v>406491</v>
      </c>
      <c r="AD367" s="90">
        <v>4966.2245000000003</v>
      </c>
      <c r="AE367" s="95">
        <f t="shared" si="289"/>
        <v>15.951598499324884</v>
      </c>
      <c r="AF367" s="90">
        <v>14091</v>
      </c>
      <c r="AG367" s="90">
        <v>1186.9236080000001</v>
      </c>
      <c r="AH367" s="95">
        <f t="shared" si="290"/>
        <v>21.642079383104246</v>
      </c>
      <c r="AI367" s="90">
        <v>25930.647238729998</v>
      </c>
      <c r="AJ367" s="90">
        <v>48047.459412999997</v>
      </c>
      <c r="AK367" s="90">
        <v>16.898818901686798</v>
      </c>
      <c r="AL367" s="95">
        <f t="shared" si="291"/>
        <v>13.793908511331917</v>
      </c>
      <c r="AM367" s="90">
        <v>47470.433946999998</v>
      </c>
      <c r="AN367" s="90">
        <v>121633.3192275</v>
      </c>
      <c r="AO367" s="90">
        <v>15887</v>
      </c>
      <c r="AP367" s="90">
        <v>3508.544508</v>
      </c>
      <c r="AQ367" s="90">
        <v>-5.8151040115268202</v>
      </c>
      <c r="AR367" s="95">
        <f t="shared" si="292"/>
        <v>19.154176840642741</v>
      </c>
      <c r="AS367" s="90">
        <v>5073.9733189999997</v>
      </c>
      <c r="AT367" s="90">
        <v>367.60181699999998</v>
      </c>
      <c r="AU367" s="90">
        <v>907.80800699999998</v>
      </c>
      <c r="AV367" s="90">
        <v>13147.677729999999</v>
      </c>
      <c r="AW367" s="90">
        <v>16377.657101000001</v>
      </c>
      <c r="AX367" s="90">
        <v>12080.244586000001</v>
      </c>
      <c r="AY367" s="90">
        <v>124.743832000021</v>
      </c>
      <c r="AZ367" s="90">
        <v>0</v>
      </c>
      <c r="BA367" s="207"/>
      <c r="BB367" s="207">
        <f t="shared" si="282"/>
        <v>252477.30345800001</v>
      </c>
      <c r="BC367" s="207">
        <f t="shared" si="283"/>
        <v>252477.30345800001</v>
      </c>
      <c r="BD367" s="207">
        <f t="shared" ref="BD367:BD374" si="293">BC367-BB367</f>
        <v>0</v>
      </c>
      <c r="BE367" s="207"/>
      <c r="BF367" s="207"/>
      <c r="BG367" s="207"/>
    </row>
    <row r="368" spans="1:59" ht="20.25" customHeight="1">
      <c r="A368" s="279"/>
      <c r="B368" s="93" t="s">
        <v>48</v>
      </c>
      <c r="C368" s="90">
        <v>207771.73048601</v>
      </c>
      <c r="D368" s="90">
        <v>49888.757962000003</v>
      </c>
      <c r="E368" s="90">
        <v>-4.4214428450913497</v>
      </c>
      <c r="F368" s="95">
        <f t="shared" si="284"/>
        <v>0.9447787075466535</v>
      </c>
      <c r="G368" s="90">
        <v>7681.5631881500003</v>
      </c>
      <c r="H368" s="90">
        <v>173</v>
      </c>
      <c r="I368" s="90">
        <v>389.386211</v>
      </c>
      <c r="J368" s="90">
        <v>-36.484430308820798</v>
      </c>
      <c r="K368" s="95">
        <f t="shared" si="285"/>
        <v>0.31265930372287781</v>
      </c>
      <c r="L368" s="90">
        <v>96354.334289510007</v>
      </c>
      <c r="M368" s="90">
        <v>259242</v>
      </c>
      <c r="N368" s="90">
        <v>41820.212420999997</v>
      </c>
      <c r="O368" s="90">
        <v>0.97644895177744195</v>
      </c>
      <c r="P368" s="95">
        <f t="shared" si="286"/>
        <v>1.065863163174203</v>
      </c>
      <c r="Q368" s="90">
        <v>14652.7374513</v>
      </c>
      <c r="R368" s="90">
        <v>31187</v>
      </c>
      <c r="S368" s="90">
        <v>0</v>
      </c>
      <c r="T368" s="90">
        <v>4935.621091</v>
      </c>
      <c r="U368" s="90">
        <v>76.134907181386694</v>
      </c>
      <c r="V368" s="95">
        <f t="shared" si="287"/>
        <v>1.3438217382586322</v>
      </c>
      <c r="W368" s="90">
        <v>84984.950089510006</v>
      </c>
      <c r="X368" s="90">
        <v>165884</v>
      </c>
      <c r="Y368" s="90">
        <v>-2.1985343104597002</v>
      </c>
      <c r="Z368" s="90">
        <v>40209.793486000002</v>
      </c>
      <c r="AA368" s="90">
        <v>1.08403604165126</v>
      </c>
      <c r="AB368" s="95">
        <f t="shared" si="288"/>
        <v>1.0344616496049488</v>
      </c>
      <c r="AC368" s="90">
        <v>87753</v>
      </c>
      <c r="AD368" s="90">
        <v>1001.364324</v>
      </c>
      <c r="AE368" s="95">
        <f t="shared" si="289"/>
        <v>3.2163994293846114</v>
      </c>
      <c r="AF368" s="90">
        <v>5539</v>
      </c>
      <c r="AG368" s="90">
        <v>652.73869300000001</v>
      </c>
      <c r="AH368" s="95">
        <f t="shared" si="290"/>
        <v>11.901880217997746</v>
      </c>
      <c r="AI368" s="90">
        <v>0</v>
      </c>
      <c r="AJ368" s="90">
        <v>0</v>
      </c>
      <c r="AK368" s="90">
        <v>0</v>
      </c>
      <c r="AL368" s="95">
        <f t="shared" si="291"/>
        <v>0</v>
      </c>
      <c r="AM368" s="136">
        <v>0</v>
      </c>
      <c r="AN368" s="90">
        <v>3223.4011</v>
      </c>
      <c r="AO368" s="90">
        <v>147</v>
      </c>
      <c r="AP368" s="90">
        <v>47.352823999999998</v>
      </c>
      <c r="AQ368" s="90">
        <v>-94.193727940647094</v>
      </c>
      <c r="AR368" s="95">
        <f t="shared" si="292"/>
        <v>0.25851299954489043</v>
      </c>
      <c r="AS368" s="90">
        <v>528.24372600000004</v>
      </c>
      <c r="AT368" s="90">
        <v>34.508209999999998</v>
      </c>
      <c r="AU368" s="90">
        <v>26.445502999999999</v>
      </c>
      <c r="AV368" s="90">
        <v>2925.1302099999998</v>
      </c>
      <c r="AW368" s="90">
        <v>2717.6714579999998</v>
      </c>
      <c r="AX368" s="90">
        <v>1364.8687179999999</v>
      </c>
      <c r="AY368" s="90">
        <v>34.938681000000003</v>
      </c>
      <c r="AZ368" s="90">
        <v>0</v>
      </c>
      <c r="BA368" s="207"/>
      <c r="BB368" s="207">
        <f t="shared" si="282"/>
        <v>49888.757962000003</v>
      </c>
      <c r="BC368" s="207">
        <f t="shared" si="283"/>
        <v>49888.757961999996</v>
      </c>
      <c r="BD368" s="207">
        <f t="shared" si="293"/>
        <v>0</v>
      </c>
      <c r="BE368" s="207"/>
      <c r="BF368" s="207"/>
      <c r="BG368" s="207"/>
    </row>
    <row r="369" spans="1:59" ht="20.25" customHeight="1">
      <c r="A369" s="279"/>
      <c r="B369" s="93" t="s">
        <v>49</v>
      </c>
      <c r="C369" s="187">
        <v>1232124.3360367201</v>
      </c>
      <c r="D369" s="187">
        <v>182048.73752900001</v>
      </c>
      <c r="E369" s="187">
        <v>5.0844672272283704</v>
      </c>
      <c r="F369" s="95">
        <f t="shared" si="284"/>
        <v>3.4475857483595171</v>
      </c>
      <c r="G369" s="187">
        <v>126514.65205196</v>
      </c>
      <c r="H369" s="187">
        <v>7293</v>
      </c>
      <c r="I369" s="94">
        <v>5770.8303859999996</v>
      </c>
      <c r="J369" s="94">
        <v>-17.7523155247925</v>
      </c>
      <c r="K369" s="95">
        <f t="shared" si="285"/>
        <v>4.6337126467726568</v>
      </c>
      <c r="L369" s="187">
        <v>365373.3582977</v>
      </c>
      <c r="M369" s="187">
        <v>786215</v>
      </c>
      <c r="N369" s="187">
        <v>148525.71120699999</v>
      </c>
      <c r="O369" s="187">
        <v>4.8397802362024596</v>
      </c>
      <c r="P369" s="95">
        <f t="shared" si="286"/>
        <v>3.7854442910552235</v>
      </c>
      <c r="Q369" s="99">
        <v>1055.28681306</v>
      </c>
      <c r="R369" s="111">
        <v>2773</v>
      </c>
      <c r="S369" s="99">
        <v>-60.7557316727993</v>
      </c>
      <c r="T369" s="99">
        <v>406.02604000000002</v>
      </c>
      <c r="U369" s="99">
        <v>-70.504331010098298</v>
      </c>
      <c r="V369" s="95">
        <f t="shared" si="287"/>
        <v>0.11054872503199395</v>
      </c>
      <c r="W369" s="99">
        <v>352863.68488369999</v>
      </c>
      <c r="X369" s="99">
        <v>683864</v>
      </c>
      <c r="Y369" s="99">
        <v>21.043232001416001</v>
      </c>
      <c r="Z369" s="99">
        <v>147356.803254</v>
      </c>
      <c r="AA369" s="99">
        <v>4.6737662716563699</v>
      </c>
      <c r="AB369" s="95">
        <f t="shared" si="288"/>
        <v>3.7909909143830487</v>
      </c>
      <c r="AC369" s="99">
        <v>102346</v>
      </c>
      <c r="AD369" s="99">
        <v>1168.173235</v>
      </c>
      <c r="AE369" s="95">
        <f t="shared" si="289"/>
        <v>3.7521925201684887</v>
      </c>
      <c r="AF369" s="99">
        <v>5</v>
      </c>
      <c r="AG369" s="99">
        <v>0.73471799999999998</v>
      </c>
      <c r="AH369" s="95">
        <f t="shared" si="290"/>
        <v>1.339667116992384E-2</v>
      </c>
      <c r="AI369" s="99">
        <v>199.3629</v>
      </c>
      <c r="AJ369" s="99">
        <v>95.459469999999996</v>
      </c>
      <c r="AK369" s="99">
        <v>129.69072523143799</v>
      </c>
      <c r="AL369" s="95">
        <f t="shared" si="291"/>
        <v>2.740538650341133E-2</v>
      </c>
      <c r="AM369" s="99">
        <v>0</v>
      </c>
      <c r="AN369" s="99">
        <v>35475.934877</v>
      </c>
      <c r="AO369" s="99">
        <v>80071</v>
      </c>
      <c r="AP369" s="99">
        <v>1858.6527819999999</v>
      </c>
      <c r="AQ369" s="99">
        <v>-15.340588025927399</v>
      </c>
      <c r="AR369" s="95">
        <f t="shared" si="292"/>
        <v>10.146932436115645</v>
      </c>
      <c r="AS369" s="99">
        <v>3135.8099710000001</v>
      </c>
      <c r="AT369" s="99">
        <v>829.58849699999996</v>
      </c>
      <c r="AU369" s="99">
        <v>543.79452100000003</v>
      </c>
      <c r="AV369" s="99">
        <v>7138.2649279999996</v>
      </c>
      <c r="AW369" s="99">
        <v>10118.277550000001</v>
      </c>
      <c r="AX369" s="99">
        <v>4001.7681910000001</v>
      </c>
      <c r="AY369" s="99">
        <v>30.580026</v>
      </c>
      <c r="AZ369" s="99">
        <v>0</v>
      </c>
      <c r="BA369" s="207"/>
      <c r="BB369" s="207">
        <f t="shared" si="282"/>
        <v>182048.73752900001</v>
      </c>
      <c r="BC369" s="207">
        <f t="shared" si="283"/>
        <v>182048.73752899998</v>
      </c>
      <c r="BD369" s="207">
        <f t="shared" si="293"/>
        <v>0</v>
      </c>
      <c r="BE369" s="207"/>
      <c r="BF369" s="207"/>
      <c r="BG369" s="207"/>
    </row>
    <row r="370" spans="1:59" ht="20.25" customHeight="1">
      <c r="A370" s="280"/>
      <c r="B370" s="239" t="s">
        <v>35</v>
      </c>
      <c r="C370" s="95">
        <v>1588667.88088393</v>
      </c>
      <c r="D370" s="95">
        <v>120639.79489200001</v>
      </c>
      <c r="E370" s="95">
        <v>-5.7204320610312998</v>
      </c>
      <c r="F370" s="95">
        <f t="shared" si="284"/>
        <v>2.2846411526936286</v>
      </c>
      <c r="G370" s="95">
        <v>37031.14171086</v>
      </c>
      <c r="H370" s="95">
        <v>881</v>
      </c>
      <c r="I370" s="95">
        <v>1577.606303</v>
      </c>
      <c r="J370" s="95">
        <v>-4.8039338255855002</v>
      </c>
      <c r="K370" s="95">
        <f t="shared" si="285"/>
        <v>1.2667456481780848</v>
      </c>
      <c r="L370" s="95">
        <v>242074.80909468001</v>
      </c>
      <c r="M370" s="95">
        <v>512211</v>
      </c>
      <c r="N370" s="95">
        <v>85886.066009999995</v>
      </c>
      <c r="O370" s="95">
        <v>-12.812393258641199</v>
      </c>
      <c r="P370" s="95">
        <f t="shared" si="286"/>
        <v>2.1889605214926848</v>
      </c>
      <c r="Q370" s="95">
        <v>88298.209074400002</v>
      </c>
      <c r="R370" s="95">
        <v>178516</v>
      </c>
      <c r="S370" s="95">
        <v>-5.9144715344316898</v>
      </c>
      <c r="T370" s="95">
        <v>26033.649205999998</v>
      </c>
      <c r="U370" s="95">
        <v>-6.9526841445603997</v>
      </c>
      <c r="V370" s="95">
        <f t="shared" si="287"/>
        <v>7.0881826388609976</v>
      </c>
      <c r="W370" s="95">
        <v>238676.95709467999</v>
      </c>
      <c r="X370" s="95">
        <v>484572</v>
      </c>
      <c r="Y370" s="95">
        <v>-3.1541668498702902</v>
      </c>
      <c r="Z370" s="95">
        <v>85508.925310000006</v>
      </c>
      <c r="AA370" s="95">
        <v>-12.6365643438227</v>
      </c>
      <c r="AB370" s="95">
        <f t="shared" si="288"/>
        <v>2.1998547185507658</v>
      </c>
      <c r="AC370" s="95">
        <v>27015</v>
      </c>
      <c r="AD370" s="95">
        <v>311.78768100000002</v>
      </c>
      <c r="AE370" s="95">
        <f t="shared" si="289"/>
        <v>1.0014673932577123</v>
      </c>
      <c r="AF370" s="95">
        <v>624</v>
      </c>
      <c r="AG370" s="95">
        <v>65.353019000000003</v>
      </c>
      <c r="AH370" s="95">
        <f t="shared" si="290"/>
        <v>1.1916312183787316</v>
      </c>
      <c r="AI370" s="95">
        <v>9.6000256799999999</v>
      </c>
      <c r="AJ370" s="95">
        <v>1.7279949999999999</v>
      </c>
      <c r="AK370" s="95">
        <v>6.9467962905198402</v>
      </c>
      <c r="AL370" s="95">
        <f t="shared" si="291"/>
        <v>4.9608876784002951E-4</v>
      </c>
      <c r="AM370" s="136"/>
      <c r="AN370" s="95">
        <v>1598.693497</v>
      </c>
      <c r="AO370" s="95">
        <v>2866</v>
      </c>
      <c r="AP370" s="95">
        <v>60.030059000000001</v>
      </c>
      <c r="AQ370" s="95">
        <v>-53.870844053760102</v>
      </c>
      <c r="AR370" s="95">
        <f t="shared" si="292"/>
        <v>0.32772175562215139</v>
      </c>
      <c r="AS370" s="95">
        <v>1890.946066</v>
      </c>
      <c r="AT370" s="95">
        <v>173.70186799999999</v>
      </c>
      <c r="AU370" s="95">
        <v>7014.7010520000003</v>
      </c>
      <c r="AV370" s="95">
        <v>3789.9550920000001</v>
      </c>
      <c r="AW370" s="95">
        <v>9426.8216740000007</v>
      </c>
      <c r="AX370" s="95">
        <v>10763.819960000001</v>
      </c>
      <c r="AY370" s="96">
        <v>54.418813000013799</v>
      </c>
      <c r="AZ370" s="190"/>
      <c r="BA370" s="207"/>
      <c r="BB370" s="207">
        <f t="shared" si="282"/>
        <v>120639.79489200001</v>
      </c>
      <c r="BC370" s="207">
        <f t="shared" si="283"/>
        <v>120639.79489200002</v>
      </c>
      <c r="BD370" s="207">
        <f t="shared" si="293"/>
        <v>0</v>
      </c>
      <c r="BE370" s="207"/>
      <c r="BF370" s="207"/>
      <c r="BG370" s="207"/>
    </row>
    <row r="371" spans="1:59" ht="20.25" customHeight="1">
      <c r="A371" s="279"/>
      <c r="B371" s="93" t="s">
        <v>37</v>
      </c>
      <c r="C371" s="90">
        <v>162618.535427675</v>
      </c>
      <c r="D371" s="90">
        <v>48734.374447289898</v>
      </c>
      <c r="E371" s="90">
        <v>4.2135662544820596</v>
      </c>
      <c r="F371" s="95">
        <f t="shared" si="284"/>
        <v>0.92291733016235966</v>
      </c>
      <c r="G371" s="90">
        <v>17528.723609320001</v>
      </c>
      <c r="H371" s="90">
        <v>406</v>
      </c>
      <c r="I371" s="90">
        <v>443.80489499999999</v>
      </c>
      <c r="J371" s="90">
        <v>13.3846111412391</v>
      </c>
      <c r="K371" s="95">
        <f t="shared" si="285"/>
        <v>0.35635501602162512</v>
      </c>
      <c r="L371" s="90">
        <v>105191.392934241</v>
      </c>
      <c r="M371" s="90">
        <v>313319</v>
      </c>
      <c r="N371" s="90">
        <v>43520.222005989897</v>
      </c>
      <c r="O371" s="90">
        <v>-0.52937251872486601</v>
      </c>
      <c r="P371" s="95">
        <f t="shared" si="286"/>
        <v>1.1091909582471404</v>
      </c>
      <c r="Q371" s="90">
        <v>21391.9700509295</v>
      </c>
      <c r="R371" s="90">
        <v>52232</v>
      </c>
      <c r="S371" s="90">
        <v>61.814182595495502</v>
      </c>
      <c r="T371" s="90">
        <v>8178.3254899999802</v>
      </c>
      <c r="U371" s="90">
        <v>57.561393704057302</v>
      </c>
      <c r="V371" s="95">
        <f t="shared" si="287"/>
        <v>2.2267129857389314</v>
      </c>
      <c r="W371" s="90">
        <v>103097.583520541</v>
      </c>
      <c r="X371" s="90">
        <v>295722</v>
      </c>
      <c r="Y371" s="90">
        <v>7.8140209778737004</v>
      </c>
      <c r="Z371" s="90">
        <v>43312.790991989903</v>
      </c>
      <c r="AA371" s="90">
        <v>-0.113925454932177</v>
      </c>
      <c r="AB371" s="95">
        <f t="shared" si="288"/>
        <v>1.114291254297745</v>
      </c>
      <c r="AC371" s="90">
        <v>17825</v>
      </c>
      <c r="AD371" s="90">
        <v>201.323575999996</v>
      </c>
      <c r="AE371" s="95">
        <f t="shared" si="289"/>
        <v>0.64665478832063583</v>
      </c>
      <c r="AF371" s="90">
        <v>59</v>
      </c>
      <c r="AG371" s="90">
        <v>6.1074380000000001</v>
      </c>
      <c r="AH371" s="95">
        <f t="shared" si="290"/>
        <v>0.11136155446946627</v>
      </c>
      <c r="AI371" s="90"/>
      <c r="AJ371" s="90"/>
      <c r="AK371" s="90"/>
      <c r="AL371" s="95">
        <f t="shared" si="291"/>
        <v>0</v>
      </c>
      <c r="AM371" s="90"/>
      <c r="AN371" s="90">
        <v>53.203000000000003</v>
      </c>
      <c r="AO371" s="90">
        <v>107</v>
      </c>
      <c r="AP371" s="90">
        <v>0.261467</v>
      </c>
      <c r="AQ371" s="90">
        <v>-97.302788865992696</v>
      </c>
      <c r="AR371" s="95">
        <f t="shared" si="292"/>
        <v>1.4274252883419132E-3</v>
      </c>
      <c r="AS371" s="90">
        <v>503.08808099999999</v>
      </c>
      <c r="AT371" s="90">
        <v>16.866102999999999</v>
      </c>
      <c r="AU371" s="90">
        <v>709.48555399999998</v>
      </c>
      <c r="AV371" s="90">
        <v>1491.6438089999999</v>
      </c>
      <c r="AW371" s="90">
        <v>1990.2201732999999</v>
      </c>
      <c r="AX371" s="90">
        <v>48.352170000000001</v>
      </c>
      <c r="AY371" s="92">
        <v>10.430189</v>
      </c>
      <c r="AZ371" s="90">
        <v>0</v>
      </c>
      <c r="BA371" s="207"/>
      <c r="BB371" s="207">
        <f t="shared" si="282"/>
        <v>48734.374447289898</v>
      </c>
      <c r="BC371" s="207">
        <f t="shared" si="283"/>
        <v>48734.374447289891</v>
      </c>
      <c r="BD371" s="207">
        <f t="shared" si="293"/>
        <v>0</v>
      </c>
      <c r="BE371" s="207"/>
      <c r="BF371" s="207"/>
      <c r="BG371" s="207"/>
    </row>
    <row r="372" spans="1:59" ht="20.25" customHeight="1">
      <c r="A372" s="279"/>
      <c r="B372" s="93" t="s">
        <v>38</v>
      </c>
      <c r="C372" s="90">
        <v>233217.17786207999</v>
      </c>
      <c r="D372" s="90">
        <v>78932.769826000003</v>
      </c>
      <c r="E372" s="92">
        <v>8.4851829556848308</v>
      </c>
      <c r="F372" s="95">
        <f t="shared" si="284"/>
        <v>1.4948057098572867</v>
      </c>
      <c r="G372" s="90">
        <v>25410.948127290001</v>
      </c>
      <c r="H372" s="90">
        <v>1813</v>
      </c>
      <c r="I372" s="90">
        <v>1060.647066</v>
      </c>
      <c r="J372" s="92">
        <v>-41.248949781567198</v>
      </c>
      <c r="K372" s="95">
        <f t="shared" si="285"/>
        <v>0.85165104408710879</v>
      </c>
      <c r="L372" s="90">
        <v>20980.82974017</v>
      </c>
      <c r="M372" s="90">
        <v>44960</v>
      </c>
      <c r="N372" s="90">
        <v>7570.0313960000003</v>
      </c>
      <c r="O372" s="92">
        <v>20.4182277785875</v>
      </c>
      <c r="P372" s="95">
        <f t="shared" si="286"/>
        <v>0.19293583513738771</v>
      </c>
      <c r="Q372" s="90"/>
      <c r="R372" s="90"/>
      <c r="S372" s="90"/>
      <c r="T372" s="90"/>
      <c r="U372" s="90"/>
      <c r="V372" s="95">
        <f t="shared" si="287"/>
        <v>0</v>
      </c>
      <c r="W372" s="90">
        <v>19889.494450869999</v>
      </c>
      <c r="X372" s="90">
        <v>38935</v>
      </c>
      <c r="Y372" s="92">
        <v>29.244813278008301</v>
      </c>
      <c r="Z372" s="90">
        <v>7485.9779550000003</v>
      </c>
      <c r="AA372" s="92">
        <v>20.4053325696629</v>
      </c>
      <c r="AB372" s="95">
        <f t="shared" si="288"/>
        <v>0.19258883055273149</v>
      </c>
      <c r="AC372" s="90">
        <v>5988</v>
      </c>
      <c r="AD372" s="90">
        <v>68.385574000000005</v>
      </c>
      <c r="AE372" s="95">
        <f t="shared" si="289"/>
        <v>0.21965563973071917</v>
      </c>
      <c r="AF372" s="90">
        <v>37</v>
      </c>
      <c r="AG372" s="90">
        <v>15.667866999999999</v>
      </c>
      <c r="AH372" s="95">
        <f t="shared" si="290"/>
        <v>0.28568411571936597</v>
      </c>
      <c r="AI372" s="90">
        <v>101733.04443079</v>
      </c>
      <c r="AJ372" s="90">
        <v>62503.182701999998</v>
      </c>
      <c r="AK372" s="92">
        <v>9.3054521759972104</v>
      </c>
      <c r="AL372" s="95">
        <f t="shared" si="291"/>
        <v>17.943991095295662</v>
      </c>
      <c r="AM372" s="90">
        <v>62351.868732000003</v>
      </c>
      <c r="AN372" s="90">
        <v>10899.63260943</v>
      </c>
      <c r="AO372" s="90">
        <v>5212</v>
      </c>
      <c r="AP372" s="90">
        <v>412.63775700000002</v>
      </c>
      <c r="AQ372" s="92">
        <v>4.88939605476408</v>
      </c>
      <c r="AR372" s="95">
        <f t="shared" si="292"/>
        <v>2.252710932035344</v>
      </c>
      <c r="AS372" s="90">
        <v>131.89531299999999</v>
      </c>
      <c r="AT372" s="90">
        <v>30.909521999999999</v>
      </c>
      <c r="AU372" s="90">
        <v>18.89827</v>
      </c>
      <c r="AV372" s="90">
        <v>1648.416894</v>
      </c>
      <c r="AW372" s="90">
        <v>1507.479493</v>
      </c>
      <c r="AX372" s="90">
        <v>3999.9035779999999</v>
      </c>
      <c r="AY372" s="90">
        <v>48.767834999999998</v>
      </c>
      <c r="AZ372" s="90"/>
      <c r="BA372" s="207"/>
      <c r="BB372" s="207">
        <f t="shared" si="282"/>
        <v>78932.769826000003</v>
      </c>
      <c r="BC372" s="207">
        <f t="shared" si="283"/>
        <v>78932.769826000018</v>
      </c>
      <c r="BD372" s="207">
        <f t="shared" si="293"/>
        <v>0</v>
      </c>
      <c r="BE372" s="207"/>
      <c r="BF372" s="207"/>
      <c r="BG372" s="207"/>
    </row>
    <row r="373" spans="1:59" ht="20.25" customHeight="1">
      <c r="A373" s="279"/>
      <c r="B373" s="93" t="s">
        <v>50</v>
      </c>
      <c r="C373" s="90">
        <v>394063.97855787998</v>
      </c>
      <c r="D373" s="90">
        <v>74527.024010709298</v>
      </c>
      <c r="E373" s="90">
        <v>-1.08165067410844</v>
      </c>
      <c r="F373" s="95">
        <f t="shared" si="284"/>
        <v>1.4113709841357132</v>
      </c>
      <c r="G373" s="90">
        <v>120907.88873999999</v>
      </c>
      <c r="H373" s="90">
        <v>4382</v>
      </c>
      <c r="I373" s="90">
        <v>5032.6064637686004</v>
      </c>
      <c r="J373" s="90">
        <v>3.8551123321957799</v>
      </c>
      <c r="K373" s="95">
        <f t="shared" si="285"/>
        <v>4.0409526285797135</v>
      </c>
      <c r="L373" s="90">
        <v>162069.94087788</v>
      </c>
      <c r="M373" s="90">
        <v>403425</v>
      </c>
      <c r="N373" s="90">
        <v>61212.222313003302</v>
      </c>
      <c r="O373" s="90">
        <v>-6.8530982837196399</v>
      </c>
      <c r="P373" s="95">
        <f t="shared" si="286"/>
        <v>1.5601033357424572</v>
      </c>
      <c r="Q373" s="90">
        <v>37412.944454179997</v>
      </c>
      <c r="R373" s="90">
        <v>77301</v>
      </c>
      <c r="S373" s="90"/>
      <c r="T373" s="90">
        <v>12697.671805</v>
      </c>
      <c r="U373" s="90">
        <v>196.316135585138</v>
      </c>
      <c r="V373" s="95">
        <f t="shared" si="287"/>
        <v>3.4571955752331727</v>
      </c>
      <c r="W373" s="90">
        <v>151156.86707188</v>
      </c>
      <c r="X373" s="90">
        <v>316481</v>
      </c>
      <c r="Y373" s="90"/>
      <c r="Z373" s="90">
        <v>60094.762373003403</v>
      </c>
      <c r="AA373" s="90">
        <v>-7.7479311435806997</v>
      </c>
      <c r="AB373" s="95">
        <f t="shared" si="288"/>
        <v>1.5460344763680265</v>
      </c>
      <c r="AC373" s="90">
        <v>86944</v>
      </c>
      <c r="AD373" s="90">
        <v>1117.4599399998301</v>
      </c>
      <c r="AE373" s="95">
        <f t="shared" si="289"/>
        <v>3.5893005444995421</v>
      </c>
      <c r="AF373" s="90"/>
      <c r="AG373" s="90"/>
      <c r="AH373" s="95">
        <f t="shared" si="290"/>
        <v>0</v>
      </c>
      <c r="AI373" s="90"/>
      <c r="AJ373" s="90"/>
      <c r="AK373" s="90"/>
      <c r="AL373" s="95">
        <f t="shared" si="291"/>
        <v>0</v>
      </c>
      <c r="AM373" s="90"/>
      <c r="AN373" s="90">
        <v>199.92179999999999</v>
      </c>
      <c r="AO373" s="90">
        <v>201</v>
      </c>
      <c r="AP373" s="90">
        <v>21.716480000000001</v>
      </c>
      <c r="AQ373" s="90">
        <v>19.702518586524999</v>
      </c>
      <c r="AR373" s="95">
        <f t="shared" si="292"/>
        <v>0.11855665428437008</v>
      </c>
      <c r="AS373" s="90">
        <v>2354.8094999999998</v>
      </c>
      <c r="AT373" s="90">
        <v>247.9575249488</v>
      </c>
      <c r="AU373" s="90">
        <v>50.934372000000003</v>
      </c>
      <c r="AV373" s="90">
        <v>2305.9378975148002</v>
      </c>
      <c r="AW373" s="90">
        <v>3020.4757418457998</v>
      </c>
      <c r="AX373" s="90">
        <v>58.480733919999999</v>
      </c>
      <c r="AY373" s="90">
        <v>221.883583708</v>
      </c>
      <c r="AZ373" s="90"/>
      <c r="BA373" s="207"/>
      <c r="BB373" s="207">
        <f t="shared" ref="BB373:BB378" si="294">D373</f>
        <v>74527.024010709298</v>
      </c>
      <c r="BC373" s="207">
        <f t="shared" ref="BC373:BC378" si="295">I373+N373+AJ373+AP373+AS373+AT373+AU373+AV373+AW373+AX373+AY373</f>
        <v>74527.024610709312</v>
      </c>
      <c r="BD373" s="207">
        <f t="shared" si="293"/>
        <v>6.0000001394655555E-4</v>
      </c>
      <c r="BE373" s="207"/>
      <c r="BF373" s="207"/>
      <c r="BG373" s="207"/>
    </row>
    <row r="374" spans="1:59" ht="20.25" customHeight="1">
      <c r="A374" s="279"/>
      <c r="B374" s="93" t="s">
        <v>39</v>
      </c>
      <c r="C374" s="97">
        <v>88121.4</v>
      </c>
      <c r="D374" s="97">
        <v>15900.31</v>
      </c>
      <c r="E374" s="97">
        <v>25.289200000000001</v>
      </c>
      <c r="F374" s="95">
        <f t="shared" si="284"/>
        <v>0.30111542048879059</v>
      </c>
      <c r="G374" s="97">
        <v>22177.56</v>
      </c>
      <c r="H374" s="97">
        <v>1432</v>
      </c>
      <c r="I374" s="97">
        <v>908.97</v>
      </c>
      <c r="J374" s="97">
        <v>-10.5</v>
      </c>
      <c r="K374" s="95">
        <f t="shared" si="285"/>
        <v>0.72986130293397644</v>
      </c>
      <c r="L374" s="97">
        <v>30539.49</v>
      </c>
      <c r="M374" s="97">
        <v>61197</v>
      </c>
      <c r="N374" s="97">
        <v>12654.73</v>
      </c>
      <c r="O374" s="97">
        <v>24.368600000000001</v>
      </c>
      <c r="P374" s="95">
        <f t="shared" si="286"/>
        <v>0.32252850394758842</v>
      </c>
      <c r="Q374" s="97">
        <v>903.67</v>
      </c>
      <c r="R374" s="97">
        <v>1891</v>
      </c>
      <c r="S374" s="97">
        <v>-73.010000000000005</v>
      </c>
      <c r="T374" s="97">
        <v>315.38</v>
      </c>
      <c r="U374" s="97">
        <v>-75.39</v>
      </c>
      <c r="V374" s="95">
        <f t="shared" si="287"/>
        <v>8.5868524345360325E-2</v>
      </c>
      <c r="W374" s="97">
        <v>30350.01</v>
      </c>
      <c r="X374" s="97">
        <v>59614</v>
      </c>
      <c r="Y374" s="97">
        <v>20.41</v>
      </c>
      <c r="Z374" s="97">
        <v>12613.97</v>
      </c>
      <c r="AA374" s="97">
        <v>24.36</v>
      </c>
      <c r="AB374" s="95">
        <f t="shared" si="288"/>
        <v>0.32451467871404355</v>
      </c>
      <c r="AC374" s="97">
        <v>1426</v>
      </c>
      <c r="AD374" s="97">
        <v>32.619999999999997</v>
      </c>
      <c r="AE374" s="95">
        <f t="shared" si="289"/>
        <v>0.10477600097377347</v>
      </c>
      <c r="AF374" s="97">
        <v>157</v>
      </c>
      <c r="AG374" s="97">
        <v>8.14</v>
      </c>
      <c r="AH374" s="95">
        <f t="shared" si="290"/>
        <v>0.14842280075237038</v>
      </c>
      <c r="AI374" s="97">
        <v>80.34</v>
      </c>
      <c r="AJ374" s="97">
        <v>413.08</v>
      </c>
      <c r="AK374" s="97">
        <v>100</v>
      </c>
      <c r="AL374" s="95">
        <f t="shared" si="291"/>
        <v>0.11859082243835159</v>
      </c>
      <c r="AM374" s="97">
        <v>413.08</v>
      </c>
      <c r="AN374" s="97">
        <v>142.76</v>
      </c>
      <c r="AO374" s="97">
        <v>176</v>
      </c>
      <c r="AP374" s="97">
        <v>13.29</v>
      </c>
      <c r="AQ374" s="97">
        <v>24.04</v>
      </c>
      <c r="AR374" s="95">
        <f t="shared" si="292"/>
        <v>7.2554020515262052E-2</v>
      </c>
      <c r="AS374" s="97">
        <v>45.39</v>
      </c>
      <c r="AT374" s="97">
        <v>39.020000000000003</v>
      </c>
      <c r="AU374" s="97">
        <v>21.48</v>
      </c>
      <c r="AV374" s="97">
        <v>589.27</v>
      </c>
      <c r="AW374" s="97">
        <v>1173.3800000000001</v>
      </c>
      <c r="AX374" s="97">
        <v>41.7</v>
      </c>
      <c r="AY374" s="97">
        <v>0</v>
      </c>
      <c r="AZ374" s="97">
        <v>0</v>
      </c>
      <c r="BA374" s="207"/>
      <c r="BB374" s="207">
        <f t="shared" si="294"/>
        <v>15900.31</v>
      </c>
      <c r="BC374" s="207">
        <f t="shared" si="295"/>
        <v>15900.310000000001</v>
      </c>
      <c r="BD374" s="207">
        <f t="shared" si="293"/>
        <v>0</v>
      </c>
      <c r="BE374" s="207"/>
      <c r="BF374" s="207"/>
      <c r="BG374" s="207"/>
    </row>
    <row r="375" spans="1:59" ht="20.25" customHeight="1">
      <c r="A375" s="279"/>
      <c r="B375" s="93" t="s">
        <v>51</v>
      </c>
      <c r="C375" s="90">
        <v>111279.20545788</v>
      </c>
      <c r="D375" s="90">
        <v>28020.675114000001</v>
      </c>
      <c r="E375" s="90">
        <v>-11.8669673345799</v>
      </c>
      <c r="F375" s="95">
        <f t="shared" si="284"/>
        <v>0.53064735022976917</v>
      </c>
      <c r="G375" s="90">
        <v>0</v>
      </c>
      <c r="H375" s="90">
        <v>0</v>
      </c>
      <c r="I375" s="90">
        <v>0</v>
      </c>
      <c r="J375" s="90">
        <v>0</v>
      </c>
      <c r="K375" s="95">
        <f t="shared" si="285"/>
        <v>0</v>
      </c>
      <c r="L375" s="90">
        <v>88580.816917880002</v>
      </c>
      <c r="M375" s="90">
        <v>189109</v>
      </c>
      <c r="N375" s="90">
        <v>27286.76699</v>
      </c>
      <c r="O375" s="90">
        <v>-12.9512560241371</v>
      </c>
      <c r="P375" s="95">
        <f t="shared" si="286"/>
        <v>0.695452224966565</v>
      </c>
      <c r="Q375" s="90">
        <v>56377.565747940003</v>
      </c>
      <c r="R375" s="90">
        <v>111071</v>
      </c>
      <c r="S375" s="90">
        <v>-6.6591033236690604</v>
      </c>
      <c r="T375" s="90">
        <v>16542.146283999999</v>
      </c>
      <c r="U375" s="90">
        <v>-9.8323933196632396</v>
      </c>
      <c r="V375" s="95">
        <f t="shared" si="287"/>
        <v>4.5039307848061574</v>
      </c>
      <c r="W375" s="90">
        <v>87467.078917880004</v>
      </c>
      <c r="X375" s="90">
        <v>179980</v>
      </c>
      <c r="Y375" s="90">
        <v>-6.1078419097700403</v>
      </c>
      <c r="Z375" s="90">
        <v>27182.296765999999</v>
      </c>
      <c r="AA375" s="90">
        <v>-12.9616817988882</v>
      </c>
      <c r="AB375" s="95">
        <f t="shared" si="288"/>
        <v>0.69930833050405827</v>
      </c>
      <c r="AC375" s="90">
        <v>9125</v>
      </c>
      <c r="AD375" s="90">
        <v>104.047584</v>
      </c>
      <c r="AE375" s="95">
        <f t="shared" si="289"/>
        <v>0.33420262913865045</v>
      </c>
      <c r="AF375" s="90">
        <v>4</v>
      </c>
      <c r="AG375" s="90">
        <v>0.42264000000000002</v>
      </c>
      <c r="AH375" s="95">
        <f t="shared" si="290"/>
        <v>7.7063160331672991E-3</v>
      </c>
      <c r="AI375" s="90">
        <v>0</v>
      </c>
      <c r="AJ375" s="90">
        <v>0</v>
      </c>
      <c r="AK375" s="90">
        <v>0</v>
      </c>
      <c r="AL375" s="95">
        <f t="shared" si="291"/>
        <v>0</v>
      </c>
      <c r="AM375" s="136">
        <v>0</v>
      </c>
      <c r="AN375" s="90">
        <v>0</v>
      </c>
      <c r="AO375" s="90">
        <v>0</v>
      </c>
      <c r="AP375" s="90">
        <v>0</v>
      </c>
      <c r="AQ375" s="90">
        <v>0</v>
      </c>
      <c r="AR375" s="95">
        <f t="shared" si="292"/>
        <v>0</v>
      </c>
      <c r="AS375" s="90">
        <v>0</v>
      </c>
      <c r="AT375" s="90">
        <v>0</v>
      </c>
      <c r="AU375" s="90">
        <v>0</v>
      </c>
      <c r="AV375" s="90">
        <v>240.68620799999999</v>
      </c>
      <c r="AW375" s="90">
        <v>473.058088</v>
      </c>
      <c r="AX375" s="90">
        <v>20.163827999999999</v>
      </c>
      <c r="AY375" s="96">
        <v>0</v>
      </c>
      <c r="AZ375" s="190">
        <v>0</v>
      </c>
      <c r="BA375" s="207"/>
      <c r="BB375" s="207">
        <f t="shared" si="294"/>
        <v>28020.675114000001</v>
      </c>
      <c r="BC375" s="207">
        <f t="shared" si="295"/>
        <v>28020.675114000001</v>
      </c>
      <c r="BD375" s="207">
        <f t="shared" si="280"/>
        <v>0</v>
      </c>
      <c r="BE375" s="207"/>
      <c r="BF375" s="207"/>
      <c r="BG375" s="207"/>
    </row>
    <row r="376" spans="1:59" ht="20.25" customHeight="1">
      <c r="A376" s="279"/>
      <c r="B376" s="93" t="s">
        <v>40</v>
      </c>
      <c r="C376" s="99">
        <v>617654.79</v>
      </c>
      <c r="D376" s="99">
        <v>113969.94</v>
      </c>
      <c r="E376" s="99">
        <v>3.9529147313308601</v>
      </c>
      <c r="F376" s="95">
        <f t="shared" si="284"/>
        <v>2.1583293914509993</v>
      </c>
      <c r="G376" s="99">
        <v>100025.04</v>
      </c>
      <c r="H376" s="99">
        <v>619</v>
      </c>
      <c r="I376" s="99">
        <v>1856.57</v>
      </c>
      <c r="J376" s="99">
        <v>-6.1619906326757903</v>
      </c>
      <c r="K376" s="95">
        <f t="shared" si="285"/>
        <v>1.4907407276237197</v>
      </c>
      <c r="L376" s="99">
        <v>216787.87</v>
      </c>
      <c r="M376" s="111">
        <v>478532</v>
      </c>
      <c r="N376" s="99">
        <v>76511.56</v>
      </c>
      <c r="O376" s="99">
        <v>-4.3271183422600199</v>
      </c>
      <c r="P376" s="95">
        <f t="shared" si="286"/>
        <v>1.9500344125474147</v>
      </c>
      <c r="Q376" s="99">
        <v>51100.21</v>
      </c>
      <c r="R376" s="99">
        <v>117385</v>
      </c>
      <c r="S376" s="99">
        <v>-46.8352997124029</v>
      </c>
      <c r="T376" s="99">
        <v>16437.41</v>
      </c>
      <c r="U376" s="99">
        <v>-52.337966210963799</v>
      </c>
      <c r="V376" s="95">
        <f t="shared" si="287"/>
        <v>4.4754142328608957</v>
      </c>
      <c r="W376" s="99">
        <v>209723.7</v>
      </c>
      <c r="X376" s="99">
        <v>447144</v>
      </c>
      <c r="Y376" s="99">
        <v>3.9439487839917402</v>
      </c>
      <c r="Z376" s="99">
        <v>76135.59</v>
      </c>
      <c r="AA376" s="99">
        <v>-4.4447707877551101</v>
      </c>
      <c r="AB376" s="95">
        <f t="shared" si="288"/>
        <v>1.9587105825964506</v>
      </c>
      <c r="AC376" s="99">
        <v>31129</v>
      </c>
      <c r="AD376" s="99">
        <v>352.75</v>
      </c>
      <c r="AE376" s="95">
        <f t="shared" si="289"/>
        <v>1.133039066324298</v>
      </c>
      <c r="AF376" s="99">
        <v>259</v>
      </c>
      <c r="AG376" s="99">
        <v>23.22</v>
      </c>
      <c r="AH376" s="95">
        <f t="shared" si="290"/>
        <v>0.42338789108968555</v>
      </c>
      <c r="AI376" s="99">
        <v>9.3000000000000007</v>
      </c>
      <c r="AJ376" s="99">
        <v>2.33</v>
      </c>
      <c r="AK376" s="99">
        <v>-0.37196765498652301</v>
      </c>
      <c r="AL376" s="95">
        <f t="shared" si="291"/>
        <v>6.6891792456996041E-4</v>
      </c>
      <c r="AM376" s="99">
        <v>0</v>
      </c>
      <c r="AN376" s="99">
        <v>680.47</v>
      </c>
      <c r="AO376" s="99">
        <v>189</v>
      </c>
      <c r="AP376" s="99">
        <v>13.68</v>
      </c>
      <c r="AQ376" s="99">
        <v>-87.529484155471195</v>
      </c>
      <c r="AR376" s="95">
        <f t="shared" si="292"/>
        <v>7.4683145270788939E-2</v>
      </c>
      <c r="AS376" s="99">
        <v>1473.57</v>
      </c>
      <c r="AT376" s="99">
        <v>65.48</v>
      </c>
      <c r="AU376" s="99">
        <v>21923.18</v>
      </c>
      <c r="AV376" s="99">
        <v>4683.17</v>
      </c>
      <c r="AW376" s="99">
        <v>7229.89</v>
      </c>
      <c r="AX376" s="99">
        <v>0</v>
      </c>
      <c r="AY376" s="99">
        <v>210.51</v>
      </c>
      <c r="AZ376" s="99">
        <v>0</v>
      </c>
      <c r="BA376" s="207"/>
      <c r="BB376" s="207">
        <f t="shared" si="294"/>
        <v>113969.94</v>
      </c>
      <c r="BC376" s="207">
        <f t="shared" si="295"/>
        <v>113969.93999999999</v>
      </c>
      <c r="BD376" s="207">
        <f t="shared" si="280"/>
        <v>0</v>
      </c>
      <c r="BE376" s="207"/>
      <c r="BF376" s="207"/>
      <c r="BG376" s="207"/>
    </row>
    <row r="377" spans="1:59" ht="20.25" customHeight="1">
      <c r="A377" s="279"/>
      <c r="B377" s="93" t="s">
        <v>52</v>
      </c>
      <c r="C377" s="90">
        <v>49954.38</v>
      </c>
      <c r="D377" s="90">
        <v>17578.833913999999</v>
      </c>
      <c r="E377" s="90">
        <v>8.17</v>
      </c>
      <c r="F377" s="95">
        <f t="shared" si="284"/>
        <v>0.33290281546188233</v>
      </c>
      <c r="G377" s="90">
        <v>1203.24</v>
      </c>
      <c r="H377" s="90">
        <v>103</v>
      </c>
      <c r="I377" s="90">
        <v>127.12</v>
      </c>
      <c r="J377" s="90">
        <v>0.27</v>
      </c>
      <c r="K377" s="95">
        <f t="shared" si="285"/>
        <v>0.10207154122684695</v>
      </c>
      <c r="L377" s="90">
        <v>34223.29</v>
      </c>
      <c r="M377" s="90">
        <v>72782</v>
      </c>
      <c r="N377" s="90">
        <v>15745.85</v>
      </c>
      <c r="O377" s="90">
        <v>7.05</v>
      </c>
      <c r="P377" s="95">
        <f t="shared" si="286"/>
        <v>0.40131124440293353</v>
      </c>
      <c r="Q377" s="90">
        <v>0</v>
      </c>
      <c r="R377" s="90">
        <v>0</v>
      </c>
      <c r="S377" s="90">
        <v>0</v>
      </c>
      <c r="T377" s="90">
        <v>0</v>
      </c>
      <c r="U377" s="90">
        <v>0</v>
      </c>
      <c r="V377" s="95">
        <f t="shared" si="287"/>
        <v>0</v>
      </c>
      <c r="W377" s="90">
        <v>33869.980000000003</v>
      </c>
      <c r="X377" s="90">
        <v>69886</v>
      </c>
      <c r="Y377" s="90">
        <v>6.66</v>
      </c>
      <c r="Z377" s="90">
        <v>15708.03</v>
      </c>
      <c r="AA377" s="90">
        <v>6.81</v>
      </c>
      <c r="AB377" s="95">
        <f t="shared" si="288"/>
        <v>0.40411435168155291</v>
      </c>
      <c r="AC377" s="90">
        <v>2894</v>
      </c>
      <c r="AD377" s="90">
        <v>37.659999999999997</v>
      </c>
      <c r="AE377" s="95">
        <f t="shared" si="289"/>
        <v>0.12096456764783289</v>
      </c>
      <c r="AF377" s="90">
        <v>2</v>
      </c>
      <c r="AG377" s="90">
        <v>0.16</v>
      </c>
      <c r="AH377" s="95">
        <f t="shared" si="290"/>
        <v>2.9174014889900811E-3</v>
      </c>
      <c r="AI377" s="90">
        <v>0</v>
      </c>
      <c r="AJ377" s="90">
        <v>0</v>
      </c>
      <c r="AK377" s="90">
        <v>0</v>
      </c>
      <c r="AL377" s="95">
        <f t="shared" si="291"/>
        <v>0</v>
      </c>
      <c r="AM377" s="90">
        <v>0</v>
      </c>
      <c r="AN377" s="90">
        <v>128.02000000000001</v>
      </c>
      <c r="AO377" s="90">
        <v>150</v>
      </c>
      <c r="AP377" s="90">
        <v>1.31</v>
      </c>
      <c r="AQ377" s="90">
        <v>162</v>
      </c>
      <c r="AR377" s="95">
        <f t="shared" si="292"/>
        <v>7.1516754608723339E-3</v>
      </c>
      <c r="AS377" s="90">
        <v>78.193914000000007</v>
      </c>
      <c r="AT377" s="90">
        <v>10.37</v>
      </c>
      <c r="AU377" s="90">
        <v>1.7</v>
      </c>
      <c r="AV377" s="90">
        <v>1038.6400000000001</v>
      </c>
      <c r="AW377" s="90">
        <v>471.12</v>
      </c>
      <c r="AX377" s="90">
        <v>103.19</v>
      </c>
      <c r="AY377" s="90">
        <v>1.34</v>
      </c>
      <c r="AZ377" s="90">
        <v>0</v>
      </c>
      <c r="BA377" s="207"/>
      <c r="BB377" s="207">
        <f t="shared" si="294"/>
        <v>17578.833913999999</v>
      </c>
      <c r="BC377" s="207">
        <f t="shared" si="295"/>
        <v>17578.833913999999</v>
      </c>
      <c r="BD377" s="207">
        <f t="shared" si="280"/>
        <v>0</v>
      </c>
      <c r="BE377" s="207"/>
      <c r="BF377" s="207"/>
      <c r="BG377" s="207"/>
    </row>
    <row r="378" spans="1:59" ht="20.25" customHeight="1">
      <c r="A378" s="279"/>
      <c r="B378" s="93" t="s">
        <v>53</v>
      </c>
      <c r="C378" s="84">
        <v>38055.019999999997</v>
      </c>
      <c r="D378" s="84">
        <v>9464.41</v>
      </c>
      <c r="E378" s="84">
        <v>15.6</v>
      </c>
      <c r="F378" s="95">
        <f t="shared" si="284"/>
        <v>0.17923422856713575</v>
      </c>
      <c r="G378" s="84">
        <v>318.31</v>
      </c>
      <c r="H378" s="84">
        <v>13</v>
      </c>
      <c r="I378" s="84">
        <v>13.74</v>
      </c>
      <c r="J378" s="196">
        <v>-54.43</v>
      </c>
      <c r="K378" s="95">
        <f t="shared" si="285"/>
        <v>1.1032591067156051E-2</v>
      </c>
      <c r="L378" s="109">
        <v>19372.900000000001</v>
      </c>
      <c r="M378" s="109">
        <v>38632</v>
      </c>
      <c r="N378" s="109">
        <v>8390.39</v>
      </c>
      <c r="O378" s="109">
        <v>11.14</v>
      </c>
      <c r="P378" s="95">
        <f t="shared" si="286"/>
        <v>0.21384414635767071</v>
      </c>
      <c r="Q378" s="84"/>
      <c r="R378" s="109"/>
      <c r="S378" s="218"/>
      <c r="T378" s="84"/>
      <c r="U378" s="84"/>
      <c r="V378" s="95">
        <f t="shared" si="287"/>
        <v>0</v>
      </c>
      <c r="W378" s="84">
        <v>19372.900000000001</v>
      </c>
      <c r="X378" s="84">
        <v>38632</v>
      </c>
      <c r="Y378" s="109">
        <v>11.62</v>
      </c>
      <c r="Z378" s="84">
        <v>8389.57</v>
      </c>
      <c r="AA378" s="84">
        <v>11.14</v>
      </c>
      <c r="AB378" s="95">
        <f t="shared" si="288"/>
        <v>0.21583519011849389</v>
      </c>
      <c r="AC378" s="84">
        <v>0</v>
      </c>
      <c r="AD378" s="84">
        <v>0</v>
      </c>
      <c r="AE378" s="95">
        <f t="shared" si="289"/>
        <v>0</v>
      </c>
      <c r="AF378" s="84"/>
      <c r="AG378" s="84">
        <v>0</v>
      </c>
      <c r="AH378" s="95">
        <f t="shared" si="290"/>
        <v>0</v>
      </c>
      <c r="AI378" s="84"/>
      <c r="AJ378" s="84"/>
      <c r="AK378" s="84"/>
      <c r="AL378" s="95">
        <f t="shared" si="291"/>
        <v>0</v>
      </c>
      <c r="AM378" s="84"/>
      <c r="AN378" s="84">
        <v>0</v>
      </c>
      <c r="AO378" s="109">
        <v>0</v>
      </c>
      <c r="AP378" s="84">
        <v>0</v>
      </c>
      <c r="AQ378" s="83">
        <v>0</v>
      </c>
      <c r="AR378" s="95">
        <f t="shared" si="292"/>
        <v>0</v>
      </c>
      <c r="AS378" s="84">
        <v>14.16</v>
      </c>
      <c r="AT378" s="84"/>
      <c r="AU378" s="84">
        <v>0</v>
      </c>
      <c r="AV378" s="84">
        <v>938.46</v>
      </c>
      <c r="AW378" s="84">
        <v>92.71</v>
      </c>
      <c r="AX378" s="84">
        <v>14.91</v>
      </c>
      <c r="AY378" s="84">
        <v>0.04</v>
      </c>
      <c r="AZ378" s="84"/>
      <c r="BA378" s="207"/>
      <c r="BB378" s="207">
        <f t="shared" si="294"/>
        <v>9464.41</v>
      </c>
      <c r="BC378" s="207">
        <f t="shared" si="295"/>
        <v>9464.41</v>
      </c>
      <c r="BD378" s="207">
        <f t="shared" si="280"/>
        <v>0</v>
      </c>
      <c r="BE378" s="207"/>
      <c r="BF378" s="207"/>
      <c r="BG378" s="207"/>
    </row>
    <row r="379" spans="1:59" ht="20.25" customHeight="1">
      <c r="A379" s="279"/>
      <c r="B379" s="93" t="s">
        <v>54</v>
      </c>
      <c r="C379" s="96">
        <v>463112.01773551898</v>
      </c>
      <c r="D379" s="96">
        <v>30064.720115</v>
      </c>
      <c r="E379" s="96">
        <v>9.3716680369638894</v>
      </c>
      <c r="F379" s="95">
        <f t="shared" si="284"/>
        <v>0.56935687664618029</v>
      </c>
      <c r="G379" s="96">
        <v>33508.469621878998</v>
      </c>
      <c r="H379" s="96">
        <v>591</v>
      </c>
      <c r="I379" s="96">
        <v>1757.994659</v>
      </c>
      <c r="J379" s="96">
        <v>1.2639002953207501</v>
      </c>
      <c r="K379" s="95">
        <f t="shared" si="285"/>
        <v>1.4115892409746322</v>
      </c>
      <c r="L379" s="96">
        <v>343379.50372069998</v>
      </c>
      <c r="M379" s="96">
        <v>72960</v>
      </c>
      <c r="N379" s="96">
        <v>16808.034997999999</v>
      </c>
      <c r="O379" s="96">
        <v>-9.0448799385212304</v>
      </c>
      <c r="P379" s="95">
        <f t="shared" si="286"/>
        <v>0.42838293525058591</v>
      </c>
      <c r="Q379" s="96">
        <v>0</v>
      </c>
      <c r="R379" s="96">
        <v>0</v>
      </c>
      <c r="S379" s="96">
        <v>0</v>
      </c>
      <c r="T379" s="96">
        <v>0</v>
      </c>
      <c r="U379" s="96">
        <v>0</v>
      </c>
      <c r="V379" s="95">
        <f t="shared" si="287"/>
        <v>0</v>
      </c>
      <c r="W379" s="96">
        <v>343356.32372069999</v>
      </c>
      <c r="X379" s="96">
        <v>72941</v>
      </c>
      <c r="Y379" s="96">
        <v>-12.6988306543309</v>
      </c>
      <c r="Z379" s="96">
        <v>16807.754998</v>
      </c>
      <c r="AA379" s="96">
        <v>-9.0448201068891301</v>
      </c>
      <c r="AB379" s="95">
        <f t="shared" si="288"/>
        <v>0.43240654711247373</v>
      </c>
      <c r="AC379" s="96">
        <v>19</v>
      </c>
      <c r="AD379" s="96">
        <v>0.28000000000000003</v>
      </c>
      <c r="AE379" s="95">
        <f t="shared" si="289"/>
        <v>8.9936481522552352E-4</v>
      </c>
      <c r="AF379" s="96">
        <v>0</v>
      </c>
      <c r="AG379" s="96">
        <v>0</v>
      </c>
      <c r="AH379" s="95">
        <f t="shared" si="290"/>
        <v>0</v>
      </c>
      <c r="AI379" s="92">
        <v>0</v>
      </c>
      <c r="AJ379" s="92">
        <v>0</v>
      </c>
      <c r="AK379" s="92">
        <v>0</v>
      </c>
      <c r="AL379" s="95">
        <f t="shared" si="291"/>
        <v>0</v>
      </c>
      <c r="AM379" s="92">
        <v>0</v>
      </c>
      <c r="AN379" s="96">
        <v>45.36</v>
      </c>
      <c r="AO379" s="96">
        <v>283</v>
      </c>
      <c r="AP379" s="96">
        <v>3.1580650000000001</v>
      </c>
      <c r="AQ379" s="96">
        <v>115.832763805358</v>
      </c>
      <c r="AR379" s="95">
        <f t="shared" si="292"/>
        <v>1.7240806079648691E-2</v>
      </c>
      <c r="AS379" s="96">
        <v>1534.1968440000001</v>
      </c>
      <c r="AT379" s="96">
        <v>52.308912999999997</v>
      </c>
      <c r="AU379" s="96">
        <v>1551.7463319999999</v>
      </c>
      <c r="AV379" s="96">
        <v>1431.758096</v>
      </c>
      <c r="AW379" s="96">
        <v>2333.1228970000002</v>
      </c>
      <c r="AX379" s="96">
        <v>4592.3993110000001</v>
      </c>
      <c r="AY379" s="96">
        <v>0</v>
      </c>
      <c r="AZ379" s="96">
        <v>0</v>
      </c>
      <c r="BA379" s="207"/>
      <c r="BB379" s="207">
        <f t="shared" ref="BB379:BB401" si="296">D379</f>
        <v>30064.720115</v>
      </c>
      <c r="BC379" s="207">
        <f t="shared" ref="BC379:BC401" si="297">I379+N379+AJ379+AP379+AS379+AT379+AU379+AV379+AW379+AX379+AY379</f>
        <v>30064.720115000004</v>
      </c>
      <c r="BD379" s="207">
        <f t="shared" si="280"/>
        <v>0</v>
      </c>
      <c r="BE379" s="207"/>
      <c r="BF379" s="207"/>
      <c r="BG379" s="207"/>
    </row>
    <row r="380" spans="1:59" ht="20.25" customHeight="1">
      <c r="A380" s="279"/>
      <c r="B380" s="93" t="s">
        <v>55</v>
      </c>
      <c r="C380" s="95">
        <v>21508.06</v>
      </c>
      <c r="D380" s="95">
        <v>5216.09</v>
      </c>
      <c r="E380" s="95">
        <v>0.57999999999999996</v>
      </c>
      <c r="F380" s="95">
        <f t="shared" si="284"/>
        <v>9.8780786893926956E-2</v>
      </c>
      <c r="G380" s="95">
        <v>311.72000000000003</v>
      </c>
      <c r="H380" s="95">
        <v>20</v>
      </c>
      <c r="I380" s="95">
        <v>42.13</v>
      </c>
      <c r="J380" s="95">
        <v>5.16</v>
      </c>
      <c r="K380" s="95">
        <f t="shared" si="285"/>
        <v>3.3828461547255051E-2</v>
      </c>
      <c r="L380" s="95">
        <v>11023.39</v>
      </c>
      <c r="M380" s="95">
        <v>33280</v>
      </c>
      <c r="N380" s="95">
        <v>4346.7299999999996</v>
      </c>
      <c r="O380" s="95">
        <v>0.26</v>
      </c>
      <c r="P380" s="95">
        <f t="shared" si="286"/>
        <v>0.11078421459518305</v>
      </c>
      <c r="Q380" s="95">
        <v>0</v>
      </c>
      <c r="R380" s="95">
        <v>0</v>
      </c>
      <c r="S380" s="95">
        <v>0</v>
      </c>
      <c r="T380" s="95">
        <v>0</v>
      </c>
      <c r="U380" s="95">
        <v>0</v>
      </c>
      <c r="V380" s="95">
        <f t="shared" si="287"/>
        <v>0</v>
      </c>
      <c r="W380" s="95">
        <v>10823.31</v>
      </c>
      <c r="X380" s="95">
        <v>31640</v>
      </c>
      <c r="Y380" s="95">
        <v>0.27</v>
      </c>
      <c r="Z380" s="95">
        <v>4335.88</v>
      </c>
      <c r="AA380" s="95">
        <v>0.24</v>
      </c>
      <c r="AB380" s="95">
        <f t="shared" si="288"/>
        <v>0.1115474910074027</v>
      </c>
      <c r="AC380" s="96">
        <v>0</v>
      </c>
      <c r="AD380" s="96">
        <v>10.7</v>
      </c>
      <c r="AE380" s="95">
        <f t="shared" si="289"/>
        <v>3.4368584010403928E-2</v>
      </c>
      <c r="AF380" s="95">
        <v>1640</v>
      </c>
      <c r="AG380" s="95">
        <v>0.15</v>
      </c>
      <c r="AH380" s="95">
        <f t="shared" si="290"/>
        <v>2.7350638959282008E-3</v>
      </c>
      <c r="AI380" s="95">
        <v>19.399999999999999</v>
      </c>
      <c r="AJ380" s="95">
        <v>157.25</v>
      </c>
      <c r="AK380" s="95">
        <v>0</v>
      </c>
      <c r="AL380" s="95">
        <f t="shared" si="291"/>
        <v>4.5144782677522005E-2</v>
      </c>
      <c r="AM380" s="136">
        <v>0</v>
      </c>
      <c r="AN380" s="95">
        <v>5472.01</v>
      </c>
      <c r="AO380" s="95">
        <v>48536</v>
      </c>
      <c r="AP380" s="95">
        <v>29.47</v>
      </c>
      <c r="AQ380" s="95">
        <v>-0.03</v>
      </c>
      <c r="AR380" s="95">
        <f t="shared" si="292"/>
        <v>0.16088540139840277</v>
      </c>
      <c r="AS380" s="95">
        <v>1.1000000000000001</v>
      </c>
      <c r="AT380" s="95">
        <v>1.45</v>
      </c>
      <c r="AU380" s="95">
        <v>0</v>
      </c>
      <c r="AV380" s="95">
        <v>280.48</v>
      </c>
      <c r="AW380" s="95">
        <v>357.48</v>
      </c>
      <c r="AX380" s="95">
        <v>0</v>
      </c>
      <c r="AY380" s="96">
        <v>0</v>
      </c>
      <c r="AZ380" s="190">
        <v>0</v>
      </c>
      <c r="BA380" s="207"/>
      <c r="BB380" s="207">
        <f t="shared" si="296"/>
        <v>5216.09</v>
      </c>
      <c r="BC380" s="207">
        <f t="shared" si="297"/>
        <v>5216.09</v>
      </c>
      <c r="BD380" s="207">
        <f t="shared" si="280"/>
        <v>0</v>
      </c>
      <c r="BE380" s="207"/>
      <c r="BF380" s="207"/>
      <c r="BG380" s="207"/>
    </row>
    <row r="381" spans="1:59" ht="20.25" customHeight="1">
      <c r="A381" s="279"/>
      <c r="B381" s="93" t="s">
        <v>56</v>
      </c>
      <c r="C381" s="90">
        <v>72802.231054699994</v>
      </c>
      <c r="D381" s="90">
        <v>19691.20667</v>
      </c>
      <c r="E381" s="90">
        <v>16.175904020477301</v>
      </c>
      <c r="F381" s="95">
        <f t="shared" si="284"/>
        <v>0.3729063129189763</v>
      </c>
      <c r="G381" s="90">
        <v>3587.4893791499999</v>
      </c>
      <c r="H381" s="90">
        <v>163</v>
      </c>
      <c r="I381" s="90">
        <v>209.77867599999999</v>
      </c>
      <c r="J381" s="90">
        <v>-28.5339324719959</v>
      </c>
      <c r="K381" s="95">
        <f t="shared" si="285"/>
        <v>0.16844267444813854</v>
      </c>
      <c r="L381" s="90">
        <v>44510.781916389999</v>
      </c>
      <c r="M381" s="90">
        <v>80220</v>
      </c>
      <c r="N381" s="90">
        <v>17607.366546000001</v>
      </c>
      <c r="O381" s="90">
        <v>19.3279659213093</v>
      </c>
      <c r="P381" s="95">
        <f t="shared" si="286"/>
        <v>0.44875533421402092</v>
      </c>
      <c r="Q381" s="90">
        <v>0</v>
      </c>
      <c r="R381" s="90">
        <v>0</v>
      </c>
      <c r="S381" s="90"/>
      <c r="T381" s="90">
        <v>0</v>
      </c>
      <c r="U381" s="90"/>
      <c r="V381" s="95">
        <f t="shared" si="287"/>
        <v>0</v>
      </c>
      <c r="W381" s="90">
        <v>44506.877916390004</v>
      </c>
      <c r="X381" s="90">
        <v>80188</v>
      </c>
      <c r="Y381" s="90">
        <v>17.5880576003754</v>
      </c>
      <c r="Z381" s="90">
        <v>17606.981414999998</v>
      </c>
      <c r="AA381" s="90">
        <v>19.709767708429901</v>
      </c>
      <c r="AB381" s="95">
        <f t="shared" si="288"/>
        <v>0.45296793293569443</v>
      </c>
      <c r="AC381" s="90">
        <v>32</v>
      </c>
      <c r="AD381" s="90">
        <v>0.385131</v>
      </c>
      <c r="AE381" s="95">
        <f t="shared" si="289"/>
        <v>1.2370473951879323E-3</v>
      </c>
      <c r="AF381" s="90">
        <v>0</v>
      </c>
      <c r="AG381" s="90">
        <v>0</v>
      </c>
      <c r="AH381" s="95">
        <f t="shared" si="290"/>
        <v>0</v>
      </c>
      <c r="AI381" s="90">
        <v>0</v>
      </c>
      <c r="AJ381" s="90">
        <v>0</v>
      </c>
      <c r="AK381" s="90">
        <v>0</v>
      </c>
      <c r="AL381" s="95">
        <f t="shared" si="291"/>
        <v>0</v>
      </c>
      <c r="AM381" s="90">
        <v>0</v>
      </c>
      <c r="AN381" s="90">
        <v>746.50125000000003</v>
      </c>
      <c r="AO381" s="90">
        <v>645</v>
      </c>
      <c r="AP381" s="90">
        <v>2.7395870000000002</v>
      </c>
      <c r="AQ381" s="90" t="e">
        <v>#DIV/0!</v>
      </c>
      <c r="AR381" s="95">
        <f t="shared" si="292"/>
        <v>1.4956211542614393E-2</v>
      </c>
      <c r="AS381" s="90">
        <v>9.5993030000000008</v>
      </c>
      <c r="AT381" s="90">
        <v>1.580827</v>
      </c>
      <c r="AU381" s="90">
        <v>0</v>
      </c>
      <c r="AV381" s="90">
        <v>921.68874600000004</v>
      </c>
      <c r="AW381" s="90">
        <v>902.64698499999997</v>
      </c>
      <c r="AX381" s="90">
        <v>35.805999999999997</v>
      </c>
      <c r="AY381" s="90">
        <v>0</v>
      </c>
      <c r="AZ381" s="90">
        <v>0</v>
      </c>
      <c r="BA381" s="207"/>
      <c r="BB381" s="207">
        <f t="shared" si="296"/>
        <v>19691.20667</v>
      </c>
      <c r="BC381" s="207">
        <f t="shared" si="297"/>
        <v>19691.206670000003</v>
      </c>
      <c r="BD381" s="207">
        <f t="shared" si="280"/>
        <v>0</v>
      </c>
      <c r="BE381" s="207"/>
      <c r="BF381" s="207"/>
      <c r="BG381" s="207"/>
    </row>
    <row r="382" spans="1:59" ht="20.25" customHeight="1">
      <c r="A382" s="279"/>
      <c r="B382" s="93" t="s">
        <v>57</v>
      </c>
      <c r="C382" s="90">
        <v>41905.929905168101</v>
      </c>
      <c r="D382" s="90">
        <v>15359.728636941099</v>
      </c>
      <c r="E382" s="90">
        <v>8.9529033513396197</v>
      </c>
      <c r="F382" s="95">
        <f t="shared" si="284"/>
        <v>0.29087804873654899</v>
      </c>
      <c r="G382" s="90">
        <v>2764.7878962866998</v>
      </c>
      <c r="H382" s="90">
        <v>149</v>
      </c>
      <c r="I382" s="90">
        <v>107.90389094112</v>
      </c>
      <c r="J382" s="90">
        <v>-68.502631316824306</v>
      </c>
      <c r="K382" s="95">
        <f t="shared" si="285"/>
        <v>8.6641885248062683E-2</v>
      </c>
      <c r="L382" s="90">
        <v>36673.617764549999</v>
      </c>
      <c r="M382" s="90">
        <v>92062</v>
      </c>
      <c r="N382" s="90">
        <v>15097.660743</v>
      </c>
      <c r="O382" s="90">
        <v>12.2879318949373</v>
      </c>
      <c r="P382" s="95">
        <f t="shared" si="286"/>
        <v>0.38479097796223438</v>
      </c>
      <c r="Q382" s="90">
        <v>3485.46096906</v>
      </c>
      <c r="R382" s="90">
        <v>7708</v>
      </c>
      <c r="S382" s="90">
        <v>1667.8899082568801</v>
      </c>
      <c r="T382" s="90">
        <v>1099.550219</v>
      </c>
      <c r="U382" s="90">
        <v>1246.9920034838201</v>
      </c>
      <c r="V382" s="95">
        <f t="shared" si="287"/>
        <v>0.29937457907650383</v>
      </c>
      <c r="W382" s="90">
        <v>36599.075764549998</v>
      </c>
      <c r="X382" s="90">
        <v>91369</v>
      </c>
      <c r="Y382" s="90">
        <v>8.2648055548972597</v>
      </c>
      <c r="Z382" s="90">
        <v>15089.75114</v>
      </c>
      <c r="AA382" s="90">
        <v>13.300391915717499</v>
      </c>
      <c r="AB382" s="95">
        <f t="shared" si="288"/>
        <v>0.38820813297256718</v>
      </c>
      <c r="AC382" s="90">
        <v>693</v>
      </c>
      <c r="AD382" s="90">
        <v>7.9096029999999997</v>
      </c>
      <c r="AE382" s="95">
        <f t="shared" si="289"/>
        <v>2.5405780859293736E-2</v>
      </c>
      <c r="AF382" s="90">
        <v>0</v>
      </c>
      <c r="AG382" s="90">
        <v>0</v>
      </c>
      <c r="AH382" s="95">
        <f t="shared" si="290"/>
        <v>0</v>
      </c>
      <c r="AI382" s="90">
        <v>0</v>
      </c>
      <c r="AJ382" s="90">
        <v>0</v>
      </c>
      <c r="AK382" s="90"/>
      <c r="AL382" s="95">
        <f t="shared" si="291"/>
        <v>0</v>
      </c>
      <c r="AM382" s="90">
        <v>0</v>
      </c>
      <c r="AN382" s="90">
        <v>5.7039999999999997</v>
      </c>
      <c r="AO382" s="90">
        <v>2</v>
      </c>
      <c r="AP382" s="90">
        <v>0.377359</v>
      </c>
      <c r="AQ382" s="90">
        <v>31.104818816662601</v>
      </c>
      <c r="AR382" s="95">
        <f t="shared" si="292"/>
        <v>2.060113816976582E-3</v>
      </c>
      <c r="AS382" s="90">
        <v>14.710565000000001</v>
      </c>
      <c r="AT382" s="90">
        <v>0.50090500000000004</v>
      </c>
      <c r="AU382" s="90">
        <v>0.94339600000000001</v>
      </c>
      <c r="AV382" s="90">
        <v>81.911754999999999</v>
      </c>
      <c r="AW382" s="90">
        <v>53.735647999999998</v>
      </c>
      <c r="AX382" s="90">
        <v>1.984375</v>
      </c>
      <c r="AY382" s="90">
        <v>0</v>
      </c>
      <c r="AZ382" s="90">
        <v>0</v>
      </c>
      <c r="BA382" s="207"/>
      <c r="BB382" s="207">
        <f t="shared" si="296"/>
        <v>15359.728636941099</v>
      </c>
      <c r="BC382" s="207">
        <f t="shared" si="297"/>
        <v>15359.728636941119</v>
      </c>
      <c r="BD382" s="207">
        <f t="shared" si="280"/>
        <v>2.0008883439004421E-11</v>
      </c>
      <c r="BE382" s="207"/>
      <c r="BF382" s="207"/>
      <c r="BG382" s="207"/>
    </row>
    <row r="383" spans="1:59" ht="20.25" customHeight="1">
      <c r="A383" s="279"/>
      <c r="B383" s="93" t="s">
        <v>58</v>
      </c>
      <c r="C383" s="90">
        <v>57063.778389999999</v>
      </c>
      <c r="D383" s="90">
        <v>14342.724526</v>
      </c>
      <c r="E383" s="90">
        <v>-26.7079244576957</v>
      </c>
      <c r="F383" s="95">
        <f t="shared" si="284"/>
        <v>0.27161832232210437</v>
      </c>
      <c r="G383" s="90">
        <v>3914.9016839999999</v>
      </c>
      <c r="H383" s="90">
        <v>116</v>
      </c>
      <c r="I383" s="90">
        <v>193.247614</v>
      </c>
      <c r="J383" s="90">
        <v>-50.967790045468199</v>
      </c>
      <c r="K383" s="95">
        <f t="shared" si="285"/>
        <v>0.15516898835266527</v>
      </c>
      <c r="L383" s="90">
        <v>25609.452399999998</v>
      </c>
      <c r="M383" s="90">
        <v>59750</v>
      </c>
      <c r="N383" s="90">
        <v>11421.929131999999</v>
      </c>
      <c r="O383" s="90">
        <v>-26.194248617434599</v>
      </c>
      <c r="P383" s="95">
        <f t="shared" si="286"/>
        <v>0.29110836146953245</v>
      </c>
      <c r="Q383" s="90"/>
      <c r="R383" s="90"/>
      <c r="S383" s="90">
        <v>-100</v>
      </c>
      <c r="T383" s="90"/>
      <c r="U383" s="90">
        <v>-100</v>
      </c>
      <c r="V383" s="95">
        <f t="shared" si="287"/>
        <v>0</v>
      </c>
      <c r="W383" s="90">
        <v>25506.62840043</v>
      </c>
      <c r="X383" s="90">
        <v>58904</v>
      </c>
      <c r="Y383" s="90">
        <v>-22.845990621643601</v>
      </c>
      <c r="Z383" s="90">
        <v>11388.694786</v>
      </c>
      <c r="AA383" s="90">
        <v>-26.122170513683699</v>
      </c>
      <c r="AB383" s="95">
        <f t="shared" si="288"/>
        <v>0.29299250192057646</v>
      </c>
      <c r="AC383" s="90">
        <v>846</v>
      </c>
      <c r="AD383" s="90">
        <v>33.234346000000002</v>
      </c>
      <c r="AE383" s="95">
        <f t="shared" si="289"/>
        <v>0.10674929089082542</v>
      </c>
      <c r="AF383" s="90"/>
      <c r="AG383" s="90"/>
      <c r="AH383" s="95">
        <f t="shared" si="290"/>
        <v>0</v>
      </c>
      <c r="AI383" s="90"/>
      <c r="AJ383" s="90"/>
      <c r="AK383" s="90" t="s">
        <v>36</v>
      </c>
      <c r="AL383" s="95">
        <f t="shared" si="291"/>
        <v>0</v>
      </c>
      <c r="AM383" s="90"/>
      <c r="AN383" s="90">
        <v>9</v>
      </c>
      <c r="AO383" s="90">
        <v>7</v>
      </c>
      <c r="AP383" s="90">
        <v>0.35045199999999999</v>
      </c>
      <c r="AQ383" s="90">
        <v>-25.483783858491201</v>
      </c>
      <c r="AR383" s="95">
        <f t="shared" si="292"/>
        <v>1.9132205867279624E-3</v>
      </c>
      <c r="AS383" s="90">
        <v>80.416298999999995</v>
      </c>
      <c r="AT383" s="90">
        <v>218.145748</v>
      </c>
      <c r="AU383" s="90">
        <v>344.003376</v>
      </c>
      <c r="AV383" s="90">
        <v>1755.98937</v>
      </c>
      <c r="AW383" s="90">
        <v>263.23616600000003</v>
      </c>
      <c r="AX383" s="90">
        <v>66.965055000000007</v>
      </c>
      <c r="AY383" s="90">
        <v>-1.558686</v>
      </c>
      <c r="AZ383" s="90"/>
      <c r="BA383" s="207"/>
      <c r="BB383" s="207">
        <f t="shared" si="296"/>
        <v>14342.724526</v>
      </c>
      <c r="BC383" s="207">
        <f t="shared" si="297"/>
        <v>14342.724526000002</v>
      </c>
      <c r="BD383" s="207">
        <f t="shared" si="280"/>
        <v>0</v>
      </c>
      <c r="BE383" s="207"/>
      <c r="BF383" s="207"/>
      <c r="BG383" s="207"/>
    </row>
    <row r="384" spans="1:59" ht="20.25" customHeight="1">
      <c r="A384" s="279"/>
      <c r="B384" s="93" t="s">
        <v>59</v>
      </c>
      <c r="C384" s="90">
        <v>43921.898200000003</v>
      </c>
      <c r="D384" s="90">
        <v>12949.09</v>
      </c>
      <c r="E384" s="90">
        <v>9.9363088688754004</v>
      </c>
      <c r="F384" s="95">
        <f t="shared" si="284"/>
        <v>0.24522607925865553</v>
      </c>
      <c r="G384" s="90">
        <v>3248.0279999999998</v>
      </c>
      <c r="H384" s="90">
        <v>1965</v>
      </c>
      <c r="I384" s="90">
        <v>235.38</v>
      </c>
      <c r="J384" s="90">
        <v>246.04528079976501</v>
      </c>
      <c r="K384" s="95">
        <f t="shared" si="285"/>
        <v>0.18899936574870388</v>
      </c>
      <c r="L384" s="90">
        <v>29328.147499999999</v>
      </c>
      <c r="M384" s="90">
        <v>62574</v>
      </c>
      <c r="N384" s="90">
        <v>11852.74</v>
      </c>
      <c r="O384" s="90">
        <v>5.0759918299031197</v>
      </c>
      <c r="P384" s="95">
        <f t="shared" si="286"/>
        <v>0.30208834956413444</v>
      </c>
      <c r="Q384" s="90">
        <v>602.93619999999999</v>
      </c>
      <c r="R384" s="90">
        <v>2449</v>
      </c>
      <c r="S384" s="90">
        <v>-49.327539830333102</v>
      </c>
      <c r="T384" s="90">
        <v>288.58</v>
      </c>
      <c r="U384" s="90">
        <v>-31.466704664196801</v>
      </c>
      <c r="V384" s="95">
        <f t="shared" si="287"/>
        <v>7.857168734727657E-2</v>
      </c>
      <c r="W384" s="90">
        <v>29303.137500000001</v>
      </c>
      <c r="X384" s="90">
        <v>62369</v>
      </c>
      <c r="Y384" s="90">
        <v>18.621857050477399</v>
      </c>
      <c r="Z384" s="90">
        <v>11831.43</v>
      </c>
      <c r="AA384" s="90">
        <v>6.29079190993955</v>
      </c>
      <c r="AB384" s="95">
        <f t="shared" si="288"/>
        <v>0.30438257782265987</v>
      </c>
      <c r="AC384" s="90">
        <v>4</v>
      </c>
      <c r="AD384" s="90">
        <v>7.0000000000000007E-2</v>
      </c>
      <c r="AE384" s="95">
        <f t="shared" si="289"/>
        <v>2.2484120380638088E-4</v>
      </c>
      <c r="AF384" s="90">
        <v>201</v>
      </c>
      <c r="AG384" s="90">
        <v>21.31</v>
      </c>
      <c r="AH384" s="95">
        <f t="shared" si="290"/>
        <v>0.38856141081486639</v>
      </c>
      <c r="AI384" s="90">
        <v>0</v>
      </c>
      <c r="AJ384" s="90">
        <v>0</v>
      </c>
      <c r="AK384" s="90" t="e">
        <v>#DIV/0!</v>
      </c>
      <c r="AL384" s="95">
        <f t="shared" si="291"/>
        <v>0</v>
      </c>
      <c r="AM384" s="90">
        <v>0</v>
      </c>
      <c r="AN384" s="90">
        <v>7.13</v>
      </c>
      <c r="AO384" s="90">
        <v>147</v>
      </c>
      <c r="AP384" s="90">
        <v>0.71</v>
      </c>
      <c r="AQ384" s="90">
        <v>273.68421052631601</v>
      </c>
      <c r="AR384" s="95">
        <f t="shared" si="292"/>
        <v>3.8760989139079056E-3</v>
      </c>
      <c r="AS384" s="90">
        <v>48.53</v>
      </c>
      <c r="AT384" s="90">
        <v>20.54</v>
      </c>
      <c r="AU384" s="90">
        <v>0</v>
      </c>
      <c r="AV384" s="90">
        <v>484.48</v>
      </c>
      <c r="AW384" s="90">
        <v>299.85000000000002</v>
      </c>
      <c r="AX384" s="90">
        <v>6.48</v>
      </c>
      <c r="AY384" s="90">
        <v>0.38</v>
      </c>
      <c r="AZ384" s="90">
        <v>0</v>
      </c>
      <c r="BA384" s="207"/>
      <c r="BB384" s="207">
        <f t="shared" si="296"/>
        <v>12949.09</v>
      </c>
      <c r="BC384" s="207">
        <f t="shared" si="297"/>
        <v>12949.089999999998</v>
      </c>
      <c r="BD384" s="207">
        <f t="shared" si="280"/>
        <v>0</v>
      </c>
      <c r="BE384" s="207"/>
      <c r="BF384" s="207"/>
      <c r="BG384" s="207"/>
    </row>
    <row r="385" spans="1:59" ht="20.25" customHeight="1">
      <c r="A385" s="279"/>
      <c r="B385" s="93" t="s">
        <v>60</v>
      </c>
      <c r="C385" s="95">
        <v>534320.85934771004</v>
      </c>
      <c r="D385" s="95">
        <v>43207.782200000001</v>
      </c>
      <c r="E385" s="95">
        <v>-21.27</v>
      </c>
      <c r="F385" s="95">
        <f t="shared" si="284"/>
        <v>0.81825634252043389</v>
      </c>
      <c r="G385" s="90">
        <v>438635.08262225997</v>
      </c>
      <c r="H385" s="90">
        <v>234</v>
      </c>
      <c r="I385" s="90">
        <v>22222.331517999999</v>
      </c>
      <c r="J385" s="90">
        <v>-22.25</v>
      </c>
      <c r="K385" s="95">
        <f t="shared" si="285"/>
        <v>17.843515007050012</v>
      </c>
      <c r="L385" s="95">
        <v>39580.137902870003</v>
      </c>
      <c r="M385" s="95">
        <v>76441</v>
      </c>
      <c r="N385" s="95">
        <v>15781.45069</v>
      </c>
      <c r="O385" s="95">
        <v>-17.079999999999998</v>
      </c>
      <c r="P385" s="95">
        <f t="shared" si="286"/>
        <v>0.40221859187579162</v>
      </c>
      <c r="Q385" s="90">
        <v>230.29075367999999</v>
      </c>
      <c r="R385" s="90">
        <v>500</v>
      </c>
      <c r="S385" s="90">
        <v>-93.66</v>
      </c>
      <c r="T385" s="90">
        <v>90.665470999999997</v>
      </c>
      <c r="U385" s="90">
        <v>-94.22</v>
      </c>
      <c r="V385" s="95">
        <f t="shared" si="287"/>
        <v>2.4685491165727252E-2</v>
      </c>
      <c r="W385" s="95">
        <v>39575.62390287</v>
      </c>
      <c r="X385" s="95">
        <v>76404</v>
      </c>
      <c r="Y385" s="95">
        <v>-20.545546698613101</v>
      </c>
      <c r="Z385" s="95">
        <v>15780.990304999999</v>
      </c>
      <c r="AA385" s="95">
        <v>-17.073550642843799</v>
      </c>
      <c r="AB385" s="95">
        <f t="shared" si="288"/>
        <v>0.40599137294733628</v>
      </c>
      <c r="AC385" s="95">
        <v>37</v>
      </c>
      <c r="AD385" s="95">
        <v>0.46038499999999999</v>
      </c>
      <c r="AE385" s="95">
        <f t="shared" si="289"/>
        <v>1.4787645373485808E-3</v>
      </c>
      <c r="AF385" s="84"/>
      <c r="AG385" s="84"/>
      <c r="AH385" s="95">
        <f t="shared" si="290"/>
        <v>0</v>
      </c>
      <c r="AI385" s="84">
        <v>3.4997874100000002</v>
      </c>
      <c r="AJ385" s="84">
        <v>30.531120000000001</v>
      </c>
      <c r="AK385" s="84"/>
      <c r="AL385" s="95">
        <f t="shared" si="291"/>
        <v>8.765155976479146E-3</v>
      </c>
      <c r="AM385" s="90"/>
      <c r="AN385" s="90">
        <v>12.04</v>
      </c>
      <c r="AO385" s="90">
        <v>47</v>
      </c>
      <c r="AP385" s="90">
        <v>0.44548900000000002</v>
      </c>
      <c r="AQ385" s="90">
        <v>-9.39</v>
      </c>
      <c r="AR385" s="95">
        <f t="shared" si="292"/>
        <v>2.4320555338843931E-3</v>
      </c>
      <c r="AS385" s="90">
        <v>1309.5924419999999</v>
      </c>
      <c r="AT385" s="90">
        <v>53.089064</v>
      </c>
      <c r="AU385" s="90"/>
      <c r="AV385" s="90">
        <v>3481.4778059999999</v>
      </c>
      <c r="AW385" s="90">
        <v>328.86407100000002</v>
      </c>
      <c r="AX385" s="90"/>
      <c r="AY385" s="92"/>
      <c r="AZ385" s="90"/>
      <c r="BA385" s="207"/>
      <c r="BB385" s="207">
        <f t="shared" si="296"/>
        <v>43207.782200000001</v>
      </c>
      <c r="BC385" s="207">
        <f t="shared" si="297"/>
        <v>43207.782200000001</v>
      </c>
      <c r="BD385" s="207">
        <f t="shared" si="280"/>
        <v>0</v>
      </c>
      <c r="BE385" s="207"/>
      <c r="BF385" s="207"/>
      <c r="BG385" s="207"/>
    </row>
    <row r="386" spans="1:59" ht="20.25" customHeight="1">
      <c r="A386" s="279"/>
      <c r="B386" s="93" t="s">
        <v>61</v>
      </c>
      <c r="C386" s="99">
        <v>105448.5</v>
      </c>
      <c r="D386" s="99">
        <v>12987.9</v>
      </c>
      <c r="E386" s="99">
        <v>5.9204334713756497</v>
      </c>
      <c r="F386" s="95">
        <f t="shared" si="284"/>
        <v>0.24596105168807167</v>
      </c>
      <c r="G386" s="99">
        <v>607.97</v>
      </c>
      <c r="H386" s="99">
        <v>22</v>
      </c>
      <c r="I386" s="99">
        <v>85.79</v>
      </c>
      <c r="J386" s="99">
        <v>-40.053106002375799</v>
      </c>
      <c r="K386" s="95">
        <f t="shared" si="285"/>
        <v>6.8885443060503468E-2</v>
      </c>
      <c r="L386" s="99">
        <v>34155.68</v>
      </c>
      <c r="M386" s="99">
        <v>99154</v>
      </c>
      <c r="N386" s="99">
        <v>11952.25</v>
      </c>
      <c r="O386" s="99">
        <v>4.813222044692</v>
      </c>
      <c r="P386" s="95">
        <f t="shared" si="286"/>
        <v>0.30462454049257182</v>
      </c>
      <c r="Q386" s="98">
        <v>0</v>
      </c>
      <c r="R386" s="99">
        <v>0</v>
      </c>
      <c r="S386" s="99">
        <v>-100</v>
      </c>
      <c r="T386" s="98">
        <v>0</v>
      </c>
      <c r="U386" s="99">
        <v>-100</v>
      </c>
      <c r="V386" s="95">
        <f t="shared" si="287"/>
        <v>0</v>
      </c>
      <c r="W386" s="99">
        <v>29926.560000000001</v>
      </c>
      <c r="X386" s="99">
        <v>64489</v>
      </c>
      <c r="Y386" s="99">
        <v>10.543727930337001</v>
      </c>
      <c r="Z386" s="99">
        <v>11314.07</v>
      </c>
      <c r="AA386" s="199">
        <v>1.7801063134041399</v>
      </c>
      <c r="AB386" s="95">
        <f t="shared" si="288"/>
        <v>0.2910726592023129</v>
      </c>
      <c r="AC386" s="99">
        <v>31875</v>
      </c>
      <c r="AD386" s="99">
        <v>360.83</v>
      </c>
      <c r="AE386" s="95">
        <f t="shared" si="289"/>
        <v>1.1589921652779487</v>
      </c>
      <c r="AF386" s="99">
        <v>2790</v>
      </c>
      <c r="AG386" s="99">
        <v>277.35000000000002</v>
      </c>
      <c r="AH386" s="95">
        <f t="shared" si="290"/>
        <v>5.0571331435712441</v>
      </c>
      <c r="AI386" s="99">
        <v>0</v>
      </c>
      <c r="AJ386" s="99">
        <v>0</v>
      </c>
      <c r="AK386" s="99">
        <v>0</v>
      </c>
      <c r="AL386" s="95">
        <f t="shared" si="291"/>
        <v>0</v>
      </c>
      <c r="AM386" s="99">
        <v>0</v>
      </c>
      <c r="AN386" s="153">
        <v>10104.68</v>
      </c>
      <c r="AO386" s="99">
        <v>50360</v>
      </c>
      <c r="AP386" s="99">
        <v>49.38</v>
      </c>
      <c r="AQ386" s="99">
        <v>0</v>
      </c>
      <c r="AR386" s="95">
        <f t="shared" si="292"/>
        <v>0.26957994981517241</v>
      </c>
      <c r="AS386" s="99">
        <v>0.24</v>
      </c>
      <c r="AT386" s="99">
        <v>8.02</v>
      </c>
      <c r="AU386" s="99">
        <v>0</v>
      </c>
      <c r="AV386" s="99">
        <v>102.66</v>
      </c>
      <c r="AW386" s="99">
        <v>647.29</v>
      </c>
      <c r="AX386" s="99">
        <v>142.27000000000001</v>
      </c>
      <c r="AY386" s="99">
        <v>0</v>
      </c>
      <c r="AZ386" s="99">
        <v>0</v>
      </c>
      <c r="BA386" s="207"/>
      <c r="BB386" s="207">
        <f t="shared" si="296"/>
        <v>12987.9</v>
      </c>
      <c r="BC386" s="207">
        <f t="shared" si="297"/>
        <v>12987.900000000001</v>
      </c>
      <c r="BD386" s="207">
        <f t="shared" si="280"/>
        <v>0</v>
      </c>
      <c r="BE386" s="207"/>
      <c r="BF386" s="207"/>
      <c r="BG386" s="207"/>
    </row>
    <row r="387" spans="1:59" ht="20.25" customHeight="1">
      <c r="A387" s="279"/>
      <c r="B387" s="93" t="s">
        <v>62</v>
      </c>
      <c r="C387" s="95">
        <v>827784.99306801602</v>
      </c>
      <c r="D387" s="95">
        <v>138418.287703301</v>
      </c>
      <c r="E387" s="95">
        <v>9.6264518440462492</v>
      </c>
      <c r="F387" s="95">
        <f t="shared" si="284"/>
        <v>2.6213250499592693</v>
      </c>
      <c r="G387" s="95">
        <v>90298.372483860003</v>
      </c>
      <c r="H387" s="95">
        <v>7219</v>
      </c>
      <c r="I387" s="95">
        <v>4444.3673390000004</v>
      </c>
      <c r="J387" s="95">
        <v>-12.218558927211401</v>
      </c>
      <c r="K387" s="95">
        <f t="shared" si="285"/>
        <v>3.5686235373661948</v>
      </c>
      <c r="L387" s="95">
        <v>176011.90373093999</v>
      </c>
      <c r="M387" s="95">
        <v>413348</v>
      </c>
      <c r="N387" s="95">
        <v>77870.979575000005</v>
      </c>
      <c r="O387" s="95">
        <v>-1.5586591453465399</v>
      </c>
      <c r="P387" s="95">
        <f t="shared" si="286"/>
        <v>1.9846816600004873</v>
      </c>
      <c r="Q387" s="90">
        <v>8973.5956409400005</v>
      </c>
      <c r="R387" s="90">
        <v>18988</v>
      </c>
      <c r="S387" s="90">
        <v>-37.231827047039801</v>
      </c>
      <c r="T387" s="90">
        <v>3602.977848</v>
      </c>
      <c r="U387" s="90">
        <v>-42.447123236534601</v>
      </c>
      <c r="V387" s="95">
        <f t="shared" si="287"/>
        <v>0.98098291285681394</v>
      </c>
      <c r="W387" s="95">
        <v>165143.93208296</v>
      </c>
      <c r="X387" s="95">
        <v>329981</v>
      </c>
      <c r="Y387" s="95">
        <v>2.5406690387035602</v>
      </c>
      <c r="Z387" s="95">
        <v>76804.415936999998</v>
      </c>
      <c r="AA387" s="95">
        <v>-0.92691776486385702</v>
      </c>
      <c r="AB387" s="95">
        <f t="shared" si="288"/>
        <v>1.9759172062098866</v>
      </c>
      <c r="AC387" s="95">
        <v>82994</v>
      </c>
      <c r="AD387" s="95">
        <v>1057.7432249999999</v>
      </c>
      <c r="AE387" s="95">
        <f t="shared" si="289"/>
        <v>3.3974894289577651</v>
      </c>
      <c r="AF387" s="95">
        <v>373</v>
      </c>
      <c r="AG387" s="95">
        <v>8.8204130000000003</v>
      </c>
      <c r="AH387" s="95">
        <f t="shared" si="290"/>
        <v>0.1608292876231717</v>
      </c>
      <c r="AI387" s="95">
        <v>5840.9915041499999</v>
      </c>
      <c r="AJ387" s="95">
        <v>26927.973735</v>
      </c>
      <c r="AK387" s="95">
        <v>21.082441665117301</v>
      </c>
      <c r="AL387" s="95">
        <f t="shared" si="291"/>
        <v>7.7307314608114188</v>
      </c>
      <c r="AM387" s="136">
        <v>26914.110977</v>
      </c>
      <c r="AN387" s="95">
        <v>5446.4335000000001</v>
      </c>
      <c r="AO387" s="95">
        <v>441</v>
      </c>
      <c r="AP387" s="95">
        <v>89.450402999999994</v>
      </c>
      <c r="AQ387" s="95">
        <v>8.2789153031493292</v>
      </c>
      <c r="AR387" s="95">
        <f t="shared" si="292"/>
        <v>0.48833607030552734</v>
      </c>
      <c r="AS387" s="95">
        <v>2590.6805509999999</v>
      </c>
      <c r="AT387" s="95">
        <v>568.96854493260003</v>
      </c>
      <c r="AU387" s="95">
        <v>1490.7688029999999</v>
      </c>
      <c r="AV387" s="95">
        <v>14485.173246</v>
      </c>
      <c r="AW387" s="95">
        <v>3360.9319820000001</v>
      </c>
      <c r="AX387" s="95">
        <v>6515.5345799999996</v>
      </c>
      <c r="AY387" s="96">
        <v>73.458944368600001</v>
      </c>
      <c r="AZ387" s="190"/>
      <c r="BA387" s="207"/>
      <c r="BB387" s="207">
        <f t="shared" si="296"/>
        <v>138418.287703301</v>
      </c>
      <c r="BC387" s="207">
        <f t="shared" si="297"/>
        <v>138418.28770330123</v>
      </c>
      <c r="BD387" s="207">
        <f t="shared" si="280"/>
        <v>2.3283064365386963E-10</v>
      </c>
      <c r="BE387" s="207"/>
      <c r="BF387" s="207"/>
      <c r="BG387" s="207"/>
    </row>
    <row r="388" spans="1:59" ht="20.25" customHeight="1">
      <c r="A388" s="279"/>
      <c r="B388" s="93" t="s">
        <v>41</v>
      </c>
      <c r="C388" s="105">
        <v>842351.67524500005</v>
      </c>
      <c r="D388" s="103">
        <v>214116.19492899999</v>
      </c>
      <c r="E388" s="104">
        <v>9.5897701740460999</v>
      </c>
      <c r="F388" s="95">
        <f t="shared" si="284"/>
        <v>4.0548698779775796</v>
      </c>
      <c r="G388" s="112">
        <v>61146.598081119999</v>
      </c>
      <c r="H388" s="112">
        <v>2254</v>
      </c>
      <c r="I388" s="112">
        <v>2133.0460440000002</v>
      </c>
      <c r="J388" s="104">
        <v>15.5814397627866</v>
      </c>
      <c r="K388" s="95">
        <f t="shared" si="285"/>
        <v>1.7127383355798367</v>
      </c>
      <c r="L388" s="105">
        <v>515861.87228691002</v>
      </c>
      <c r="M388" s="105">
        <v>1022548</v>
      </c>
      <c r="N388" s="105">
        <v>187297.388015</v>
      </c>
      <c r="O388" s="104">
        <v>4.91658868328813</v>
      </c>
      <c r="P388" s="95">
        <f t="shared" si="286"/>
        <v>4.773610053297773</v>
      </c>
      <c r="Q388" s="105">
        <v>23143.731775519998</v>
      </c>
      <c r="R388" s="105">
        <v>44647</v>
      </c>
      <c r="S388" s="104">
        <v>196.18548494095799</v>
      </c>
      <c r="T388" s="105">
        <v>8266.4949340000003</v>
      </c>
      <c r="U388" s="104">
        <v>164.32744655631001</v>
      </c>
      <c r="V388" s="95">
        <f t="shared" si="287"/>
        <v>2.2507188835404173</v>
      </c>
      <c r="W388" s="103">
        <v>512013.92741091002</v>
      </c>
      <c r="X388" s="105">
        <v>993837</v>
      </c>
      <c r="Y388" s="104">
        <v>18.780424548315299</v>
      </c>
      <c r="Z388" s="103">
        <v>186902.88774800001</v>
      </c>
      <c r="AA388" s="104">
        <v>4.81121457843141</v>
      </c>
      <c r="AB388" s="95">
        <f t="shared" si="288"/>
        <v>4.8083775820197117</v>
      </c>
      <c r="AC388" s="105">
        <v>28008</v>
      </c>
      <c r="AD388" s="105">
        <v>323.52488399999999</v>
      </c>
      <c r="AE388" s="95">
        <f t="shared" si="289"/>
        <v>1.0391674911411388</v>
      </c>
      <c r="AF388" s="105">
        <v>703</v>
      </c>
      <c r="AG388" s="105">
        <v>70.975382999999994</v>
      </c>
      <c r="AH388" s="95">
        <f t="shared" si="290"/>
        <v>1.2941480502865079</v>
      </c>
      <c r="AI388" s="122">
        <v>1986.3310080900001</v>
      </c>
      <c r="AJ388" s="122">
        <v>2283.860514</v>
      </c>
      <c r="AK388" s="122">
        <v>3137.5943641323602</v>
      </c>
      <c r="AL388" s="95">
        <f t="shared" si="291"/>
        <v>0.6556717746919154</v>
      </c>
      <c r="AM388" s="122">
        <v>2253.6053069999998</v>
      </c>
      <c r="AN388" s="123">
        <v>4844.418662</v>
      </c>
      <c r="AO388" s="105">
        <v>28623</v>
      </c>
      <c r="AP388" s="122">
        <v>327.74901399999999</v>
      </c>
      <c r="AQ388" s="104">
        <v>416.67783366760801</v>
      </c>
      <c r="AR388" s="95">
        <f t="shared" si="292"/>
        <v>1.7892783059151929</v>
      </c>
      <c r="AS388" s="105">
        <v>7967.9598649999998</v>
      </c>
      <c r="AT388" s="122">
        <v>228.510896</v>
      </c>
      <c r="AU388" s="122">
        <v>37.758778</v>
      </c>
      <c r="AV388" s="104">
        <v>10890.422791999999</v>
      </c>
      <c r="AW388" s="122">
        <v>2318.75504</v>
      </c>
      <c r="AX388" s="122">
        <v>292.07972799999999</v>
      </c>
      <c r="AY388" s="122">
        <v>338.66424299999801</v>
      </c>
      <c r="AZ388" s="122"/>
      <c r="BA388" s="207"/>
      <c r="BB388" s="207">
        <f t="shared" si="296"/>
        <v>214116.19492899999</v>
      </c>
      <c r="BC388" s="207">
        <f t="shared" si="297"/>
        <v>214116.19492899999</v>
      </c>
      <c r="BD388" s="207">
        <f t="shared" si="280"/>
        <v>0</v>
      </c>
      <c r="BE388" s="207"/>
      <c r="BF388" s="207"/>
      <c r="BG388" s="207"/>
    </row>
    <row r="389" spans="1:59" ht="20.25" customHeight="1">
      <c r="A389" s="279"/>
      <c r="B389" s="93" t="s">
        <v>63</v>
      </c>
      <c r="C389" s="95">
        <v>47514.200270009998</v>
      </c>
      <c r="D389" s="95">
        <v>4029.4881350999999</v>
      </c>
      <c r="E389" s="95">
        <v>-37.3725804897255</v>
      </c>
      <c r="F389" s="95">
        <f t="shared" si="284"/>
        <v>7.630926781649093E-2</v>
      </c>
      <c r="G389" s="95">
        <v>2291.36</v>
      </c>
      <c r="H389" s="95">
        <v>44</v>
      </c>
      <c r="I389" s="95">
        <v>61.487403</v>
      </c>
      <c r="J389" s="95">
        <v>-62.525789824124601</v>
      </c>
      <c r="K389" s="95">
        <f t="shared" si="285"/>
        <v>4.9371570093189536E-2</v>
      </c>
      <c r="L389" s="95">
        <v>14993.68027001</v>
      </c>
      <c r="M389" s="95">
        <v>15367</v>
      </c>
      <c r="N389" s="95">
        <v>3473.44974</v>
      </c>
      <c r="O389" s="95">
        <v>-39.104621055341802</v>
      </c>
      <c r="P389" s="95">
        <f t="shared" si="286"/>
        <v>8.852709999971077E-2</v>
      </c>
      <c r="Q389" s="95">
        <v>716.32283691999999</v>
      </c>
      <c r="R389" s="95">
        <v>376</v>
      </c>
      <c r="S389" s="95">
        <v>-22.9508196721311</v>
      </c>
      <c r="T389" s="95">
        <v>129.984059</v>
      </c>
      <c r="U389" s="95">
        <v>-25.0429700620891</v>
      </c>
      <c r="V389" s="95">
        <f t="shared" si="287"/>
        <v>3.5390764584787411E-2</v>
      </c>
      <c r="W389" s="95">
        <v>14990.176270010001</v>
      </c>
      <c r="X389" s="95">
        <v>15361</v>
      </c>
      <c r="Y389" s="95">
        <v>-16.1654750859575</v>
      </c>
      <c r="Z389" s="95">
        <v>3473.320037</v>
      </c>
      <c r="AA389" s="95">
        <v>-39.1047778393744</v>
      </c>
      <c r="AB389" s="95">
        <f t="shared" si="288"/>
        <v>8.9356747786629026E-2</v>
      </c>
      <c r="AC389" s="95">
        <v>6</v>
      </c>
      <c r="AD389" s="95">
        <v>0.12970300000000001</v>
      </c>
      <c r="AE389" s="95">
        <f t="shared" si="289"/>
        <v>4.1660826653284311E-4</v>
      </c>
      <c r="AF389" s="95"/>
      <c r="AG389" s="95"/>
      <c r="AH389" s="95">
        <f t="shared" si="290"/>
        <v>0</v>
      </c>
      <c r="AI389" s="95"/>
      <c r="AJ389" s="95"/>
      <c r="AK389" s="95"/>
      <c r="AL389" s="95">
        <f t="shared" si="291"/>
        <v>0</v>
      </c>
      <c r="AM389" s="136"/>
      <c r="AN389" s="95">
        <v>1434.395</v>
      </c>
      <c r="AO389" s="95">
        <v>9062</v>
      </c>
      <c r="AP389" s="95">
        <v>117.78073310000001</v>
      </c>
      <c r="AQ389" s="95">
        <v>1527.0983138127899</v>
      </c>
      <c r="AR389" s="95">
        <f t="shared" si="292"/>
        <v>0.64299967837772809</v>
      </c>
      <c r="AS389" s="95">
        <v>-3.0002230000000001</v>
      </c>
      <c r="AT389" s="95">
        <v>2.3758240000000002</v>
      </c>
      <c r="AU389" s="95">
        <v>0.18867999999999999</v>
      </c>
      <c r="AV389" s="95">
        <v>169.48673400000001</v>
      </c>
      <c r="AW389" s="95">
        <v>207.719244</v>
      </c>
      <c r="AX389" s="95"/>
      <c r="AY389" s="96"/>
      <c r="AZ389" s="136"/>
      <c r="BA389" s="207"/>
      <c r="BB389" s="207">
        <f t="shared" si="296"/>
        <v>4029.4881350999999</v>
      </c>
      <c r="BC389" s="207">
        <f t="shared" si="297"/>
        <v>4029.4881351000004</v>
      </c>
      <c r="BD389" s="207">
        <f t="shared" si="280"/>
        <v>0</v>
      </c>
      <c r="BE389" s="207"/>
      <c r="BF389" s="207"/>
      <c r="BG389" s="207"/>
    </row>
    <row r="390" spans="1:59" ht="20.25" customHeight="1">
      <c r="A390" s="279"/>
      <c r="B390" s="93" t="s">
        <v>64</v>
      </c>
      <c r="C390" s="95">
        <v>2885.4839999999999</v>
      </c>
      <c r="D390" s="95">
        <v>678.71630000000005</v>
      </c>
      <c r="E390" s="95">
        <v>46.203800000000001</v>
      </c>
      <c r="F390" s="95">
        <f t="shared" si="284"/>
        <v>1.285333078833659E-2</v>
      </c>
      <c r="G390" s="95">
        <v>961.37199999999996</v>
      </c>
      <c r="H390" s="95">
        <v>14</v>
      </c>
      <c r="I390" s="95">
        <v>14.700100000000001</v>
      </c>
      <c r="J390" s="95">
        <v>-40.605200000000004</v>
      </c>
      <c r="K390" s="95">
        <f t="shared" si="285"/>
        <v>1.1803507419672539E-2</v>
      </c>
      <c r="L390" s="90">
        <v>1606.5918072500001</v>
      </c>
      <c r="M390" s="90">
        <v>1659</v>
      </c>
      <c r="N390" s="90">
        <v>636.11409100000003</v>
      </c>
      <c r="O390" s="90">
        <v>53.254653670000003</v>
      </c>
      <c r="P390" s="95">
        <f t="shared" si="286"/>
        <v>1.6212509165364264E-2</v>
      </c>
      <c r="Q390" s="95"/>
      <c r="R390" s="95"/>
      <c r="S390" s="95"/>
      <c r="T390" s="95"/>
      <c r="U390" s="95"/>
      <c r="V390" s="95">
        <f t="shared" si="287"/>
        <v>0</v>
      </c>
      <c r="W390" s="90">
        <v>1606.5918072500001</v>
      </c>
      <c r="X390" s="90">
        <v>1659</v>
      </c>
      <c r="Y390" s="84">
        <v>68.597560975609795</v>
      </c>
      <c r="Z390" s="90">
        <v>636.11409100000003</v>
      </c>
      <c r="AA390" s="90">
        <v>53.26203855</v>
      </c>
      <c r="AB390" s="95">
        <f t="shared" si="288"/>
        <v>1.6365058729832155E-2</v>
      </c>
      <c r="AC390" s="90"/>
      <c r="AD390" s="90"/>
      <c r="AE390" s="95">
        <f t="shared" si="289"/>
        <v>0</v>
      </c>
      <c r="AF390" s="95"/>
      <c r="AG390" s="95"/>
      <c r="AH390" s="95">
        <f t="shared" si="290"/>
        <v>0</v>
      </c>
      <c r="AI390" s="95"/>
      <c r="AJ390" s="95"/>
      <c r="AK390" s="95"/>
      <c r="AL390" s="95">
        <f t="shared" si="291"/>
        <v>0</v>
      </c>
      <c r="AM390" s="136"/>
      <c r="AN390" s="95">
        <v>9.1270000000000007</v>
      </c>
      <c r="AO390" s="95">
        <v>20</v>
      </c>
      <c r="AP390" s="95">
        <v>0.59489999999999998</v>
      </c>
      <c r="AQ390" s="95">
        <v>-34.424599999999998</v>
      </c>
      <c r="AR390" s="95">
        <f t="shared" si="292"/>
        <v>3.2477341463152298E-3</v>
      </c>
      <c r="AS390" s="95">
        <v>1.474</v>
      </c>
      <c r="AT390" s="95">
        <v>2.9419</v>
      </c>
      <c r="AU390" s="95">
        <v>4.7699999999999999E-2</v>
      </c>
      <c r="AV390" s="95">
        <v>22.459199999999999</v>
      </c>
      <c r="AW390" s="95">
        <v>0.38429999999999997</v>
      </c>
      <c r="AX390" s="95"/>
      <c r="AY390" s="96"/>
      <c r="AZ390" s="190"/>
      <c r="BA390" s="207"/>
      <c r="BB390" s="207">
        <f t="shared" si="296"/>
        <v>678.71630000000005</v>
      </c>
      <c r="BC390" s="207">
        <f t="shared" si="297"/>
        <v>678.71619100000021</v>
      </c>
      <c r="BD390" s="207">
        <f t="shared" si="280"/>
        <v>-1.0899999983848829E-4</v>
      </c>
      <c r="BE390" s="207"/>
      <c r="BF390" s="207"/>
      <c r="BG390" s="207"/>
    </row>
    <row r="391" spans="1:59" ht="20.25" customHeight="1">
      <c r="A391" s="279"/>
      <c r="B391" s="93" t="s">
        <v>65</v>
      </c>
      <c r="C391" s="95">
        <v>75444.868100000007</v>
      </c>
      <c r="D391" s="95">
        <v>29608.792458</v>
      </c>
      <c r="E391" s="95">
        <v>3.7332000000000001</v>
      </c>
      <c r="F391" s="95">
        <f t="shared" si="284"/>
        <v>0.56072265202099847</v>
      </c>
      <c r="G391" s="95">
        <v>961.24390000000005</v>
      </c>
      <c r="H391" s="95">
        <v>118</v>
      </c>
      <c r="I391" s="95">
        <v>69.487300000000005</v>
      </c>
      <c r="J391" s="95">
        <v>896.98699999999997</v>
      </c>
      <c r="K391" s="95">
        <f t="shared" si="285"/>
        <v>5.5795121198019847E-2</v>
      </c>
      <c r="L391" s="95">
        <v>62398.5766</v>
      </c>
      <c r="M391" s="95">
        <v>93418</v>
      </c>
      <c r="N391" s="95">
        <v>28074.196400000001</v>
      </c>
      <c r="O391" s="95">
        <v>5.2877000000000001</v>
      </c>
      <c r="P391" s="95">
        <f t="shared" si="286"/>
        <v>0.71552127658375742</v>
      </c>
      <c r="Q391" s="95">
        <v>1010.24</v>
      </c>
      <c r="R391" s="95">
        <v>2434</v>
      </c>
      <c r="S391" s="95">
        <v>-37.908099999999997</v>
      </c>
      <c r="T391" s="95">
        <v>400.86250000000001</v>
      </c>
      <c r="U391" s="95">
        <v>-41.668399999999998</v>
      </c>
      <c r="V391" s="95">
        <f t="shared" si="287"/>
        <v>0.10914284780389374</v>
      </c>
      <c r="W391" s="95">
        <v>62398.5766</v>
      </c>
      <c r="X391" s="95">
        <v>93418</v>
      </c>
      <c r="Y391" s="95">
        <v>20.899699999999999</v>
      </c>
      <c r="Z391" s="95">
        <v>28074.196400000001</v>
      </c>
      <c r="AA391" s="95">
        <v>5.2877000000000001</v>
      </c>
      <c r="AB391" s="95">
        <f t="shared" si="288"/>
        <v>0.7222538839795053</v>
      </c>
      <c r="AC391" s="95"/>
      <c r="AD391" s="95"/>
      <c r="AE391" s="95">
        <f t="shared" si="289"/>
        <v>0</v>
      </c>
      <c r="AF391" s="95"/>
      <c r="AG391" s="95"/>
      <c r="AH391" s="95">
        <f t="shared" si="290"/>
        <v>0</v>
      </c>
      <c r="AI391" s="95"/>
      <c r="AJ391" s="95"/>
      <c r="AK391" s="95"/>
      <c r="AL391" s="95">
        <f t="shared" si="291"/>
        <v>0</v>
      </c>
      <c r="AM391" s="136"/>
      <c r="AN391" s="95">
        <v>54.1295</v>
      </c>
      <c r="AO391" s="95">
        <v>114</v>
      </c>
      <c r="AP391" s="95">
        <v>1.483258</v>
      </c>
      <c r="AQ391" s="95">
        <v>6.4748000000000001</v>
      </c>
      <c r="AR391" s="95">
        <f t="shared" si="292"/>
        <v>8.0975418631622706E-3</v>
      </c>
      <c r="AS391" s="95">
        <v>2.1839</v>
      </c>
      <c r="AT391" s="95">
        <v>36.839599999999997</v>
      </c>
      <c r="AU391" s="95">
        <v>81.482399999999998</v>
      </c>
      <c r="AV391" s="95">
        <v>521.17780000000005</v>
      </c>
      <c r="AW391" s="95">
        <v>776.56629999999996</v>
      </c>
      <c r="AX391" s="95">
        <v>45.375500000000002</v>
      </c>
      <c r="AY391" s="96"/>
      <c r="AZ391" s="190"/>
      <c r="BA391" s="207"/>
      <c r="BB391" s="207">
        <f t="shared" si="296"/>
        <v>29608.792458</v>
      </c>
      <c r="BC391" s="207">
        <f t="shared" si="297"/>
        <v>29608.792458</v>
      </c>
      <c r="BD391" s="207">
        <f t="shared" si="280"/>
        <v>0</v>
      </c>
      <c r="BE391" s="207"/>
      <c r="BF391" s="207"/>
      <c r="BG391" s="207"/>
    </row>
    <row r="392" spans="1:59" ht="20.25" customHeight="1">
      <c r="A392" s="279"/>
      <c r="B392" s="93" t="s">
        <v>66</v>
      </c>
      <c r="C392" s="95">
        <v>16662.86</v>
      </c>
      <c r="D392" s="95">
        <v>4803.2150000000001</v>
      </c>
      <c r="E392" s="95">
        <v>-27.309701594181401</v>
      </c>
      <c r="F392" s="95">
        <f t="shared" si="284"/>
        <v>9.0961880895596772E-2</v>
      </c>
      <c r="G392" s="95">
        <v>531.48</v>
      </c>
      <c r="H392" s="95">
        <v>49</v>
      </c>
      <c r="I392" s="95">
        <v>62.59</v>
      </c>
      <c r="J392" s="95">
        <v>43.984357027835301</v>
      </c>
      <c r="K392" s="95">
        <f t="shared" si="285"/>
        <v>5.0256905014068223E-2</v>
      </c>
      <c r="L392" s="95">
        <v>7261.69</v>
      </c>
      <c r="M392" s="95">
        <v>15520</v>
      </c>
      <c r="N392" s="95">
        <v>3463.29</v>
      </c>
      <c r="O392" s="95">
        <v>-41.087184686332101</v>
      </c>
      <c r="P392" s="95">
        <f t="shared" si="286"/>
        <v>8.826816079336687E-2</v>
      </c>
      <c r="Q392" s="95"/>
      <c r="R392" s="95"/>
      <c r="S392" s="95"/>
      <c r="T392" s="95"/>
      <c r="U392" s="95"/>
      <c r="V392" s="95">
        <f t="shared" si="287"/>
        <v>0</v>
      </c>
      <c r="W392" s="95">
        <v>5917.69</v>
      </c>
      <c r="X392" s="95">
        <v>15516</v>
      </c>
      <c r="Y392" s="95">
        <v>-38.492032030444797</v>
      </c>
      <c r="Z392" s="95">
        <v>3463.11</v>
      </c>
      <c r="AA392" s="95">
        <v>-41.088743425215903</v>
      </c>
      <c r="AB392" s="95">
        <f t="shared" si="288"/>
        <v>8.9094078153142242E-2</v>
      </c>
      <c r="AC392" s="95">
        <v>4</v>
      </c>
      <c r="AD392" s="95">
        <v>0.18</v>
      </c>
      <c r="AE392" s="95">
        <f t="shared" si="289"/>
        <v>5.7816309550212219E-4</v>
      </c>
      <c r="AF392" s="95"/>
      <c r="AG392" s="95"/>
      <c r="AH392" s="95">
        <f t="shared" si="290"/>
        <v>0</v>
      </c>
      <c r="AI392" s="95">
        <v>7194.65</v>
      </c>
      <c r="AJ392" s="95">
        <v>1015.49</v>
      </c>
      <c r="AK392" s="95">
        <v>1173.98067996487</v>
      </c>
      <c r="AL392" s="95">
        <f t="shared" si="291"/>
        <v>0.29153625030967772</v>
      </c>
      <c r="AM392" s="136">
        <v>1014.2</v>
      </c>
      <c r="AN392" s="95">
        <v>1.74</v>
      </c>
      <c r="AO392" s="95">
        <v>31</v>
      </c>
      <c r="AP392" s="95">
        <v>0.11</v>
      </c>
      <c r="AQ392" s="95">
        <v>-86.075949367088597</v>
      </c>
      <c r="AR392" s="95">
        <f t="shared" si="292"/>
        <v>6.0052236694347835E-4</v>
      </c>
      <c r="AS392" s="95">
        <v>101.27</v>
      </c>
      <c r="AT392" s="95">
        <v>4.72</v>
      </c>
      <c r="AU392" s="95"/>
      <c r="AV392" s="95">
        <v>38.090000000000003</v>
      </c>
      <c r="AW392" s="95">
        <v>117.65</v>
      </c>
      <c r="AX392" s="95">
        <v>5.0000000000000001E-3</v>
      </c>
      <c r="AY392" s="96"/>
      <c r="AZ392" s="190"/>
      <c r="BA392" s="207"/>
      <c r="BB392" s="207">
        <f t="shared" si="296"/>
        <v>4803.2150000000001</v>
      </c>
      <c r="BC392" s="207">
        <f t="shared" si="297"/>
        <v>4803.2150000000001</v>
      </c>
      <c r="BD392" s="207">
        <f t="shared" si="280"/>
        <v>0</v>
      </c>
      <c r="BE392" s="207"/>
      <c r="BF392" s="207"/>
      <c r="BG392" s="207"/>
    </row>
    <row r="393" spans="1:59" ht="20.25" customHeight="1">
      <c r="A393" s="279"/>
      <c r="B393" s="93" t="s">
        <v>67</v>
      </c>
      <c r="C393" s="95">
        <v>37780.182538900001</v>
      </c>
      <c r="D393" s="95">
        <v>8293.1870909999998</v>
      </c>
      <c r="E393" s="95">
        <v>30.05</v>
      </c>
      <c r="F393" s="95">
        <f t="shared" si="284"/>
        <v>0.1570539516587208</v>
      </c>
      <c r="G393" s="95">
        <v>24033.02539391</v>
      </c>
      <c r="H393" s="95">
        <v>8</v>
      </c>
      <c r="I393" s="95">
        <v>550.37206100000003</v>
      </c>
      <c r="J393" s="190">
        <v>-23.74</v>
      </c>
      <c r="K393" s="95">
        <f t="shared" si="285"/>
        <v>0.44192357232902951</v>
      </c>
      <c r="L393" s="95">
        <v>10470.79907564</v>
      </c>
      <c r="M393" s="96">
        <v>18730</v>
      </c>
      <c r="N393" s="95">
        <v>5050.2459440000002</v>
      </c>
      <c r="O393" s="95">
        <v>3.65</v>
      </c>
      <c r="P393" s="95">
        <f t="shared" si="286"/>
        <v>0.12871458094212174</v>
      </c>
      <c r="Q393" s="95">
        <v>0</v>
      </c>
      <c r="R393" s="95">
        <v>0</v>
      </c>
      <c r="S393" s="95">
        <v>0</v>
      </c>
      <c r="T393" s="95">
        <v>0</v>
      </c>
      <c r="U393" s="95">
        <v>0</v>
      </c>
      <c r="V393" s="95">
        <f t="shared" si="287"/>
        <v>0</v>
      </c>
      <c r="W393" s="95">
        <v>10470.79907564</v>
      </c>
      <c r="X393" s="96">
        <v>18730</v>
      </c>
      <c r="Y393" s="84">
        <v>16.510000000000002</v>
      </c>
      <c r="Z393" s="95">
        <v>5050.2459440000002</v>
      </c>
      <c r="AA393" s="95">
        <v>3.65</v>
      </c>
      <c r="AB393" s="95">
        <f t="shared" si="288"/>
        <v>0.12992570459134292</v>
      </c>
      <c r="AC393" s="95">
        <v>0</v>
      </c>
      <c r="AD393" s="95">
        <v>0</v>
      </c>
      <c r="AE393" s="95">
        <f t="shared" si="289"/>
        <v>0</v>
      </c>
      <c r="AF393" s="95">
        <v>0</v>
      </c>
      <c r="AG393" s="95">
        <v>0</v>
      </c>
      <c r="AH393" s="95">
        <f t="shared" si="290"/>
        <v>0</v>
      </c>
      <c r="AI393" s="95">
        <v>0</v>
      </c>
      <c r="AJ393" s="95">
        <v>0</v>
      </c>
      <c r="AK393" s="95">
        <v>0</v>
      </c>
      <c r="AL393" s="95">
        <f t="shared" si="291"/>
        <v>0</v>
      </c>
      <c r="AM393" s="95">
        <v>0</v>
      </c>
      <c r="AN393" s="95">
        <v>0</v>
      </c>
      <c r="AO393" s="95">
        <v>0</v>
      </c>
      <c r="AP393" s="95">
        <v>0</v>
      </c>
      <c r="AQ393" s="95">
        <v>0</v>
      </c>
      <c r="AR393" s="95">
        <f t="shared" si="292"/>
        <v>0</v>
      </c>
      <c r="AS393" s="95">
        <v>0</v>
      </c>
      <c r="AT393" s="95">
        <v>0</v>
      </c>
      <c r="AU393" s="95">
        <v>0</v>
      </c>
      <c r="AV393" s="95">
        <v>2677.6756300000002</v>
      </c>
      <c r="AW393" s="95">
        <v>14.893456</v>
      </c>
      <c r="AX393" s="95">
        <v>0</v>
      </c>
      <c r="AY393" s="95">
        <v>0</v>
      </c>
      <c r="AZ393" s="95">
        <v>0</v>
      </c>
      <c r="BA393" s="207"/>
      <c r="BB393" s="207">
        <f t="shared" si="296"/>
        <v>8293.1870909999998</v>
      </c>
      <c r="BC393" s="207">
        <f t="shared" si="297"/>
        <v>8293.1870909999998</v>
      </c>
      <c r="BD393" s="207">
        <f t="shared" si="280"/>
        <v>0</v>
      </c>
      <c r="BE393" s="207"/>
      <c r="BF393" s="207"/>
      <c r="BG393" s="207"/>
    </row>
    <row r="394" spans="1:59" ht="20.25" customHeight="1">
      <c r="A394" s="279"/>
      <c r="B394" s="93" t="s">
        <v>68</v>
      </c>
      <c r="C394" s="90">
        <v>181940.48000000001</v>
      </c>
      <c r="D394" s="90">
        <v>7264.46</v>
      </c>
      <c r="E394" s="90">
        <v>66.869421001612494</v>
      </c>
      <c r="F394" s="95">
        <f t="shared" si="284"/>
        <v>0.1375722188764873</v>
      </c>
      <c r="G394" s="90">
        <v>2864.13</v>
      </c>
      <c r="H394" s="90">
        <v>47</v>
      </c>
      <c r="I394" s="90">
        <v>230.31</v>
      </c>
      <c r="J394" s="90">
        <v>2568.71378910776</v>
      </c>
      <c r="K394" s="95">
        <f t="shared" si="285"/>
        <v>0.18492838782217688</v>
      </c>
      <c r="L394" s="90">
        <v>16516.88</v>
      </c>
      <c r="M394" s="90">
        <v>21191</v>
      </c>
      <c r="N394" s="90">
        <v>3936.58</v>
      </c>
      <c r="O394" s="90">
        <v>25.434303266674299</v>
      </c>
      <c r="P394" s="95">
        <f t="shared" si="286"/>
        <v>0.10033080579909626</v>
      </c>
      <c r="Q394" s="90"/>
      <c r="R394" s="90"/>
      <c r="S394" s="90"/>
      <c r="T394" s="90"/>
      <c r="U394" s="90"/>
      <c r="V394" s="95">
        <f t="shared" si="287"/>
        <v>0</v>
      </c>
      <c r="W394" s="90">
        <v>16516.88</v>
      </c>
      <c r="X394" s="90">
        <v>21191</v>
      </c>
      <c r="Y394" s="90">
        <v>47.292694793911203</v>
      </c>
      <c r="Z394" s="90">
        <v>3936.58</v>
      </c>
      <c r="AA394" s="90">
        <v>25.434303266674299</v>
      </c>
      <c r="AB394" s="95">
        <f t="shared" si="288"/>
        <v>0.1012748558885212</v>
      </c>
      <c r="AC394" s="90"/>
      <c r="AD394" s="90"/>
      <c r="AE394" s="95">
        <f t="shared" si="289"/>
        <v>0</v>
      </c>
      <c r="AF394" s="90"/>
      <c r="AG394" s="90"/>
      <c r="AH394" s="95">
        <f t="shared" si="290"/>
        <v>0</v>
      </c>
      <c r="AI394" s="90"/>
      <c r="AJ394" s="90"/>
      <c r="AK394" s="90"/>
      <c r="AL394" s="95">
        <f t="shared" si="291"/>
        <v>0</v>
      </c>
      <c r="AM394" s="90"/>
      <c r="AN394" s="90">
        <v>148675.88</v>
      </c>
      <c r="AO394" s="90">
        <v>92648</v>
      </c>
      <c r="AP394" s="90">
        <v>218.84</v>
      </c>
      <c r="AQ394" s="90">
        <v>22.3321594275812</v>
      </c>
      <c r="AR394" s="95">
        <f t="shared" si="292"/>
        <v>1.1947119525628256</v>
      </c>
      <c r="AS394" s="90">
        <v>953.88</v>
      </c>
      <c r="AT394" s="90">
        <v>6.57</v>
      </c>
      <c r="AU394" s="90"/>
      <c r="AV394" s="90">
        <v>726.4</v>
      </c>
      <c r="AW394" s="90">
        <v>1091.1199999999999</v>
      </c>
      <c r="AX394" s="90"/>
      <c r="AY394" s="90">
        <v>100.76</v>
      </c>
      <c r="AZ394" s="190"/>
      <c r="BA394" s="207"/>
      <c r="BB394" s="207">
        <f t="shared" si="296"/>
        <v>7264.46</v>
      </c>
      <c r="BC394" s="207">
        <f t="shared" si="297"/>
        <v>7264.46</v>
      </c>
      <c r="BD394" s="207">
        <f t="shared" si="280"/>
        <v>0</v>
      </c>
      <c r="BE394" s="207"/>
      <c r="BF394" s="207"/>
      <c r="BG394" s="207"/>
    </row>
    <row r="395" spans="1:59" ht="20.25" customHeight="1">
      <c r="A395" s="279"/>
      <c r="B395" s="93" t="s">
        <v>69</v>
      </c>
      <c r="C395" s="240">
        <v>40290.68</v>
      </c>
      <c r="D395" s="240">
        <v>8548.0499999999993</v>
      </c>
      <c r="E395" s="240">
        <v>1.57</v>
      </c>
      <c r="F395" s="95">
        <f t="shared" si="284"/>
        <v>0.16188047089076918</v>
      </c>
      <c r="G395" s="241">
        <v>8306.35</v>
      </c>
      <c r="H395" s="240">
        <v>28</v>
      </c>
      <c r="I395" s="240">
        <v>275.87</v>
      </c>
      <c r="J395" s="240">
        <v>6.32</v>
      </c>
      <c r="K395" s="95">
        <f t="shared" si="285"/>
        <v>0.22151098236509026</v>
      </c>
      <c r="L395" s="240">
        <v>1745.95</v>
      </c>
      <c r="M395" s="244">
        <v>43032</v>
      </c>
      <c r="N395" s="240">
        <v>6579.75</v>
      </c>
      <c r="O395" s="240">
        <v>-9.81</v>
      </c>
      <c r="P395" s="95">
        <f t="shared" si="286"/>
        <v>0.16769673662331355</v>
      </c>
      <c r="Q395" s="247">
        <v>3833.65</v>
      </c>
      <c r="R395" s="247">
        <v>8523</v>
      </c>
      <c r="S395" s="247" t="s">
        <v>70</v>
      </c>
      <c r="T395" s="247">
        <v>1260.6199999999999</v>
      </c>
      <c r="U395" s="247"/>
      <c r="V395" s="95">
        <f t="shared" si="287"/>
        <v>0.34322905434792356</v>
      </c>
      <c r="W395" s="240">
        <v>1745.95</v>
      </c>
      <c r="X395" s="244">
        <v>43032</v>
      </c>
      <c r="Y395" s="240">
        <v>16.239999999999998</v>
      </c>
      <c r="Z395" s="240">
        <v>6579.75</v>
      </c>
      <c r="AA395" s="240">
        <v>-9.81</v>
      </c>
      <c r="AB395" s="95">
        <f t="shared" si="288"/>
        <v>0.16927465796008143</v>
      </c>
      <c r="AC395" s="244"/>
      <c r="AD395" s="240"/>
      <c r="AE395" s="95">
        <f t="shared" si="289"/>
        <v>0</v>
      </c>
      <c r="AF395" s="244"/>
      <c r="AG395" s="240"/>
      <c r="AH395" s="95">
        <f t="shared" si="290"/>
        <v>0</v>
      </c>
      <c r="AI395" s="240"/>
      <c r="AJ395" s="240"/>
      <c r="AK395" s="240"/>
      <c r="AL395" s="95">
        <f t="shared" si="291"/>
        <v>0</v>
      </c>
      <c r="AM395" s="240"/>
      <c r="AN395" s="244">
        <v>10.54</v>
      </c>
      <c r="AO395" s="244">
        <v>6</v>
      </c>
      <c r="AP395" s="240">
        <v>0.16509399999999999</v>
      </c>
      <c r="AQ395" s="251">
        <v>553.85</v>
      </c>
      <c r="AR395" s="95">
        <f t="shared" si="292"/>
        <v>9.0129672407424197E-4</v>
      </c>
      <c r="AS395" s="240">
        <v>201.69</v>
      </c>
      <c r="AT395" s="240"/>
      <c r="AU395" s="240">
        <v>0.94339600000000001</v>
      </c>
      <c r="AV395" s="240">
        <v>644.37</v>
      </c>
      <c r="AW395" s="240">
        <v>845.03</v>
      </c>
      <c r="AX395" s="240">
        <v>0.23</v>
      </c>
      <c r="AY395" s="252"/>
      <c r="AZ395" s="240"/>
      <c r="BA395" s="207"/>
      <c r="BB395" s="207">
        <f t="shared" si="296"/>
        <v>8548.0499999999993</v>
      </c>
      <c r="BC395" s="207">
        <f t="shared" si="297"/>
        <v>8548.0484899999992</v>
      </c>
      <c r="BD395" s="207">
        <f t="shared" si="280"/>
        <v>-1.510000000052969E-3</v>
      </c>
      <c r="BE395" s="207"/>
      <c r="BF395" s="207"/>
      <c r="BG395" s="207"/>
    </row>
    <row r="396" spans="1:59" ht="20.25" customHeight="1">
      <c r="A396" s="279"/>
      <c r="B396" s="93" t="s">
        <v>71</v>
      </c>
      <c r="C396" s="84">
        <v>25627.874943170002</v>
      </c>
      <c r="D396" s="84">
        <v>7698.713925</v>
      </c>
      <c r="E396" s="84">
        <v>195</v>
      </c>
      <c r="F396" s="95">
        <f t="shared" si="284"/>
        <v>0.1457959927038707</v>
      </c>
      <c r="G396" s="84">
        <v>12.00574621</v>
      </c>
      <c r="H396" s="84">
        <v>708</v>
      </c>
      <c r="I396" s="84">
        <v>7.1630339999999997</v>
      </c>
      <c r="J396" s="84">
        <v>335</v>
      </c>
      <c r="K396" s="95">
        <f t="shared" si="285"/>
        <v>5.7515884222805735E-3</v>
      </c>
      <c r="L396" s="84">
        <v>19231.960233059999</v>
      </c>
      <c r="M396" s="84">
        <v>44380</v>
      </c>
      <c r="N396" s="84">
        <v>7600.028018</v>
      </c>
      <c r="O396" s="84">
        <v>228</v>
      </c>
      <c r="P396" s="95">
        <f t="shared" si="286"/>
        <v>0.19370035288032977</v>
      </c>
      <c r="Q396" s="84">
        <v>84.621382479999994</v>
      </c>
      <c r="R396" s="84">
        <v>171</v>
      </c>
      <c r="S396" s="84">
        <v>-87</v>
      </c>
      <c r="T396" s="84">
        <v>23.501093000000001</v>
      </c>
      <c r="U396" s="84">
        <v>-90</v>
      </c>
      <c r="V396" s="95">
        <f t="shared" si="287"/>
        <v>6.3986434663360937E-3</v>
      </c>
      <c r="W396" s="84">
        <v>19231.960233059999</v>
      </c>
      <c r="X396" s="84">
        <v>44380</v>
      </c>
      <c r="Y396" s="84">
        <v>277</v>
      </c>
      <c r="Z396" s="84">
        <v>7600.028018</v>
      </c>
      <c r="AA396" s="84">
        <v>228</v>
      </c>
      <c r="AB396" s="95">
        <f t="shared" si="288"/>
        <v>0.1955229519714253</v>
      </c>
      <c r="AC396" s="84">
        <v>0</v>
      </c>
      <c r="AD396" s="84">
        <v>0</v>
      </c>
      <c r="AE396" s="95">
        <f t="shared" si="289"/>
        <v>0</v>
      </c>
      <c r="AF396" s="84">
        <v>0</v>
      </c>
      <c r="AG396" s="84">
        <v>0</v>
      </c>
      <c r="AH396" s="95">
        <f t="shared" si="290"/>
        <v>0</v>
      </c>
      <c r="AI396" s="84">
        <v>0</v>
      </c>
      <c r="AJ396" s="84">
        <v>0</v>
      </c>
      <c r="AK396" s="84">
        <v>0</v>
      </c>
      <c r="AL396" s="95">
        <f t="shared" si="291"/>
        <v>0</v>
      </c>
      <c r="AM396" s="84">
        <v>0</v>
      </c>
      <c r="AN396" s="84">
        <v>4862.4830000000002</v>
      </c>
      <c r="AO396" s="84">
        <v>12264</v>
      </c>
      <c r="AP396" s="84">
        <v>22.937275</v>
      </c>
      <c r="AQ396" s="84">
        <v>64521</v>
      </c>
      <c r="AR396" s="95">
        <f t="shared" si="292"/>
        <v>0.12522133340212249</v>
      </c>
      <c r="AS396" s="84">
        <v>0.30760799999999999</v>
      </c>
      <c r="AT396" s="84">
        <v>0</v>
      </c>
      <c r="AU396" s="84">
        <v>0</v>
      </c>
      <c r="AV396" s="84">
        <v>28.958497999999999</v>
      </c>
      <c r="AW396" s="84">
        <v>39.319491999999997</v>
      </c>
      <c r="AX396" s="84">
        <v>0</v>
      </c>
      <c r="AY396" s="84">
        <v>0</v>
      </c>
      <c r="AZ396" s="84">
        <v>0</v>
      </c>
      <c r="BA396" s="207"/>
      <c r="BB396" s="207">
        <f t="shared" si="296"/>
        <v>7698.713925</v>
      </c>
      <c r="BC396" s="207">
        <f t="shared" si="297"/>
        <v>7698.713925</v>
      </c>
      <c r="BD396" s="207">
        <f t="shared" si="280"/>
        <v>0</v>
      </c>
      <c r="BE396" s="207"/>
      <c r="BF396" s="207"/>
      <c r="BG396" s="207"/>
    </row>
    <row r="397" spans="1:59" ht="20.25" customHeight="1">
      <c r="A397" s="279"/>
      <c r="B397" s="93" t="s">
        <v>72</v>
      </c>
      <c r="C397" s="84">
        <v>30120.95</v>
      </c>
      <c r="D397" s="84">
        <v>4805.8195319999904</v>
      </c>
      <c r="E397" s="84">
        <v>21.67</v>
      </c>
      <c r="F397" s="95">
        <f t="shared" si="284"/>
        <v>9.1011204760876985E-2</v>
      </c>
      <c r="G397" s="84">
        <v>842.86</v>
      </c>
      <c r="H397" s="84">
        <v>111</v>
      </c>
      <c r="I397" s="84">
        <v>49.44</v>
      </c>
      <c r="J397" s="84">
        <v>3.98</v>
      </c>
      <c r="K397" s="95">
        <f t="shared" si="285"/>
        <v>3.9698056940334438E-2</v>
      </c>
      <c r="L397" s="84">
        <v>14486.55</v>
      </c>
      <c r="M397" s="84">
        <v>25011</v>
      </c>
      <c r="N397" s="84">
        <v>4507.2895319999898</v>
      </c>
      <c r="O397" s="84">
        <v>-26</v>
      </c>
      <c r="P397" s="95">
        <f t="shared" si="286"/>
        <v>0.11487636240477533</v>
      </c>
      <c r="Q397" s="84">
        <v>0</v>
      </c>
      <c r="R397" s="84">
        <v>0</v>
      </c>
      <c r="S397" s="84">
        <v>0</v>
      </c>
      <c r="T397" s="84">
        <v>0</v>
      </c>
      <c r="U397" s="84">
        <v>0</v>
      </c>
      <c r="V397" s="95">
        <f t="shared" si="287"/>
        <v>0</v>
      </c>
      <c r="W397" s="84">
        <v>14486.55</v>
      </c>
      <c r="X397" s="84">
        <v>25011</v>
      </c>
      <c r="Y397" s="84">
        <v>-17</v>
      </c>
      <c r="Z397" s="84">
        <v>4507.2895319999898</v>
      </c>
      <c r="AA397" s="84">
        <v>-26</v>
      </c>
      <c r="AB397" s="95">
        <f t="shared" si="288"/>
        <v>0.1159572770783622</v>
      </c>
      <c r="AC397" s="84">
        <v>0</v>
      </c>
      <c r="AD397" s="84">
        <v>0</v>
      </c>
      <c r="AE397" s="95">
        <f t="shared" si="289"/>
        <v>0</v>
      </c>
      <c r="AF397" s="84">
        <v>0</v>
      </c>
      <c r="AG397" s="84">
        <v>0</v>
      </c>
      <c r="AH397" s="95">
        <f t="shared" si="290"/>
        <v>0</v>
      </c>
      <c r="AI397" s="84">
        <v>0</v>
      </c>
      <c r="AJ397" s="84">
        <v>0</v>
      </c>
      <c r="AK397" s="84">
        <v>0</v>
      </c>
      <c r="AL397" s="95">
        <f t="shared" si="291"/>
        <v>0</v>
      </c>
      <c r="AM397" s="84">
        <v>0</v>
      </c>
      <c r="AN397" s="84">
        <v>304.99</v>
      </c>
      <c r="AO397" s="84">
        <v>879</v>
      </c>
      <c r="AP397" s="84">
        <v>4.09</v>
      </c>
      <c r="AQ397" s="84">
        <v>7.01</v>
      </c>
      <c r="AR397" s="95">
        <f t="shared" si="292"/>
        <v>2.232851346180751E-2</v>
      </c>
      <c r="AS397" s="84">
        <v>17.48</v>
      </c>
      <c r="AT397" s="84">
        <v>14.61</v>
      </c>
      <c r="AU397" s="84">
        <v>0</v>
      </c>
      <c r="AV397" s="84">
        <v>163.25</v>
      </c>
      <c r="AW397" s="84">
        <v>37.01</v>
      </c>
      <c r="AX397" s="84">
        <v>12.65</v>
      </c>
      <c r="AY397" s="84">
        <v>0</v>
      </c>
      <c r="AZ397" s="84">
        <v>0</v>
      </c>
      <c r="BA397" s="207"/>
      <c r="BB397" s="207">
        <f t="shared" si="296"/>
        <v>4805.8195319999904</v>
      </c>
      <c r="BC397" s="207">
        <f t="shared" si="297"/>
        <v>4805.8195319999886</v>
      </c>
      <c r="BD397" s="207">
        <f t="shared" si="280"/>
        <v>0</v>
      </c>
      <c r="BE397" s="207"/>
      <c r="BF397" s="207"/>
      <c r="BG397" s="207"/>
    </row>
    <row r="398" spans="1:59" customFormat="1" ht="20.25" customHeight="1">
      <c r="A398" s="279"/>
      <c r="B398" s="93" t="s">
        <v>73</v>
      </c>
      <c r="C398" s="84">
        <v>41663.678924020001</v>
      </c>
      <c r="D398" s="84">
        <v>14730.737058000001</v>
      </c>
      <c r="E398" s="84">
        <v>0</v>
      </c>
      <c r="F398" s="95">
        <f t="shared" si="284"/>
        <v>0.27896639017286329</v>
      </c>
      <c r="G398" s="84">
        <v>810.32000860000005</v>
      </c>
      <c r="H398" s="84">
        <v>17</v>
      </c>
      <c r="I398" s="84">
        <v>23.686821999999999</v>
      </c>
      <c r="J398" s="84">
        <v>0</v>
      </c>
      <c r="K398" s="95">
        <f t="shared" si="285"/>
        <v>1.9019433828712913E-2</v>
      </c>
      <c r="L398" s="84">
        <v>34280.552819019998</v>
      </c>
      <c r="M398" s="84">
        <v>65824</v>
      </c>
      <c r="N398" s="84">
        <v>13315.834214</v>
      </c>
      <c r="O398" s="84">
        <v>0</v>
      </c>
      <c r="P398" s="95">
        <f t="shared" si="286"/>
        <v>0.33937793124432775</v>
      </c>
      <c r="Q398" s="84">
        <v>0</v>
      </c>
      <c r="R398" s="84">
        <v>0</v>
      </c>
      <c r="S398" s="84">
        <v>0</v>
      </c>
      <c r="T398" s="84">
        <v>0</v>
      </c>
      <c r="U398" s="84">
        <v>0</v>
      </c>
      <c r="V398" s="95">
        <f t="shared" si="287"/>
        <v>0</v>
      </c>
      <c r="W398" s="84">
        <v>34280.552819019998</v>
      </c>
      <c r="X398" s="84">
        <v>65824</v>
      </c>
      <c r="Y398" s="84">
        <v>0</v>
      </c>
      <c r="Z398" s="84">
        <v>13315.834214</v>
      </c>
      <c r="AA398" s="84">
        <v>0</v>
      </c>
      <c r="AB398" s="95">
        <f t="shared" si="288"/>
        <v>0.34257126517390479</v>
      </c>
      <c r="AC398" s="84">
        <v>0</v>
      </c>
      <c r="AD398" s="84">
        <v>0</v>
      </c>
      <c r="AE398" s="95">
        <f t="shared" si="289"/>
        <v>0</v>
      </c>
      <c r="AF398" s="84">
        <v>0</v>
      </c>
      <c r="AG398" s="84">
        <v>0</v>
      </c>
      <c r="AH398" s="95">
        <f t="shared" si="290"/>
        <v>0</v>
      </c>
      <c r="AI398" s="84">
        <v>0</v>
      </c>
      <c r="AJ398" s="84">
        <v>0</v>
      </c>
      <c r="AK398" s="84">
        <v>0</v>
      </c>
      <c r="AL398" s="95">
        <f t="shared" si="291"/>
        <v>0</v>
      </c>
      <c r="AM398" s="84">
        <v>0</v>
      </c>
      <c r="AN398" s="84">
        <v>16.42135</v>
      </c>
      <c r="AO398" s="84">
        <v>53</v>
      </c>
      <c r="AP398" s="84">
        <v>0.24948600000000001</v>
      </c>
      <c r="AQ398" s="84">
        <v>0</v>
      </c>
      <c r="AR398" s="95">
        <f t="shared" si="292"/>
        <v>1.3620174839932787E-3</v>
      </c>
      <c r="AS398" s="84">
        <v>39.411836999999998</v>
      </c>
      <c r="AT398" s="84">
        <v>0.86916499999999997</v>
      </c>
      <c r="AU398" s="84">
        <v>0</v>
      </c>
      <c r="AV398" s="84">
        <v>614.66178300000001</v>
      </c>
      <c r="AW398" s="84">
        <v>730.03286200000002</v>
      </c>
      <c r="AX398" s="84">
        <v>5.9908890000000001</v>
      </c>
      <c r="AY398" s="84">
        <v>0</v>
      </c>
      <c r="AZ398" s="84">
        <v>0</v>
      </c>
      <c r="BA398" s="207"/>
      <c r="BB398" s="207">
        <f t="shared" si="296"/>
        <v>14730.737058000001</v>
      </c>
      <c r="BC398" s="207">
        <f t="shared" si="297"/>
        <v>14730.737058000001</v>
      </c>
      <c r="BD398" s="207">
        <f t="shared" si="280"/>
        <v>0</v>
      </c>
      <c r="BE398" s="207"/>
      <c r="BF398" s="207"/>
      <c r="BG398" s="207"/>
    </row>
    <row r="399" spans="1:59" customFormat="1" ht="20.25" customHeight="1">
      <c r="A399" s="279"/>
      <c r="B399" s="1" t="s">
        <v>74</v>
      </c>
      <c r="C399" s="84">
        <v>14527.59670034</v>
      </c>
      <c r="D399" s="84">
        <v>6049.7044850000002</v>
      </c>
      <c r="E399" s="84">
        <v>0</v>
      </c>
      <c r="F399" s="95">
        <f t="shared" si="284"/>
        <v>0.11456753420742724</v>
      </c>
      <c r="G399" s="84">
        <v>102.262787</v>
      </c>
      <c r="H399" s="84">
        <v>11</v>
      </c>
      <c r="I399" s="84">
        <v>13.33723</v>
      </c>
      <c r="J399" s="84">
        <v>0</v>
      </c>
      <c r="K399" s="95">
        <f t="shared" si="285"/>
        <v>1.0709185193493865E-2</v>
      </c>
      <c r="L399" s="84">
        <v>10968.405674310001</v>
      </c>
      <c r="M399" s="84">
        <v>29372</v>
      </c>
      <c r="N399" s="84">
        <v>5099.5806940000002</v>
      </c>
      <c r="O399" s="84">
        <v>0</v>
      </c>
      <c r="P399" s="95">
        <f t="shared" si="286"/>
        <v>0.12997196558091911</v>
      </c>
      <c r="Q399" s="84">
        <v>0</v>
      </c>
      <c r="R399" s="84">
        <v>0</v>
      </c>
      <c r="S399" s="84">
        <v>0</v>
      </c>
      <c r="T399" s="84">
        <v>0</v>
      </c>
      <c r="U399" s="84">
        <v>0</v>
      </c>
      <c r="V399" s="95">
        <f t="shared" si="287"/>
        <v>0</v>
      </c>
      <c r="W399" s="84">
        <v>10968.405674310001</v>
      </c>
      <c r="X399" s="84">
        <v>29372</v>
      </c>
      <c r="Y399" s="84">
        <v>0</v>
      </c>
      <c r="Z399" s="84">
        <v>5099.5806940000002</v>
      </c>
      <c r="AA399" s="84">
        <v>0</v>
      </c>
      <c r="AB399" s="95">
        <f t="shared" si="288"/>
        <v>0.1311949204326433</v>
      </c>
      <c r="AC399" s="84">
        <v>0</v>
      </c>
      <c r="AD399" s="84">
        <v>0</v>
      </c>
      <c r="AE399" s="95">
        <f t="shared" si="289"/>
        <v>0</v>
      </c>
      <c r="AF399" s="84">
        <v>0</v>
      </c>
      <c r="AG399" s="84">
        <v>0</v>
      </c>
      <c r="AH399" s="95">
        <f t="shared" si="290"/>
        <v>0</v>
      </c>
      <c r="AI399" s="84">
        <v>0</v>
      </c>
      <c r="AJ399" s="84">
        <v>0</v>
      </c>
      <c r="AK399" s="84">
        <v>0</v>
      </c>
      <c r="AL399" s="95">
        <f t="shared" si="291"/>
        <v>0</v>
      </c>
      <c r="AM399" s="84">
        <v>0</v>
      </c>
      <c r="AN399" s="84">
        <v>9.6</v>
      </c>
      <c r="AO399" s="84">
        <v>17</v>
      </c>
      <c r="AP399" s="84">
        <v>0.30188799999999999</v>
      </c>
      <c r="AQ399" s="84">
        <v>0</v>
      </c>
      <c r="AR399" s="95">
        <f t="shared" si="292"/>
        <v>1.6480954210166617E-3</v>
      </c>
      <c r="AS399" s="84">
        <v>13.766508999999999</v>
      </c>
      <c r="AT399" s="84">
        <v>0</v>
      </c>
      <c r="AU399" s="84">
        <v>0</v>
      </c>
      <c r="AV399" s="84">
        <v>219.07509400000001</v>
      </c>
      <c r="AW399" s="84">
        <v>703.64306999999997</v>
      </c>
      <c r="AX399" s="84">
        <v>0</v>
      </c>
      <c r="AY399" s="84">
        <v>0</v>
      </c>
      <c r="AZ399" s="84">
        <v>0</v>
      </c>
      <c r="BA399" s="207"/>
      <c r="BB399" s="207">
        <f t="shared" si="296"/>
        <v>6049.7044850000002</v>
      </c>
      <c r="BC399" s="207">
        <f t="shared" si="297"/>
        <v>6049.7044850000002</v>
      </c>
      <c r="BD399" s="207">
        <f t="shared" si="280"/>
        <v>0</v>
      </c>
      <c r="BE399" s="207"/>
      <c r="BF399" s="207"/>
      <c r="BG399" s="207"/>
    </row>
    <row r="400" spans="1:59" customFormat="1" ht="20.25" customHeight="1">
      <c r="A400" s="279"/>
      <c r="B400" s="35" t="s">
        <v>75</v>
      </c>
      <c r="C400" s="84">
        <v>5673.9</v>
      </c>
      <c r="D400" s="84">
        <v>1469.7</v>
      </c>
      <c r="E400" s="84"/>
      <c r="F400" s="95">
        <f t="shared" si="284"/>
        <v>2.7832748763538289E-2</v>
      </c>
      <c r="G400" s="84">
        <v>0</v>
      </c>
      <c r="H400" s="84">
        <v>0</v>
      </c>
      <c r="I400" s="84">
        <v>0</v>
      </c>
      <c r="J400" s="84"/>
      <c r="K400" s="95">
        <f t="shared" si="285"/>
        <v>0</v>
      </c>
      <c r="L400" s="84">
        <v>3496.46</v>
      </c>
      <c r="M400" s="84">
        <v>3472</v>
      </c>
      <c r="N400" s="84">
        <v>1200.04</v>
      </c>
      <c r="O400" s="84"/>
      <c r="P400" s="95">
        <f t="shared" si="286"/>
        <v>3.0585172965149315E-2</v>
      </c>
      <c r="Q400" s="84">
        <v>0</v>
      </c>
      <c r="R400" s="84">
        <v>0</v>
      </c>
      <c r="S400" s="84"/>
      <c r="T400" s="84">
        <v>0</v>
      </c>
      <c r="U400" s="84"/>
      <c r="V400" s="95">
        <f t="shared" si="287"/>
        <v>0</v>
      </c>
      <c r="W400" s="84">
        <v>3496.46</v>
      </c>
      <c r="X400" s="84">
        <v>3472</v>
      </c>
      <c r="Y400" s="84"/>
      <c r="Z400" s="84">
        <v>1200.04</v>
      </c>
      <c r="AA400" s="84"/>
      <c r="AB400" s="95">
        <f t="shared" si="288"/>
        <v>3.0872960300682567E-2</v>
      </c>
      <c r="AC400" s="84">
        <v>0</v>
      </c>
      <c r="AD400" s="84">
        <v>0</v>
      </c>
      <c r="AE400" s="95">
        <f t="shared" si="289"/>
        <v>0</v>
      </c>
      <c r="AF400" s="84">
        <v>0</v>
      </c>
      <c r="AG400" s="84">
        <v>0</v>
      </c>
      <c r="AH400" s="95">
        <f t="shared" si="290"/>
        <v>0</v>
      </c>
      <c r="AI400" s="84">
        <v>0</v>
      </c>
      <c r="AJ400" s="84">
        <v>0</v>
      </c>
      <c r="AK400" s="84"/>
      <c r="AL400" s="95">
        <f t="shared" si="291"/>
        <v>0</v>
      </c>
      <c r="AM400" s="84">
        <v>0</v>
      </c>
      <c r="AN400" s="84">
        <v>0</v>
      </c>
      <c r="AO400" s="84">
        <v>0</v>
      </c>
      <c r="AP400" s="84">
        <v>0</v>
      </c>
      <c r="AQ400" s="84"/>
      <c r="AR400" s="95">
        <f t="shared" si="292"/>
        <v>0</v>
      </c>
      <c r="AS400" s="84">
        <v>0</v>
      </c>
      <c r="AT400" s="84">
        <v>0</v>
      </c>
      <c r="AU400" s="84">
        <v>0</v>
      </c>
      <c r="AV400" s="84">
        <v>102.07</v>
      </c>
      <c r="AW400" s="84">
        <v>167.59</v>
      </c>
      <c r="AX400" s="84">
        <v>0</v>
      </c>
      <c r="AY400" s="84">
        <v>0</v>
      </c>
      <c r="AZ400" s="84">
        <v>0</v>
      </c>
      <c r="BA400" s="207"/>
      <c r="BB400" s="207">
        <f t="shared" si="296"/>
        <v>1469.7</v>
      </c>
      <c r="BC400" s="207">
        <f t="shared" si="297"/>
        <v>1469.6999999999998</v>
      </c>
      <c r="BD400" s="207">
        <f t="shared" si="280"/>
        <v>0</v>
      </c>
      <c r="BE400" s="207"/>
      <c r="BF400" s="207"/>
      <c r="BG400" s="207"/>
    </row>
    <row r="401" spans="1:59" s="169" customFormat="1" ht="20.25" customHeight="1">
      <c r="A401" s="281"/>
      <c r="B401" s="185" t="s">
        <v>98</v>
      </c>
      <c r="C401" s="186">
        <f>C362+C363+C364+C365+C366+C367+C368+C369+C370+C371+C372+C373+C374+C375+C376+C377+C378+C379+C380+C381+C382+C383+C384+C385+C386+C387+C388+C389+C390+C391+C392+C393+C394+C395+C396+C397+C398+C399+C400</f>
        <v>27104968.483284973</v>
      </c>
      <c r="D401" s="186">
        <f t="shared" ref="D401:AZ401" si="298">D362+D363+D364+D365+D366+D367+D368+D369+D370+D371+D372+D373+D374+D375+D376+D377+D378+D379+D380+D381+D382+D383+D384+D385+D386+D387+D388+D389+D390+D391+D392+D393+D394+D395+D396+D397+D398+D399+D400</f>
        <v>5280470.1845523417</v>
      </c>
      <c r="E401" s="186">
        <v>8.9700000000000006</v>
      </c>
      <c r="F401" s="186">
        <f>SUM(F362:F400)</f>
        <v>99.999999999999943</v>
      </c>
      <c r="G401" s="186">
        <f t="shared" si="298"/>
        <v>2448167.9838093552</v>
      </c>
      <c r="H401" s="186">
        <f t="shared" si="298"/>
        <v>72036</v>
      </c>
      <c r="I401" s="186">
        <f t="shared" si="298"/>
        <v>124540.10047470976</v>
      </c>
      <c r="J401" s="186">
        <v>-4.46</v>
      </c>
      <c r="K401" s="186">
        <f>SUM(K362:K400)</f>
        <v>100</v>
      </c>
      <c r="L401" s="186">
        <f t="shared" si="298"/>
        <v>10093874.169962978</v>
      </c>
      <c r="M401" s="186">
        <f t="shared" si="298"/>
        <v>21736995</v>
      </c>
      <c r="N401" s="186">
        <f t="shared" si="298"/>
        <v>3923600.5020059939</v>
      </c>
      <c r="O401" s="186">
        <v>4.59</v>
      </c>
      <c r="P401" s="186">
        <f>SUM(P362:P400)</f>
        <v>99.999999999999972</v>
      </c>
      <c r="Q401" s="186">
        <f t="shared" si="298"/>
        <v>1076794.1631303893</v>
      </c>
      <c r="R401" s="186">
        <f t="shared" si="298"/>
        <v>2237063</v>
      </c>
      <c r="S401" s="186">
        <v>-23.64</v>
      </c>
      <c r="T401" s="186">
        <f t="shared" si="298"/>
        <v>367282.42671500001</v>
      </c>
      <c r="U401" s="186">
        <v>-28.48</v>
      </c>
      <c r="V401" s="186">
        <f>SUM(V362:V400)</f>
        <v>100</v>
      </c>
      <c r="W401" s="186">
        <f t="shared" si="298"/>
        <v>9759296.9912163839</v>
      </c>
      <c r="X401" s="186">
        <f t="shared" si="298"/>
        <v>18982218</v>
      </c>
      <c r="Y401" s="186">
        <v>13.23</v>
      </c>
      <c r="Z401" s="186">
        <f t="shared" si="298"/>
        <v>3887026.019896992</v>
      </c>
      <c r="AA401" s="186">
        <v>4.32</v>
      </c>
      <c r="AB401" s="186">
        <f>SUM(AB362:AB400)</f>
        <v>100.00000000000004</v>
      </c>
      <c r="AC401" s="186">
        <f t="shared" si="298"/>
        <v>2679172</v>
      </c>
      <c r="AD401" s="186">
        <f t="shared" si="298"/>
        <v>31133.083622999817</v>
      </c>
      <c r="AE401" s="186">
        <f>SUM(AE362:AE400)</f>
        <v>100.00000000000004</v>
      </c>
      <c r="AF401" s="186">
        <f t="shared" si="298"/>
        <v>75826</v>
      </c>
      <c r="AG401" s="186">
        <f t="shared" si="298"/>
        <v>5484.3325680000016</v>
      </c>
      <c r="AH401" s="186">
        <f>SUM(AH362:AH400)</f>
        <v>99.999999999999957</v>
      </c>
      <c r="AI401" s="186">
        <f t="shared" si="298"/>
        <v>232824.32995971997</v>
      </c>
      <c r="AJ401" s="186">
        <f t="shared" si="298"/>
        <v>348323.75010700006</v>
      </c>
      <c r="AK401" s="186">
        <v>11.47</v>
      </c>
      <c r="AL401" s="186">
        <f>SUM(AL362:AL400)</f>
        <v>99.999999999999986</v>
      </c>
      <c r="AM401" s="186">
        <f t="shared" si="298"/>
        <v>346881.26069299999</v>
      </c>
      <c r="AN401" s="186">
        <f t="shared" si="298"/>
        <v>588187.28248435992</v>
      </c>
      <c r="AO401" s="186">
        <f t="shared" si="298"/>
        <v>1011957</v>
      </c>
      <c r="AP401" s="186">
        <f t="shared" si="298"/>
        <v>18317.386005100005</v>
      </c>
      <c r="AQ401" s="186">
        <v>-7.4</v>
      </c>
      <c r="AR401" s="186">
        <f>SUM(AR362:AR400)</f>
        <v>99.999999999999986</v>
      </c>
      <c r="AS401" s="186">
        <f t="shared" si="298"/>
        <v>62354.786134000002</v>
      </c>
      <c r="AT401" s="186">
        <f t="shared" si="298"/>
        <v>13728.439312881408</v>
      </c>
      <c r="AU401" s="186">
        <f t="shared" si="298"/>
        <v>176764.18581199998</v>
      </c>
      <c r="AV401" s="186">
        <f t="shared" si="298"/>
        <v>218126.76867851481</v>
      </c>
      <c r="AW401" s="186">
        <f t="shared" si="298"/>
        <v>191345.21010014578</v>
      </c>
      <c r="AX401" s="186">
        <f t="shared" si="298"/>
        <v>164811.59899892009</v>
      </c>
      <c r="AY401" s="186">
        <f t="shared" si="298"/>
        <v>38557.454104076736</v>
      </c>
      <c r="AZ401" s="186">
        <f t="shared" si="298"/>
        <v>17548.919155</v>
      </c>
      <c r="BA401" s="253"/>
      <c r="BB401" s="207">
        <f t="shared" si="296"/>
        <v>5280470.1845523417</v>
      </c>
      <c r="BC401" s="207">
        <f t="shared" si="297"/>
        <v>5280470.1817333438</v>
      </c>
      <c r="BD401" s="207">
        <f t="shared" si="280"/>
        <v>-2.8189979493618011E-3</v>
      </c>
      <c r="BE401" s="253"/>
      <c r="BF401" s="253"/>
      <c r="BG401" s="253"/>
    </row>
    <row r="402" spans="1:59" ht="20.25" customHeight="1">
      <c r="A402" s="62" t="s">
        <v>99</v>
      </c>
      <c r="BA402" s="207"/>
      <c r="BB402" s="207"/>
      <c r="BC402" s="207"/>
      <c r="BD402" s="207"/>
      <c r="BE402" s="207"/>
      <c r="BF402" s="207"/>
      <c r="BG402" s="207"/>
    </row>
    <row r="403" spans="1:59" ht="20.25" customHeight="1">
      <c r="A403" s="242" t="s">
        <v>100</v>
      </c>
      <c r="B403" s="242"/>
      <c r="C403" s="243"/>
      <c r="D403" s="243"/>
      <c r="E403" s="243"/>
      <c r="G403" s="243"/>
      <c r="H403" s="243"/>
      <c r="I403" s="243"/>
      <c r="J403" s="245"/>
      <c r="L403" s="243"/>
      <c r="M403" s="243"/>
      <c r="N403" s="243"/>
      <c r="O403" s="245"/>
      <c r="P403" s="243"/>
      <c r="Q403" s="243"/>
      <c r="R403" s="243"/>
      <c r="S403" s="243"/>
      <c r="T403" s="243"/>
      <c r="U403" s="245"/>
      <c r="V403" s="243"/>
      <c r="W403" s="243"/>
      <c r="X403" s="243"/>
      <c r="Y403" s="245"/>
      <c r="Z403" s="243"/>
      <c r="AA403" s="243"/>
      <c r="AB403" s="243"/>
      <c r="AC403" s="243"/>
      <c r="AD403" s="243"/>
      <c r="AE403" s="243"/>
      <c r="AF403" s="243"/>
      <c r="AG403" s="243"/>
      <c r="AH403" s="243"/>
      <c r="BA403" s="207"/>
      <c r="BB403" s="207"/>
      <c r="BC403" s="207"/>
      <c r="BD403" s="207"/>
      <c r="BE403" s="207"/>
      <c r="BF403" s="207"/>
      <c r="BG403" s="207"/>
    </row>
    <row r="404" spans="1:59" ht="20.25" customHeight="1">
      <c r="A404" s="242" t="s">
        <v>101</v>
      </c>
      <c r="B404" s="242"/>
      <c r="C404" s="243"/>
      <c r="D404" s="243"/>
      <c r="E404" s="243"/>
      <c r="G404" s="243"/>
      <c r="H404" s="243"/>
      <c r="I404" s="243"/>
      <c r="J404" s="245"/>
      <c r="L404" s="243"/>
      <c r="M404" s="243"/>
      <c r="N404" s="243"/>
      <c r="O404" s="245"/>
      <c r="P404" s="243"/>
      <c r="Q404" s="243"/>
      <c r="R404" s="243"/>
      <c r="S404" s="243"/>
      <c r="T404" s="243"/>
      <c r="U404" s="245"/>
      <c r="V404" s="243"/>
      <c r="W404" s="243"/>
      <c r="X404" s="243"/>
      <c r="Y404" s="245"/>
      <c r="Z404" s="243"/>
      <c r="AA404" s="243"/>
      <c r="AB404" s="243"/>
      <c r="AC404" s="243"/>
      <c r="AD404" s="243"/>
      <c r="AE404" s="243"/>
      <c r="AF404" s="243"/>
      <c r="AG404" s="243"/>
      <c r="AH404" s="243"/>
      <c r="BA404" s="207"/>
      <c r="BB404" s="207"/>
      <c r="BC404" s="207"/>
      <c r="BD404" s="207"/>
      <c r="BE404" s="207"/>
      <c r="BF404" s="207"/>
      <c r="BG404" s="207"/>
    </row>
    <row r="405" spans="1:59" ht="20.25" customHeight="1">
      <c r="A405" s="242" t="s">
        <v>102</v>
      </c>
      <c r="B405" s="242"/>
      <c r="C405" s="243"/>
      <c r="G405" s="243"/>
      <c r="H405" s="243"/>
      <c r="I405" s="243"/>
      <c r="J405" s="245"/>
      <c r="L405" s="243"/>
      <c r="M405" s="243"/>
      <c r="N405" s="243"/>
      <c r="O405" s="245"/>
      <c r="P405" s="243"/>
      <c r="Q405" s="243"/>
      <c r="R405" s="243"/>
      <c r="S405" s="243"/>
      <c r="T405" s="243"/>
      <c r="U405" s="245"/>
      <c r="V405" s="243"/>
      <c r="W405" s="243"/>
      <c r="X405" s="243"/>
      <c r="Y405" s="245"/>
      <c r="Z405" s="243"/>
      <c r="AA405" s="243"/>
      <c r="AB405" s="243"/>
      <c r="AC405" s="243"/>
      <c r="AD405" s="243"/>
      <c r="AE405" s="243"/>
      <c r="AF405" s="243"/>
      <c r="AG405" s="243"/>
      <c r="AH405" s="243"/>
      <c r="BA405" s="207"/>
      <c r="BB405" s="207"/>
      <c r="BC405" s="207"/>
      <c r="BD405" s="207"/>
      <c r="BE405" s="207"/>
      <c r="BF405" s="207"/>
      <c r="BG405" s="207"/>
    </row>
    <row r="406" spans="1:59" ht="20.25" customHeight="1">
      <c r="A406" s="242" t="s">
        <v>102</v>
      </c>
      <c r="B406" s="242"/>
      <c r="C406" s="243"/>
      <c r="D406" s="243"/>
      <c r="E406" s="243"/>
      <c r="G406" s="243"/>
      <c r="H406" s="243"/>
      <c r="I406" s="243"/>
      <c r="J406" s="245"/>
      <c r="L406" s="243"/>
      <c r="M406" s="243"/>
      <c r="N406" s="243"/>
      <c r="O406" s="245"/>
      <c r="P406" s="243"/>
      <c r="Q406" s="243"/>
      <c r="R406" s="243"/>
      <c r="S406" s="243"/>
      <c r="T406" s="243"/>
      <c r="U406" s="245"/>
      <c r="V406" s="243"/>
      <c r="W406" s="243"/>
      <c r="X406" s="243"/>
      <c r="Y406" s="245"/>
      <c r="Z406" s="243"/>
      <c r="AA406" s="243"/>
      <c r="AB406" s="243"/>
      <c r="AC406" s="243"/>
      <c r="AD406" s="243"/>
      <c r="AE406" s="243"/>
      <c r="AF406" s="243"/>
      <c r="AG406" s="243"/>
      <c r="AH406" s="243"/>
      <c r="BA406" s="207"/>
      <c r="BB406" s="207"/>
      <c r="BC406" s="207"/>
      <c r="BD406" s="207"/>
      <c r="BE406" s="207"/>
      <c r="BF406" s="207"/>
      <c r="BG406" s="207"/>
    </row>
    <row r="407" spans="1:59" ht="20.25" customHeight="1">
      <c r="A407" s="242" t="s">
        <v>103</v>
      </c>
      <c r="B407" s="242"/>
      <c r="C407" s="243"/>
      <c r="D407" s="243"/>
      <c r="E407" s="243"/>
      <c r="G407" s="243"/>
      <c r="H407" s="243"/>
      <c r="I407" s="243"/>
      <c r="J407" s="245"/>
      <c r="L407" s="243"/>
      <c r="M407" s="243"/>
      <c r="N407" s="243"/>
      <c r="O407" s="245"/>
      <c r="P407" s="243"/>
      <c r="Q407" s="243"/>
      <c r="R407" s="243"/>
      <c r="S407" s="243"/>
      <c r="T407" s="243"/>
      <c r="U407" s="245"/>
      <c r="V407" s="243"/>
      <c r="W407" s="243"/>
      <c r="X407" s="243"/>
      <c r="Y407" s="245"/>
      <c r="Z407" s="243"/>
      <c r="AA407" s="243"/>
      <c r="AB407" s="243"/>
      <c r="AC407" s="243"/>
      <c r="AD407" s="243"/>
      <c r="AE407" s="243"/>
      <c r="AF407" s="243"/>
      <c r="AG407" s="243"/>
      <c r="AH407" s="243"/>
      <c r="BA407" s="207"/>
      <c r="BB407" s="207"/>
      <c r="BC407" s="207"/>
      <c r="BD407" s="207"/>
      <c r="BE407" s="207"/>
      <c r="BF407" s="207"/>
      <c r="BG407" s="207"/>
    </row>
    <row r="408" spans="1:59" ht="20.25" customHeight="1">
      <c r="A408" s="174"/>
      <c r="B408" s="62" t="s">
        <v>104</v>
      </c>
      <c r="C408" s="174">
        <f t="shared" ref="C408:I408" si="299">C59+C82+C104+C122+C137+C154+C166+C189+C208+C217+C233+C254+C267+C281+C297+C308+C314+C320+C337+C350+C361</f>
        <v>27104968.483284976</v>
      </c>
      <c r="D408" s="174">
        <f t="shared" si="299"/>
        <v>5280470.1845523389</v>
      </c>
      <c r="G408" s="174">
        <f t="shared" si="299"/>
        <v>2448167.9838093547</v>
      </c>
      <c r="H408" s="174">
        <f t="shared" si="299"/>
        <v>72036</v>
      </c>
      <c r="I408" s="174">
        <f t="shared" si="299"/>
        <v>124540.10047470969</v>
      </c>
      <c r="L408" s="174">
        <f>L59+L82+L104+L122+L137+L154+L166+L189+L208+L217+L233+L254+L267+L281+L297+L308+L314+L320+L337+L350+L361</f>
        <v>10093874.169962972</v>
      </c>
      <c r="M408" s="174">
        <f>M59+M82+M104+M122+M137+M154+M166+M189+M208+M217+M233+M254+M267+M281+M297+M308+M314+M320+M337+M350+M361</f>
        <v>21736995</v>
      </c>
      <c r="N408" s="174">
        <f>N59+N82+N104+N122+N137+N154+N166+N189+N208+N217+N233+N254+N267+N281+N297+N308+N314+N320+N337+N350+N361</f>
        <v>3923600.5020059939</v>
      </c>
      <c r="Q408" s="174">
        <f>Q59+Q82+Q104+Q122+Q137+Q154+Q166+Q189+Q208+Q217+Q233+Q254+Q267+Q281+Q297+Q308+Q314+Q320+Q337+Q350+Q361</f>
        <v>1076794.1631303895</v>
      </c>
      <c r="R408" s="174">
        <f>R59+R82+R104+R122+R137+R154+R166+R189+R208+R217+R233+R254+R267+R281+R297+R308+R314+R320+R337+R350+R361</f>
        <v>2237063</v>
      </c>
      <c r="T408" s="174">
        <f>T59+T82+T104+T122+T137+T154+T166+T189+T208+T217+T233+T254+T267+T281+T297+T308+T314+T320+T337+T350+T361</f>
        <v>367282.42671500001</v>
      </c>
      <c r="W408" s="174">
        <f>W59+W82+W104+W122+W137+W154+W166+W189+W208+W217+W233+W254+W267+W281+W297+W308+W314+W320+W337+W350+W361</f>
        <v>9759296.991216382</v>
      </c>
      <c r="X408" s="174">
        <f>X59+X82+X104+X122+X137+X154+X166+X189+X208+X217+X233+X254+X267+X281+X297+X308+X314+X320+X337+X350+X361</f>
        <v>18982218</v>
      </c>
      <c r="Y408" s="248"/>
      <c r="Z408" s="174">
        <f>Z59+Z82+Z104+Z122+Z137+Z154+Z166+Z189+Z208+Z217+Z233+Z254+Z267+Z281+Z297+Z308+Z314+Z320+Z337+Z350+Z361</f>
        <v>3887026.0198969943</v>
      </c>
      <c r="AA408" s="62"/>
      <c r="AB408" s="174"/>
      <c r="AC408" s="174">
        <f>AC59+AC82+AC104+AC122+AC137+AC154+AC166+AC189+AC208+AC217+AC233+AC254+AC267+AC281+AC297+AC308+AC314+AC320+AC337+AC350+AC361</f>
        <v>2679172</v>
      </c>
      <c r="AD408" s="174">
        <f>AD59+AD82+AD104+AD122+AD137+AD154+AD166+AD189+AD208+AD217+AD233+AD254+AD267+AD281+AD297+AD308+AD314+AD320+AD337+AD350+AD361</f>
        <v>31133.083622999828</v>
      </c>
      <c r="AE408" s="174"/>
      <c r="AF408" s="174">
        <f>AF59+AF82+AF104+AF122+AF137+AF154+AF166+AF189+AF208+AF217+AF233+AF254+AF267+AF281+AF297+AF308+AF314+AF320+AF337+AF350+AF361</f>
        <v>75826</v>
      </c>
      <c r="AG408" s="174">
        <f>AG59+AG82+AG104+AG122+AG137+AG154+AG166+AG189+AG208+AG217+AG233+AG254+AG267+AG281+AG297+AG308+AG314+AG320+AG337+AG350+AG361</f>
        <v>5484.3325679999998</v>
      </c>
      <c r="AH408" s="174"/>
      <c r="AI408" s="174">
        <f>AI59+AI82+AI104+AI122+AI137+AI154+AI166+AI189+AI208+AI217+AI233+AI254+AI267+AI281+AI297+AI308+AI314+AI320+AI337+AI350+AI361</f>
        <v>232824.32995971999</v>
      </c>
      <c r="AJ408" s="174">
        <f>AJ59+AJ82+AJ104+AJ122+AJ137+AJ154+AJ166+AJ189+AJ208+AJ217+AJ233+AJ254+AJ267+AJ281+AJ297+AJ308+AJ314+AJ320+AJ337+AJ350+AJ361</f>
        <v>348323.75010700006</v>
      </c>
      <c r="AK408" s="175"/>
      <c r="AL408" s="174"/>
      <c r="AM408" s="174">
        <f>AM59+AM82+AM104+AM122+AM137+AM154+AM166+AM189+AM208+AM217+AM233+AM254+AM267+AM281+AM297+AM308+AM314+AM320+AM337+AM350+AM361</f>
        <v>346881.26069300005</v>
      </c>
      <c r="AN408" s="174">
        <f>AN59+AN82+AN104+AN122+AN137+AN154+AN166+AN189+AN208+AN217+AN233+AN254+AN267+AN281+AN297+AN308+AN314+AN320+AN337+AN350+AN361</f>
        <v>588187.28248436004</v>
      </c>
      <c r="AO408" s="174">
        <f>AO59+AO82+AO104+AO122+AO137+AO154+AO166+AO189+AO208+AO217+AO233+AO254+AO267+AO281+AO297+AO308+AO314+AO320+AO337+AO350+AO361</f>
        <v>1011957</v>
      </c>
      <c r="AP408" s="174">
        <f>AP59+AP82+AP104+AP122+AP137+AP154+AP166+AP189+AP208+AP217+AP233+AP254+AP267+AP281+AP297+AP308+AP314+AP320+AP337+AP350+AP361</f>
        <v>18317.386005100001</v>
      </c>
      <c r="AS408" s="174">
        <f t="shared" ref="AS408:AZ408" si="300">AS59+AS82+AS104+AS122+AS137+AS154+AS166+AS189+AS208+AS217+AS233+AS254+AS267+AS281+AS297+AS308+AS314+AS320+AS337+AS350+AS361</f>
        <v>62354.786134000016</v>
      </c>
      <c r="AT408" s="174">
        <f t="shared" si="300"/>
        <v>13728.439312881403</v>
      </c>
      <c r="AU408" s="174">
        <f t="shared" si="300"/>
        <v>176764.18581199992</v>
      </c>
      <c r="AV408" s="174">
        <f t="shared" si="300"/>
        <v>218126.76867851484</v>
      </c>
      <c r="AW408" s="174">
        <f t="shared" si="300"/>
        <v>191345.21010014586</v>
      </c>
      <c r="AX408" s="174">
        <f t="shared" si="300"/>
        <v>164811.59899891994</v>
      </c>
      <c r="AY408" s="174">
        <f t="shared" si="300"/>
        <v>38557.454104076918</v>
      </c>
      <c r="AZ408" s="174">
        <f t="shared" si="300"/>
        <v>17548.919155</v>
      </c>
      <c r="BA408" s="207"/>
      <c r="BB408" s="207"/>
      <c r="BC408" s="207"/>
      <c r="BD408" s="207"/>
      <c r="BE408" s="207"/>
      <c r="BF408" s="207"/>
      <c r="BG408" s="207"/>
    </row>
    <row r="409" spans="1:59" ht="20.25" customHeight="1">
      <c r="A409" s="174"/>
      <c r="B409" s="62" t="s">
        <v>105</v>
      </c>
      <c r="C409" s="174">
        <f t="shared" ref="C409:AZ409" si="301">C401-C408</f>
        <v>0</v>
      </c>
      <c r="D409" s="174">
        <f t="shared" si="301"/>
        <v>0</v>
      </c>
      <c r="G409" s="174">
        <f t="shared" si="301"/>
        <v>0</v>
      </c>
      <c r="H409" s="174">
        <f t="shared" si="301"/>
        <v>0</v>
      </c>
      <c r="I409" s="174">
        <f t="shared" si="301"/>
        <v>0</v>
      </c>
      <c r="L409" s="174">
        <f t="shared" si="301"/>
        <v>0</v>
      </c>
      <c r="M409" s="174">
        <f t="shared" si="301"/>
        <v>0</v>
      </c>
      <c r="N409" s="174">
        <f t="shared" si="301"/>
        <v>0</v>
      </c>
      <c r="Q409" s="174">
        <f>Q401-Q408</f>
        <v>0</v>
      </c>
      <c r="R409" s="174">
        <f>R401-R408</f>
        <v>0</v>
      </c>
      <c r="T409" s="174">
        <f>T401-T408</f>
        <v>0</v>
      </c>
      <c r="W409" s="174">
        <f t="shared" si="301"/>
        <v>0</v>
      </c>
      <c r="X409" s="174">
        <f t="shared" si="301"/>
        <v>0</v>
      </c>
      <c r="Y409" s="248"/>
      <c r="Z409" s="174">
        <f t="shared" si="301"/>
        <v>0</v>
      </c>
      <c r="AA409" s="62"/>
      <c r="AB409" s="174"/>
      <c r="AC409" s="174">
        <f t="shared" si="301"/>
        <v>0</v>
      </c>
      <c r="AD409" s="174">
        <f t="shared" si="301"/>
        <v>0</v>
      </c>
      <c r="AE409" s="174"/>
      <c r="AF409" s="174">
        <f t="shared" si="301"/>
        <v>0</v>
      </c>
      <c r="AG409" s="174">
        <f t="shared" si="301"/>
        <v>0</v>
      </c>
      <c r="AH409" s="174"/>
      <c r="AI409" s="174">
        <f t="shared" si="301"/>
        <v>0</v>
      </c>
      <c r="AJ409" s="174">
        <f t="shared" si="301"/>
        <v>0</v>
      </c>
      <c r="AK409" s="175"/>
      <c r="AL409" s="174"/>
      <c r="AM409" s="174">
        <f t="shared" si="301"/>
        <v>0</v>
      </c>
      <c r="AN409" s="174">
        <f t="shared" si="301"/>
        <v>0</v>
      </c>
      <c r="AO409" s="174">
        <f t="shared" si="301"/>
        <v>0</v>
      </c>
      <c r="AP409" s="174">
        <f t="shared" si="301"/>
        <v>0</v>
      </c>
      <c r="AS409" s="174">
        <f t="shared" si="301"/>
        <v>0</v>
      </c>
      <c r="AT409" s="174">
        <f t="shared" si="301"/>
        <v>0</v>
      </c>
      <c r="AU409" s="174">
        <f t="shared" si="301"/>
        <v>0</v>
      </c>
      <c r="AV409" s="174">
        <f t="shared" si="301"/>
        <v>0</v>
      </c>
      <c r="AW409" s="174">
        <f t="shared" si="301"/>
        <v>0</v>
      </c>
      <c r="AX409" s="174">
        <f t="shared" si="301"/>
        <v>0</v>
      </c>
      <c r="AY409" s="174">
        <f t="shared" si="301"/>
        <v>-1.8189894035458565E-10</v>
      </c>
      <c r="AZ409" s="174">
        <f t="shared" si="301"/>
        <v>0</v>
      </c>
      <c r="BA409" s="207"/>
      <c r="BB409" s="207"/>
      <c r="BC409" s="207"/>
      <c r="BD409" s="207"/>
      <c r="BE409" s="207"/>
      <c r="BF409" s="207"/>
      <c r="BG409" s="207"/>
    </row>
    <row r="410" spans="1:59" ht="21" customHeight="1">
      <c r="A410" s="174"/>
      <c r="Y410" s="249"/>
      <c r="AA410" s="250"/>
      <c r="BA410" s="207"/>
      <c r="BB410" s="207"/>
      <c r="BC410" s="207"/>
      <c r="BE410" s="207"/>
      <c r="BF410" s="207"/>
      <c r="BG410" s="207"/>
    </row>
    <row r="411" spans="1:59" ht="20.25" customHeight="1">
      <c r="A411" s="174"/>
      <c r="M411" s="246"/>
      <c r="BA411" s="207"/>
      <c r="BB411" s="207"/>
      <c r="BC411" s="207"/>
      <c r="BD411" s="207"/>
      <c r="BE411" s="207"/>
      <c r="BF411" s="207"/>
      <c r="BG411" s="207"/>
    </row>
    <row r="412" spans="1:59" ht="20.25" customHeight="1">
      <c r="A412" s="174"/>
      <c r="BA412" s="207"/>
      <c r="BB412" s="207"/>
      <c r="BC412" s="207"/>
      <c r="BD412" s="207"/>
      <c r="BE412" s="207"/>
      <c r="BF412" s="207"/>
      <c r="BG412" s="207"/>
    </row>
    <row r="413" spans="1:59" ht="20.25" customHeight="1">
      <c r="A413" s="174"/>
      <c r="BA413" s="207"/>
      <c r="BB413" s="207"/>
      <c r="BC413" s="207"/>
      <c r="BD413" s="207"/>
      <c r="BE413" s="207"/>
      <c r="BF413" s="207"/>
      <c r="BG413" s="207"/>
    </row>
    <row r="414" spans="1:59" ht="20.25" customHeight="1">
      <c r="A414" s="174"/>
      <c r="BA414" s="207"/>
      <c r="BB414" s="207"/>
      <c r="BC414" s="207"/>
      <c r="BD414" s="207"/>
      <c r="BE414" s="207"/>
      <c r="BF414" s="207"/>
      <c r="BG414" s="207"/>
    </row>
    <row r="415" spans="1:59" ht="20.25" customHeight="1">
      <c r="A415" s="174"/>
      <c r="BA415" s="207"/>
      <c r="BB415" s="207"/>
      <c r="BC415" s="207"/>
      <c r="BD415" s="207"/>
      <c r="BE415" s="207"/>
      <c r="BF415" s="207"/>
      <c r="BG415" s="207"/>
    </row>
    <row r="416" spans="1:59" ht="20.25" customHeight="1">
      <c r="A416" s="174"/>
      <c r="BA416" s="207"/>
      <c r="BB416" s="207"/>
      <c r="BC416" s="207"/>
      <c r="BD416" s="207"/>
      <c r="BE416" s="207"/>
      <c r="BF416" s="207"/>
      <c r="BG416" s="207"/>
    </row>
    <row r="417" spans="1:59" ht="20.25" customHeight="1">
      <c r="A417" s="174"/>
      <c r="BA417" s="207"/>
      <c r="BB417" s="207"/>
      <c r="BC417" s="207"/>
      <c r="BD417" s="207"/>
      <c r="BE417" s="207"/>
      <c r="BF417" s="207"/>
      <c r="BG417" s="207"/>
    </row>
    <row r="418" spans="1:59" ht="20.25" customHeight="1">
      <c r="A418" s="174"/>
      <c r="BA418" s="207"/>
      <c r="BB418" s="207"/>
      <c r="BC418" s="207"/>
      <c r="BD418" s="207"/>
      <c r="BE418" s="207"/>
      <c r="BF418" s="207"/>
      <c r="BG418" s="207"/>
    </row>
    <row r="419" spans="1:59" ht="20.25" customHeight="1">
      <c r="A419" s="174"/>
      <c r="BA419" s="207"/>
      <c r="BB419" s="207"/>
      <c r="BC419" s="207"/>
      <c r="BD419" s="207"/>
      <c r="BE419" s="207"/>
      <c r="BF419" s="207"/>
      <c r="BG419" s="207"/>
    </row>
    <row r="420" spans="1:59" ht="20.25" customHeight="1">
      <c r="A420" s="174"/>
      <c r="BA420" s="207"/>
      <c r="BB420" s="207"/>
      <c r="BC420" s="207"/>
      <c r="BD420" s="207"/>
      <c r="BE420" s="207"/>
      <c r="BF420" s="207"/>
      <c r="BG420" s="207"/>
    </row>
    <row r="421" spans="1:59" ht="20.25" customHeight="1">
      <c r="A421" s="174"/>
      <c r="BA421" s="207"/>
      <c r="BB421" s="207"/>
      <c r="BC421" s="207"/>
      <c r="BD421" s="207"/>
      <c r="BE421" s="207"/>
      <c r="BF421" s="207"/>
      <c r="BG421" s="207"/>
    </row>
    <row r="422" spans="1:59" ht="20.25" customHeight="1">
      <c r="A422" s="174"/>
      <c r="BA422" s="207"/>
      <c r="BB422" s="207"/>
      <c r="BC422" s="207"/>
      <c r="BD422" s="207"/>
      <c r="BE422" s="207"/>
      <c r="BF422" s="207"/>
      <c r="BG422" s="207"/>
    </row>
    <row r="423" spans="1:59" ht="20.25" customHeight="1">
      <c r="A423" s="174"/>
      <c r="BA423" s="207"/>
      <c r="BB423" s="207"/>
      <c r="BC423" s="207"/>
      <c r="BD423" s="207"/>
      <c r="BE423" s="207"/>
      <c r="BF423" s="207"/>
      <c r="BG423" s="207"/>
    </row>
    <row r="424" spans="1:59" ht="20.25" customHeight="1">
      <c r="A424" s="174"/>
      <c r="B424" s="174"/>
      <c r="J424" s="174"/>
      <c r="O424" s="174"/>
      <c r="U424" s="174"/>
      <c r="X424" s="174"/>
      <c r="Y424" s="174"/>
      <c r="Z424" s="174"/>
      <c r="AA424" s="174"/>
      <c r="AB424" s="174"/>
      <c r="AC424" s="174"/>
      <c r="AD424" s="174"/>
      <c r="AE424" s="174"/>
      <c r="AF424" s="174"/>
      <c r="AG424" s="174"/>
      <c r="AH424" s="174"/>
      <c r="AI424" s="174"/>
      <c r="AJ424" s="174"/>
      <c r="AK424" s="174"/>
      <c r="AL424" s="174"/>
      <c r="AM424" s="174"/>
      <c r="AQ424" s="174"/>
      <c r="BA424" s="207"/>
      <c r="BB424" s="207"/>
      <c r="BC424" s="207"/>
      <c r="BD424" s="207"/>
      <c r="BE424" s="207"/>
      <c r="BF424" s="207"/>
      <c r="BG424" s="207"/>
    </row>
    <row r="425" spans="1:59" ht="20.25" customHeight="1">
      <c r="A425" s="174"/>
      <c r="B425" s="174"/>
      <c r="J425" s="174"/>
      <c r="O425" s="174"/>
      <c r="U425" s="174"/>
      <c r="X425" s="174"/>
      <c r="Y425" s="174"/>
      <c r="Z425" s="174"/>
      <c r="AA425" s="174"/>
      <c r="AB425" s="174"/>
      <c r="AC425" s="174"/>
      <c r="AD425" s="174"/>
      <c r="AE425" s="174"/>
      <c r="AF425" s="174"/>
      <c r="AG425" s="174"/>
      <c r="AH425" s="174"/>
      <c r="AI425" s="174"/>
      <c r="AJ425" s="174"/>
      <c r="AK425" s="174"/>
      <c r="AL425" s="174"/>
      <c r="AM425" s="174"/>
      <c r="AQ425" s="174"/>
      <c r="BA425" s="207"/>
      <c r="BB425" s="207"/>
      <c r="BC425" s="207"/>
      <c r="BD425" s="207"/>
      <c r="BE425" s="207"/>
      <c r="BF425" s="207"/>
      <c r="BG425" s="207"/>
    </row>
    <row r="426" spans="1:59" ht="20.25" customHeight="1">
      <c r="A426" s="174"/>
      <c r="B426" s="174"/>
      <c r="J426" s="174"/>
      <c r="O426" s="174"/>
      <c r="U426" s="174"/>
      <c r="X426" s="174"/>
      <c r="Y426" s="174"/>
      <c r="Z426" s="174"/>
      <c r="AA426" s="174"/>
      <c r="AB426" s="174"/>
      <c r="AC426" s="174"/>
      <c r="AD426" s="174"/>
      <c r="AE426" s="174"/>
      <c r="AF426" s="174"/>
      <c r="AG426" s="174"/>
      <c r="AH426" s="174"/>
      <c r="AI426" s="174"/>
      <c r="AJ426" s="174"/>
      <c r="AK426" s="174"/>
      <c r="AL426" s="174"/>
      <c r="AM426" s="174"/>
      <c r="AQ426" s="174"/>
      <c r="BA426" s="207"/>
      <c r="BB426" s="207"/>
      <c r="BC426" s="207"/>
      <c r="BD426" s="207"/>
      <c r="BE426" s="207"/>
      <c r="BF426" s="207"/>
      <c r="BG426" s="207"/>
    </row>
    <row r="427" spans="1:59" ht="20.25" customHeight="1">
      <c r="A427" s="174"/>
      <c r="B427" s="174"/>
      <c r="J427" s="174"/>
      <c r="O427" s="174"/>
      <c r="U427" s="174"/>
      <c r="X427" s="174"/>
      <c r="Y427" s="174"/>
      <c r="Z427" s="174"/>
      <c r="AA427" s="174"/>
      <c r="AB427" s="174"/>
      <c r="AC427" s="174"/>
      <c r="AD427" s="174"/>
      <c r="AE427" s="174"/>
      <c r="AF427" s="174"/>
      <c r="AG427" s="174"/>
      <c r="AH427" s="174"/>
      <c r="AI427" s="174"/>
      <c r="AJ427" s="174"/>
      <c r="AK427" s="174"/>
      <c r="AL427" s="174"/>
      <c r="AM427" s="174"/>
      <c r="AQ427" s="174"/>
      <c r="BA427" s="207"/>
      <c r="BB427" s="207"/>
      <c r="BC427" s="207"/>
      <c r="BD427" s="207"/>
      <c r="BE427" s="207"/>
      <c r="BF427" s="207"/>
      <c r="BG427" s="207"/>
    </row>
    <row r="428" spans="1:59" ht="20.25" customHeight="1">
      <c r="A428" s="174"/>
      <c r="B428" s="174"/>
      <c r="J428" s="174"/>
      <c r="O428" s="174"/>
      <c r="U428" s="174"/>
      <c r="X428" s="174"/>
      <c r="Y428" s="174"/>
      <c r="Z428" s="174"/>
      <c r="AA428" s="174"/>
      <c r="AB428" s="174"/>
      <c r="AC428" s="174"/>
      <c r="AD428" s="174"/>
      <c r="AE428" s="174"/>
      <c r="AF428" s="174"/>
      <c r="AG428" s="174"/>
      <c r="AH428" s="174"/>
      <c r="AI428" s="174"/>
      <c r="AJ428" s="174"/>
      <c r="AK428" s="174"/>
      <c r="AL428" s="174"/>
      <c r="AM428" s="174"/>
      <c r="AQ428" s="174"/>
      <c r="BA428" s="207"/>
      <c r="BB428" s="207"/>
      <c r="BC428" s="207"/>
      <c r="BD428" s="207"/>
      <c r="BE428" s="207"/>
      <c r="BF428" s="207"/>
      <c r="BG428" s="207"/>
    </row>
    <row r="429" spans="1:59" ht="20.25" customHeight="1">
      <c r="A429" s="174"/>
      <c r="B429" s="174"/>
      <c r="J429" s="174"/>
      <c r="O429" s="174"/>
      <c r="U429" s="174"/>
      <c r="X429" s="174"/>
      <c r="Y429" s="174"/>
      <c r="Z429" s="174"/>
      <c r="AA429" s="174"/>
      <c r="AB429" s="174"/>
      <c r="AC429" s="174"/>
      <c r="AD429" s="174"/>
      <c r="AE429" s="174"/>
      <c r="AF429" s="174"/>
      <c r="AG429" s="174"/>
      <c r="AH429" s="174"/>
      <c r="AI429" s="174"/>
      <c r="AJ429" s="174"/>
      <c r="AK429" s="174"/>
      <c r="AL429" s="174"/>
      <c r="AM429" s="174"/>
      <c r="AQ429" s="174"/>
      <c r="BA429" s="207"/>
      <c r="BB429" s="207"/>
      <c r="BC429" s="207"/>
      <c r="BD429" s="207"/>
      <c r="BE429" s="207"/>
      <c r="BF429" s="207"/>
      <c r="BG429" s="207"/>
    </row>
    <row r="430" spans="1:59" ht="20.25" customHeight="1">
      <c r="A430" s="174"/>
      <c r="B430" s="174"/>
      <c r="J430" s="174"/>
      <c r="O430" s="174"/>
      <c r="U430" s="174"/>
      <c r="X430" s="174"/>
      <c r="Y430" s="174"/>
      <c r="Z430" s="174"/>
      <c r="AA430" s="174"/>
      <c r="AB430" s="174"/>
      <c r="AC430" s="174"/>
      <c r="AD430" s="174"/>
      <c r="AE430" s="174"/>
      <c r="AF430" s="174"/>
      <c r="AG430" s="174"/>
      <c r="AH430" s="174"/>
      <c r="AI430" s="174"/>
      <c r="AJ430" s="174"/>
      <c r="AK430" s="174"/>
      <c r="AL430" s="174"/>
      <c r="AM430" s="174"/>
      <c r="AQ430" s="174"/>
      <c r="BA430" s="207"/>
      <c r="BB430" s="207"/>
      <c r="BC430" s="207"/>
      <c r="BD430" s="207"/>
      <c r="BE430" s="207"/>
      <c r="BF430" s="207"/>
      <c r="BG430" s="207"/>
    </row>
    <row r="431" spans="1:59" ht="20.25" customHeight="1">
      <c r="A431" s="174"/>
      <c r="B431" s="174"/>
      <c r="J431" s="174"/>
      <c r="O431" s="174"/>
      <c r="U431" s="174"/>
      <c r="X431" s="174"/>
      <c r="Y431" s="174"/>
      <c r="Z431" s="174"/>
      <c r="AA431" s="174"/>
      <c r="AB431" s="174"/>
      <c r="AC431" s="174"/>
      <c r="AD431" s="174"/>
      <c r="AE431" s="174"/>
      <c r="AF431" s="174"/>
      <c r="AG431" s="174"/>
      <c r="AH431" s="174"/>
      <c r="AI431" s="174"/>
      <c r="AJ431" s="174"/>
      <c r="AK431" s="174"/>
      <c r="AL431" s="174"/>
      <c r="AM431" s="174"/>
      <c r="AQ431" s="174"/>
      <c r="BA431" s="207"/>
      <c r="BB431" s="207"/>
      <c r="BC431" s="207"/>
      <c r="BD431" s="207"/>
      <c r="BE431" s="207"/>
      <c r="BF431" s="207"/>
      <c r="BG431" s="207"/>
    </row>
    <row r="432" spans="1:59" ht="20.25" customHeight="1">
      <c r="A432" s="174"/>
      <c r="B432" s="174"/>
      <c r="J432" s="174"/>
      <c r="O432" s="174"/>
      <c r="U432" s="174"/>
      <c r="X432" s="174"/>
      <c r="Y432" s="174"/>
      <c r="Z432" s="174"/>
      <c r="AA432" s="174"/>
      <c r="AB432" s="174"/>
      <c r="AC432" s="174"/>
      <c r="AD432" s="174"/>
      <c r="AE432" s="174"/>
      <c r="AF432" s="174"/>
      <c r="AG432" s="174"/>
      <c r="AH432" s="174"/>
      <c r="AI432" s="174"/>
      <c r="AJ432" s="174"/>
      <c r="AK432" s="174"/>
      <c r="AL432" s="174"/>
      <c r="AM432" s="174"/>
      <c r="AQ432" s="174"/>
      <c r="BA432" s="207"/>
      <c r="BB432" s="207"/>
      <c r="BC432" s="207"/>
      <c r="BD432" s="207"/>
      <c r="BE432" s="207"/>
      <c r="BF432" s="207"/>
      <c r="BG432" s="207"/>
    </row>
    <row r="433" spans="1:59" ht="20.25" customHeight="1">
      <c r="A433" s="174"/>
      <c r="B433" s="174"/>
      <c r="J433" s="174"/>
      <c r="O433" s="174"/>
      <c r="U433" s="174"/>
      <c r="X433" s="174"/>
      <c r="Y433" s="174"/>
      <c r="Z433" s="174"/>
      <c r="AA433" s="174"/>
      <c r="AB433" s="174"/>
      <c r="AC433" s="174"/>
      <c r="AD433" s="174"/>
      <c r="AE433" s="174"/>
      <c r="AF433" s="174"/>
      <c r="AG433" s="174"/>
      <c r="AH433" s="174"/>
      <c r="AI433" s="174"/>
      <c r="AJ433" s="174"/>
      <c r="AK433" s="174"/>
      <c r="AL433" s="174"/>
      <c r="AM433" s="174"/>
      <c r="AQ433" s="174"/>
      <c r="BA433" s="207"/>
      <c r="BB433" s="207"/>
      <c r="BC433" s="207"/>
      <c r="BD433" s="207"/>
      <c r="BE433" s="207"/>
      <c r="BF433" s="207"/>
      <c r="BG433" s="207"/>
    </row>
    <row r="434" spans="1:59" ht="20.25" customHeight="1">
      <c r="A434" s="174"/>
      <c r="B434" s="174"/>
      <c r="J434" s="174"/>
      <c r="O434" s="174"/>
      <c r="U434" s="174"/>
      <c r="X434" s="174"/>
      <c r="Y434" s="174"/>
      <c r="Z434" s="174"/>
      <c r="AA434" s="174"/>
      <c r="AB434" s="174"/>
      <c r="AC434" s="174"/>
      <c r="AD434" s="174"/>
      <c r="AE434" s="174"/>
      <c r="AF434" s="174"/>
      <c r="AG434" s="174"/>
      <c r="AH434" s="174"/>
      <c r="AI434" s="174"/>
      <c r="AJ434" s="174"/>
      <c r="AK434" s="174"/>
      <c r="AL434" s="174"/>
      <c r="AM434" s="174"/>
      <c r="AQ434" s="174"/>
      <c r="BA434" s="207"/>
      <c r="BB434" s="207"/>
      <c r="BC434" s="207"/>
      <c r="BD434" s="207"/>
      <c r="BE434" s="207"/>
      <c r="BF434" s="207"/>
      <c r="BG434" s="207"/>
    </row>
    <row r="435" spans="1:59" ht="20.25" customHeight="1">
      <c r="A435" s="174"/>
      <c r="B435" s="174"/>
      <c r="J435" s="174"/>
      <c r="O435" s="174"/>
      <c r="U435" s="174"/>
      <c r="X435" s="174"/>
      <c r="Y435" s="174"/>
      <c r="Z435" s="174"/>
      <c r="AA435" s="174"/>
      <c r="AB435" s="174"/>
      <c r="AC435" s="174"/>
      <c r="AD435" s="174"/>
      <c r="AE435" s="174"/>
      <c r="AF435" s="174"/>
      <c r="AG435" s="174"/>
      <c r="AH435" s="174"/>
      <c r="AI435" s="174"/>
      <c r="AJ435" s="174"/>
      <c r="AK435" s="174"/>
      <c r="AL435" s="174"/>
      <c r="AM435" s="174"/>
      <c r="AQ435" s="174"/>
      <c r="BA435" s="207"/>
      <c r="BB435" s="207"/>
      <c r="BC435" s="207"/>
      <c r="BD435" s="207"/>
      <c r="BE435" s="207"/>
      <c r="BF435" s="207"/>
      <c r="BG435" s="207"/>
    </row>
    <row r="436" spans="1:59" ht="20.25" customHeight="1">
      <c r="A436" s="174"/>
      <c r="B436" s="174"/>
      <c r="J436" s="174"/>
      <c r="O436" s="174"/>
      <c r="U436" s="174"/>
      <c r="X436" s="174"/>
      <c r="Y436" s="174"/>
      <c r="Z436" s="174"/>
      <c r="AA436" s="174"/>
      <c r="AB436" s="174"/>
      <c r="AC436" s="174"/>
      <c r="AD436" s="174"/>
      <c r="AE436" s="174"/>
      <c r="AF436" s="174"/>
      <c r="AG436" s="174"/>
      <c r="AH436" s="174"/>
      <c r="AI436" s="174"/>
      <c r="AJ436" s="174"/>
      <c r="AK436" s="174"/>
      <c r="AL436" s="174"/>
      <c r="AM436" s="174"/>
      <c r="AQ436" s="174"/>
      <c r="BA436" s="207"/>
      <c r="BB436" s="207"/>
      <c r="BC436" s="207"/>
      <c r="BD436" s="207"/>
      <c r="BE436" s="207"/>
      <c r="BF436" s="207"/>
      <c r="BG436" s="207"/>
    </row>
    <row r="437" spans="1:59" ht="20.25" customHeight="1">
      <c r="A437" s="174"/>
      <c r="B437" s="174"/>
      <c r="J437" s="174"/>
      <c r="O437" s="174"/>
      <c r="U437" s="174"/>
      <c r="X437" s="174"/>
      <c r="Y437" s="174"/>
      <c r="Z437" s="174"/>
      <c r="AA437" s="174"/>
      <c r="AB437" s="174"/>
      <c r="AC437" s="174"/>
      <c r="AD437" s="174"/>
      <c r="AE437" s="174"/>
      <c r="AF437" s="174"/>
      <c r="AG437" s="174"/>
      <c r="AH437" s="174"/>
      <c r="AI437" s="174"/>
      <c r="AJ437" s="174"/>
      <c r="AK437" s="174"/>
      <c r="AL437" s="174"/>
      <c r="AM437" s="174"/>
      <c r="AQ437" s="174"/>
      <c r="BA437" s="207"/>
      <c r="BB437" s="207"/>
      <c r="BC437" s="207"/>
      <c r="BD437" s="207"/>
      <c r="BE437" s="207"/>
      <c r="BF437" s="207"/>
      <c r="BG437" s="207"/>
    </row>
    <row r="438" spans="1:59" ht="20.25" customHeight="1">
      <c r="A438" s="174"/>
      <c r="B438" s="174"/>
      <c r="J438" s="174"/>
      <c r="O438" s="174"/>
      <c r="U438" s="174"/>
      <c r="X438" s="174"/>
      <c r="Y438" s="174"/>
      <c r="Z438" s="174"/>
      <c r="AA438" s="174"/>
      <c r="AB438" s="174"/>
      <c r="AC438" s="174"/>
      <c r="AD438" s="174"/>
      <c r="AE438" s="174"/>
      <c r="AF438" s="174"/>
      <c r="AG438" s="174"/>
      <c r="AH438" s="174"/>
      <c r="AI438" s="174"/>
      <c r="AJ438" s="174"/>
      <c r="AK438" s="174"/>
      <c r="AL438" s="174"/>
      <c r="AM438" s="174"/>
      <c r="AQ438" s="174"/>
      <c r="BA438" s="207"/>
      <c r="BB438" s="207"/>
      <c r="BC438" s="207"/>
      <c r="BD438" s="207"/>
      <c r="BE438" s="207"/>
      <c r="BF438" s="207"/>
      <c r="BG438" s="207"/>
    </row>
    <row r="439" spans="1:59" ht="20.25" customHeight="1">
      <c r="A439" s="174"/>
      <c r="B439" s="174"/>
      <c r="J439" s="174"/>
      <c r="O439" s="174"/>
      <c r="U439" s="174"/>
      <c r="X439" s="174"/>
      <c r="Y439" s="174"/>
      <c r="Z439" s="174"/>
      <c r="AA439" s="174"/>
      <c r="AB439" s="174"/>
      <c r="AC439" s="174"/>
      <c r="AD439" s="174"/>
      <c r="AE439" s="174"/>
      <c r="AF439" s="174"/>
      <c r="AG439" s="174"/>
      <c r="AH439" s="174"/>
      <c r="AI439" s="174"/>
      <c r="AJ439" s="174"/>
      <c r="AK439" s="174"/>
      <c r="AL439" s="174"/>
      <c r="AM439" s="174"/>
      <c r="AQ439" s="174"/>
      <c r="BA439" s="207"/>
      <c r="BB439" s="207"/>
      <c r="BC439" s="207"/>
      <c r="BD439" s="207"/>
      <c r="BE439" s="207"/>
      <c r="BF439" s="207"/>
      <c r="BG439" s="207"/>
    </row>
    <row r="440" spans="1:59" ht="20.25" customHeight="1">
      <c r="A440" s="174"/>
      <c r="B440" s="174"/>
      <c r="J440" s="174"/>
      <c r="O440" s="174"/>
      <c r="U440" s="174"/>
      <c r="X440" s="174"/>
      <c r="Y440" s="174"/>
      <c r="Z440" s="174"/>
      <c r="AA440" s="174"/>
      <c r="AB440" s="174"/>
      <c r="AC440" s="174"/>
      <c r="AD440" s="174"/>
      <c r="AE440" s="174"/>
      <c r="AF440" s="174"/>
      <c r="AG440" s="174"/>
      <c r="AH440" s="174"/>
      <c r="AI440" s="174"/>
      <c r="AJ440" s="174"/>
      <c r="AK440" s="174"/>
      <c r="AL440" s="174"/>
      <c r="AM440" s="174"/>
      <c r="AQ440" s="174"/>
      <c r="BA440" s="207"/>
      <c r="BB440" s="207"/>
      <c r="BC440" s="207"/>
      <c r="BD440" s="207"/>
      <c r="BE440" s="207"/>
      <c r="BF440" s="207"/>
      <c r="BG440" s="207"/>
    </row>
    <row r="441" spans="1:59" ht="20.25" customHeight="1">
      <c r="A441" s="174"/>
      <c r="B441" s="174"/>
      <c r="J441" s="174"/>
      <c r="O441" s="174"/>
      <c r="U441" s="174"/>
      <c r="X441" s="174"/>
      <c r="Y441" s="174"/>
      <c r="Z441" s="174"/>
      <c r="AA441" s="174"/>
      <c r="AB441" s="174"/>
      <c r="AC441" s="174"/>
      <c r="AD441" s="174"/>
      <c r="AE441" s="174"/>
      <c r="AF441" s="174"/>
      <c r="AG441" s="174"/>
      <c r="AH441" s="174"/>
      <c r="AI441" s="174"/>
      <c r="AJ441" s="174"/>
      <c r="AK441" s="174"/>
      <c r="AL441" s="174"/>
      <c r="AM441" s="174"/>
      <c r="AQ441" s="174"/>
      <c r="BA441" s="207"/>
      <c r="BB441" s="207"/>
      <c r="BC441" s="207"/>
      <c r="BD441" s="207"/>
      <c r="BE441" s="207"/>
      <c r="BF441" s="207"/>
      <c r="BG441" s="207"/>
    </row>
    <row r="442" spans="1:59" ht="20.25" customHeight="1">
      <c r="A442" s="174"/>
      <c r="B442" s="174"/>
      <c r="J442" s="174"/>
      <c r="O442" s="174"/>
      <c r="U442" s="174"/>
      <c r="X442" s="174"/>
      <c r="Y442" s="174"/>
      <c r="Z442" s="174"/>
      <c r="AA442" s="174"/>
      <c r="AB442" s="174"/>
      <c r="AC442" s="174"/>
      <c r="AD442" s="174"/>
      <c r="AE442" s="174"/>
      <c r="AF442" s="174"/>
      <c r="AG442" s="174"/>
      <c r="AH442" s="174"/>
      <c r="AI442" s="174"/>
      <c r="AJ442" s="174"/>
      <c r="AK442" s="174"/>
      <c r="AL442" s="174"/>
      <c r="AM442" s="174"/>
      <c r="AQ442" s="174"/>
      <c r="BA442" s="207"/>
      <c r="BB442" s="207"/>
      <c r="BC442" s="207"/>
      <c r="BD442" s="207"/>
      <c r="BE442" s="207"/>
      <c r="BF442" s="207"/>
      <c r="BG442" s="207"/>
    </row>
    <row r="443" spans="1:59" ht="20.25" customHeight="1">
      <c r="A443" s="174"/>
      <c r="B443" s="174"/>
      <c r="J443" s="174"/>
      <c r="O443" s="174"/>
      <c r="U443" s="174"/>
      <c r="X443" s="174"/>
      <c r="Y443" s="174"/>
      <c r="Z443" s="174"/>
      <c r="AA443" s="174"/>
      <c r="AB443" s="174"/>
      <c r="AC443" s="174"/>
      <c r="AD443" s="174"/>
      <c r="AE443" s="174"/>
      <c r="AF443" s="174"/>
      <c r="AG443" s="174"/>
      <c r="AH443" s="174"/>
      <c r="AI443" s="174"/>
      <c r="AJ443" s="174"/>
      <c r="AK443" s="174"/>
      <c r="AL443" s="174"/>
      <c r="AM443" s="174"/>
      <c r="AQ443" s="174"/>
      <c r="BA443" s="207"/>
      <c r="BB443" s="207"/>
      <c r="BC443" s="207"/>
      <c r="BD443" s="207"/>
      <c r="BE443" s="207"/>
      <c r="BF443" s="207"/>
      <c r="BG443" s="207"/>
    </row>
    <row r="444" spans="1:59" ht="20.25" customHeight="1">
      <c r="A444" s="174"/>
      <c r="B444" s="174"/>
      <c r="J444" s="174"/>
      <c r="O444" s="174"/>
      <c r="U444" s="174"/>
      <c r="X444" s="174"/>
      <c r="Y444" s="174"/>
      <c r="Z444" s="174"/>
      <c r="AA444" s="174"/>
      <c r="AB444" s="174"/>
      <c r="AC444" s="174"/>
      <c r="AD444" s="174"/>
      <c r="AE444" s="174"/>
      <c r="AF444" s="174"/>
      <c r="AG444" s="174"/>
      <c r="AH444" s="174"/>
      <c r="AI444" s="174"/>
      <c r="AJ444" s="174"/>
      <c r="AK444" s="174"/>
      <c r="AL444" s="174"/>
      <c r="AM444" s="174"/>
      <c r="AQ444" s="174"/>
      <c r="BA444" s="207"/>
      <c r="BB444" s="207"/>
      <c r="BC444" s="207"/>
      <c r="BD444" s="207"/>
      <c r="BE444" s="207"/>
      <c r="BF444" s="207"/>
      <c r="BG444" s="207"/>
    </row>
    <row r="445" spans="1:59" ht="20.25" customHeight="1">
      <c r="A445" s="174"/>
      <c r="B445" s="174"/>
      <c r="J445" s="174"/>
      <c r="O445" s="174"/>
      <c r="U445" s="174"/>
      <c r="X445" s="174"/>
      <c r="Y445" s="174"/>
      <c r="Z445" s="174"/>
      <c r="AA445" s="174"/>
      <c r="AB445" s="174"/>
      <c r="AC445" s="174"/>
      <c r="AD445" s="174"/>
      <c r="AE445" s="174"/>
      <c r="AF445" s="174"/>
      <c r="AG445" s="174"/>
      <c r="AH445" s="174"/>
      <c r="AI445" s="174"/>
      <c r="AJ445" s="174"/>
      <c r="AK445" s="174"/>
      <c r="AL445" s="174"/>
      <c r="AM445" s="174"/>
      <c r="AQ445" s="174"/>
      <c r="BA445" s="207"/>
      <c r="BB445" s="207"/>
      <c r="BC445" s="207"/>
      <c r="BD445" s="207"/>
      <c r="BE445" s="207"/>
      <c r="BF445" s="207"/>
      <c r="BG445" s="207"/>
    </row>
    <row r="446" spans="1:59" ht="20.25" customHeight="1">
      <c r="A446" s="174"/>
      <c r="B446" s="174"/>
      <c r="J446" s="174"/>
      <c r="O446" s="174"/>
      <c r="U446" s="174"/>
      <c r="X446" s="174"/>
      <c r="Y446" s="174"/>
      <c r="Z446" s="174"/>
      <c r="AA446" s="174"/>
      <c r="AB446" s="174"/>
      <c r="AC446" s="174"/>
      <c r="AD446" s="174"/>
      <c r="AE446" s="174"/>
      <c r="AF446" s="174"/>
      <c r="AG446" s="174"/>
      <c r="AH446" s="174"/>
      <c r="AI446" s="174"/>
      <c r="AJ446" s="174"/>
      <c r="AK446" s="174"/>
      <c r="AL446" s="174"/>
      <c r="AM446" s="174"/>
      <c r="AQ446" s="174"/>
      <c r="BA446" s="207"/>
      <c r="BB446" s="207"/>
      <c r="BC446" s="207"/>
      <c r="BD446" s="207"/>
      <c r="BE446" s="207"/>
      <c r="BF446" s="207"/>
      <c r="BG446" s="207"/>
    </row>
    <row r="447" spans="1:59" ht="20.25" customHeight="1">
      <c r="A447" s="174"/>
      <c r="B447" s="174"/>
      <c r="J447" s="174"/>
      <c r="O447" s="174"/>
      <c r="U447" s="174"/>
      <c r="X447" s="174"/>
      <c r="Y447" s="174"/>
      <c r="Z447" s="174"/>
      <c r="AA447" s="174"/>
      <c r="AB447" s="174"/>
      <c r="AC447" s="174"/>
      <c r="AD447" s="174"/>
      <c r="AE447" s="174"/>
      <c r="AF447" s="174"/>
      <c r="AG447" s="174"/>
      <c r="AH447" s="174"/>
      <c r="AI447" s="174"/>
      <c r="AJ447" s="174"/>
      <c r="AK447" s="174"/>
      <c r="AL447" s="174"/>
      <c r="AM447" s="174"/>
      <c r="AQ447" s="174"/>
      <c r="BA447" s="207"/>
      <c r="BB447" s="207"/>
      <c r="BC447" s="207"/>
      <c r="BD447" s="207"/>
      <c r="BE447" s="207"/>
      <c r="BF447" s="207"/>
      <c r="BG447" s="207"/>
    </row>
    <row r="448" spans="1:59" ht="20.25" customHeight="1">
      <c r="A448" s="174"/>
      <c r="B448" s="174"/>
      <c r="J448" s="174"/>
      <c r="O448" s="174"/>
      <c r="U448" s="174"/>
      <c r="X448" s="174"/>
      <c r="Y448" s="174"/>
      <c r="Z448" s="174"/>
      <c r="AA448" s="174"/>
      <c r="AB448" s="174"/>
      <c r="AC448" s="174"/>
      <c r="AD448" s="174"/>
      <c r="AE448" s="174"/>
      <c r="AF448" s="174"/>
      <c r="AG448" s="174"/>
      <c r="AH448" s="174"/>
      <c r="AI448" s="174"/>
      <c r="AJ448" s="174"/>
      <c r="AK448" s="174"/>
      <c r="AL448" s="174"/>
      <c r="AM448" s="174"/>
      <c r="AQ448" s="174"/>
      <c r="BA448" s="207"/>
      <c r="BB448" s="207"/>
      <c r="BC448" s="207"/>
      <c r="BD448" s="207"/>
      <c r="BE448" s="207"/>
      <c r="BF448" s="207"/>
      <c r="BG448" s="207"/>
    </row>
    <row r="449" spans="1:59" ht="20.25" customHeight="1">
      <c r="A449" s="174"/>
      <c r="B449" s="174"/>
      <c r="J449" s="174"/>
      <c r="O449" s="174"/>
      <c r="U449" s="174"/>
      <c r="X449" s="174"/>
      <c r="Y449" s="174"/>
      <c r="Z449" s="174"/>
      <c r="AA449" s="174"/>
      <c r="AB449" s="174"/>
      <c r="AC449" s="174"/>
      <c r="AD449" s="174"/>
      <c r="AE449" s="174"/>
      <c r="AF449" s="174"/>
      <c r="AG449" s="174"/>
      <c r="AH449" s="174"/>
      <c r="AI449" s="174"/>
      <c r="AJ449" s="174"/>
      <c r="AK449" s="174"/>
      <c r="AL449" s="174"/>
      <c r="AM449" s="174"/>
      <c r="AQ449" s="174"/>
      <c r="BA449" s="207"/>
      <c r="BB449" s="207"/>
      <c r="BC449" s="207"/>
      <c r="BD449" s="207"/>
      <c r="BE449" s="207"/>
      <c r="BF449" s="207"/>
      <c r="BG449" s="207"/>
    </row>
  </sheetData>
  <autoFilter ref="A6:HJ409"/>
  <mergeCells count="46">
    <mergeCell ref="B1:AY1"/>
    <mergeCell ref="AU2:AZ2"/>
    <mergeCell ref="L3:AG3"/>
    <mergeCell ref="L4:V4"/>
    <mergeCell ref="L5:P5"/>
    <mergeCell ref="Q5:V5"/>
    <mergeCell ref="AS3:AS6"/>
    <mergeCell ref="AT3:AT6"/>
    <mergeCell ref="AU3:AU6"/>
    <mergeCell ref="AV3:AV6"/>
    <mergeCell ref="AW3:AW6"/>
    <mergeCell ref="AX3:AX6"/>
    <mergeCell ref="AY3:AY6"/>
    <mergeCell ref="AZ3:AZ6"/>
    <mergeCell ref="G3:K5"/>
    <mergeCell ref="AI3:AM5"/>
    <mergeCell ref="A123:A137"/>
    <mergeCell ref="A138:A154"/>
    <mergeCell ref="A155:A166"/>
    <mergeCell ref="A167:A189"/>
    <mergeCell ref="A3:A6"/>
    <mergeCell ref="A7:A16"/>
    <mergeCell ref="A18:A59"/>
    <mergeCell ref="A60:A82"/>
    <mergeCell ref="A83:A104"/>
    <mergeCell ref="A321:A337"/>
    <mergeCell ref="A338:A350"/>
    <mergeCell ref="A351:A361"/>
    <mergeCell ref="A362:A401"/>
    <mergeCell ref="B3:B6"/>
    <mergeCell ref="A268:A281"/>
    <mergeCell ref="A282:A297"/>
    <mergeCell ref="A298:A308"/>
    <mergeCell ref="A309:A314"/>
    <mergeCell ref="A315:A320"/>
    <mergeCell ref="A190:A208"/>
    <mergeCell ref="A209:A217"/>
    <mergeCell ref="A218:A233"/>
    <mergeCell ref="A234:A254"/>
    <mergeCell ref="A255:A267"/>
    <mergeCell ref="A105:A122"/>
    <mergeCell ref="AN3:AR5"/>
    <mergeCell ref="AC4:AE5"/>
    <mergeCell ref="AF4:AH5"/>
    <mergeCell ref="W4:AB5"/>
    <mergeCell ref="C3:F5"/>
  </mergeCells>
  <phoneticPr fontId="14" type="noConversion"/>
  <conditionalFormatting sqref="C27:D27 G27:I27 L27:O27">
    <cfRule type="cellIs" dxfId="130" priority="15" stopIfTrue="1" operator="lessThan">
      <formula>0</formula>
    </cfRule>
  </conditionalFormatting>
  <conditionalFormatting sqref="C67:D67 L67:N67 G67:I67">
    <cfRule type="cellIs" dxfId="129" priority="14" stopIfTrue="1" operator="lessThan">
      <formula>0</formula>
    </cfRule>
  </conditionalFormatting>
  <conditionalFormatting sqref="C90:D90 L90:N90 G90:I90">
    <cfRule type="cellIs" dxfId="128" priority="13" stopIfTrue="1" operator="lessThan">
      <formula>0</formula>
    </cfRule>
  </conditionalFormatting>
  <conditionalFormatting sqref="C111:D111 L111:N111 G111:I111">
    <cfRule type="cellIs" dxfId="127" priority="12" stopIfTrue="1" operator="lessThan">
      <formula>0</formula>
    </cfRule>
  </conditionalFormatting>
  <conditionalFormatting sqref="C135:D136 L135:N136 G135:I136">
    <cfRule type="cellIs" dxfId="126" priority="4" stopIfTrue="1" operator="lessThan">
      <formula>0</formula>
    </cfRule>
  </conditionalFormatting>
  <conditionalFormatting sqref="C158:D158 L158:N158 G158:I158">
    <cfRule type="cellIs" dxfId="125" priority="11" stopIfTrue="1" operator="lessThan">
      <formula>0</formula>
    </cfRule>
  </conditionalFormatting>
  <conditionalFormatting sqref="C175:D175 L175:N175 G175:I175">
    <cfRule type="cellIs" dxfId="124" priority="10" stopIfTrue="1" operator="lessThan">
      <formula>0</formula>
    </cfRule>
  </conditionalFormatting>
  <conditionalFormatting sqref="C199:D199 G199:I199 L199:N199">
    <cfRule type="cellIs" dxfId="123" priority="8" stopIfTrue="1" operator="lessThan">
      <formula>0</formula>
    </cfRule>
  </conditionalFormatting>
  <conditionalFormatting sqref="C227:D227 L227:N227 G227:I227">
    <cfRule type="cellIs" dxfId="122" priority="3" stopIfTrue="1" operator="lessThan">
      <formula>0</formula>
    </cfRule>
  </conditionalFormatting>
  <conditionalFormatting sqref="C242:D242 L242:N242 G242:I242">
    <cfRule type="cellIs" dxfId="121" priority="6" stopIfTrue="1" operator="lessThan">
      <formula>0</formula>
    </cfRule>
  </conditionalFormatting>
  <conditionalFormatting sqref="C295:D295 G295:I295 L295:O295">
    <cfRule type="cellIs" dxfId="120" priority="2" stopIfTrue="1" operator="lessThan">
      <formula>0</formula>
    </cfRule>
  </conditionalFormatting>
  <conditionalFormatting sqref="C303:E303 L303:O303 G303:I303">
    <cfRule type="cellIs" dxfId="119" priority="5" stopIfTrue="1" operator="lessThan">
      <formula>0</formula>
    </cfRule>
  </conditionalFormatting>
  <conditionalFormatting sqref="C326:E326 L326:O326 G326:I326">
    <cfRule type="cellIs" dxfId="118" priority="7" stopIfTrue="1" operator="lessThan">
      <formula>0</formula>
    </cfRule>
  </conditionalFormatting>
  <conditionalFormatting sqref="C369:E369 G369:I369 L369:O369">
    <cfRule type="cellIs" dxfId="117" priority="1" stopIfTrue="1" operator="lessThan">
      <formula>0</formula>
    </cfRule>
  </conditionalFormatting>
  <printOptions horizontalCentered="1"/>
  <pageMargins left="0.15902777777777799" right="0.15902777777777799" top="0.2" bottom="0.2" header="0.50902777777777797" footer="0.50902777777777797"/>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dimension ref="A1:IV610"/>
  <sheetViews>
    <sheetView tabSelected="1" zoomScale="80" zoomScaleNormal="80" workbookViewId="0">
      <pane xSplit="2" ySplit="6" topLeftCell="C106" activePane="bottomRight" state="frozen"/>
      <selection pane="topRight"/>
      <selection pane="bottomLeft"/>
      <selection pane="bottomRight" activeCell="C123" sqref="C123"/>
    </sheetView>
  </sheetViews>
  <sheetFormatPr defaultColWidth="9" defaultRowHeight="20.25" customHeight="1"/>
  <cols>
    <col min="1" max="1" width="11.75" style="56" customWidth="1"/>
    <col min="2" max="2" width="14.125" style="56" customWidth="1"/>
    <col min="3" max="3" width="16.875" style="50" customWidth="1"/>
    <col min="4" max="4" width="16.5" style="50" customWidth="1"/>
    <col min="5" max="5" width="15.5" style="50" customWidth="1"/>
    <col min="6" max="7" width="15.5" style="57" customWidth="1"/>
    <col min="8" max="11" width="15.5" style="50" customWidth="1"/>
    <col min="12" max="12" width="16.625" style="50" customWidth="1"/>
    <col min="13" max="13" width="16.25" style="50" customWidth="1"/>
    <col min="14" max="18" width="15.5" style="50" customWidth="1"/>
    <col min="19" max="19" width="15.5" style="58" customWidth="1"/>
    <col min="20" max="21" width="15.5" style="50" customWidth="1"/>
    <col min="22" max="22" width="16.25" style="50" customWidth="1"/>
    <col min="23" max="23" width="16.875" style="50" customWidth="1"/>
    <col min="24" max="35" width="15.5" style="50" customWidth="1"/>
    <col min="36" max="36" width="16.125" style="50" customWidth="1"/>
    <col min="37" max="39" width="15.5" style="50" customWidth="1"/>
    <col min="40" max="40" width="16.25" style="50" customWidth="1"/>
    <col min="41" max="73" width="15.5" style="50" customWidth="1"/>
    <col min="74" max="74" width="15.5" style="59" customWidth="1"/>
    <col min="75" max="75" width="19.875" style="56" customWidth="1"/>
    <col min="76" max="252" width="11.75" style="56" customWidth="1"/>
    <col min="253" max="256" width="9" style="60"/>
    <col min="257" max="16384" width="9" style="61"/>
  </cols>
  <sheetData>
    <row r="1" spans="1:256" s="50" customFormat="1" ht="20.25" customHeight="1">
      <c r="A1" s="286" t="s">
        <v>106</v>
      </c>
      <c r="B1" s="286"/>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IS1" s="60"/>
      <c r="IT1" s="60"/>
      <c r="IU1" s="60"/>
      <c r="IV1" s="60"/>
    </row>
    <row r="2" spans="1:256" s="50" customFormat="1" ht="20.25" customHeight="1">
      <c r="A2" s="289" t="s">
        <v>107</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IS2" s="60"/>
      <c r="IT2" s="60"/>
      <c r="IU2" s="60"/>
      <c r="IV2" s="60"/>
    </row>
    <row r="3" spans="1:256" s="51" customFormat="1" ht="20.25" customHeight="1">
      <c r="A3" s="270" t="s">
        <v>2</v>
      </c>
      <c r="B3" s="258" t="s">
        <v>3</v>
      </c>
      <c r="C3" s="255" t="s">
        <v>98</v>
      </c>
      <c r="D3" s="256"/>
      <c r="E3" s="256"/>
      <c r="F3" s="256"/>
      <c r="G3" s="258"/>
      <c r="H3" s="255" t="s">
        <v>5</v>
      </c>
      <c r="I3" s="256"/>
      <c r="J3" s="256"/>
      <c r="K3" s="258"/>
      <c r="L3" s="290" t="s">
        <v>6</v>
      </c>
      <c r="M3" s="291"/>
      <c r="N3" s="291"/>
      <c r="O3" s="291"/>
      <c r="P3" s="291"/>
      <c r="Q3" s="291"/>
      <c r="R3" s="291"/>
      <c r="S3" s="291"/>
      <c r="T3" s="291"/>
      <c r="U3" s="291"/>
      <c r="V3" s="291"/>
      <c r="W3" s="291"/>
      <c r="X3" s="291"/>
      <c r="Y3" s="291"/>
      <c r="Z3" s="291"/>
      <c r="AA3" s="291"/>
      <c r="AB3" s="291"/>
      <c r="AC3" s="291"/>
      <c r="AD3" s="291"/>
      <c r="AE3" s="291"/>
      <c r="AF3" s="291"/>
      <c r="AG3" s="291"/>
      <c r="AH3" s="293"/>
      <c r="AI3" s="255" t="s">
        <v>7</v>
      </c>
      <c r="AJ3" s="256"/>
      <c r="AK3" s="256"/>
      <c r="AL3" s="256"/>
      <c r="AM3" s="256"/>
      <c r="AN3" s="256"/>
      <c r="AO3" s="256"/>
      <c r="AP3" s="258"/>
      <c r="AQ3" s="255" t="s">
        <v>8</v>
      </c>
      <c r="AR3" s="256"/>
      <c r="AS3" s="256"/>
      <c r="AT3" s="258"/>
      <c r="AU3" s="255" t="s">
        <v>9</v>
      </c>
      <c r="AV3" s="256"/>
      <c r="AW3" s="256"/>
      <c r="AX3" s="258"/>
      <c r="AY3" s="255" t="s">
        <v>10</v>
      </c>
      <c r="AZ3" s="256"/>
      <c r="BA3" s="256"/>
      <c r="BB3" s="258"/>
      <c r="BC3" s="255" t="s">
        <v>11</v>
      </c>
      <c r="BD3" s="256"/>
      <c r="BE3" s="256"/>
      <c r="BF3" s="258"/>
      <c r="BG3" s="255" t="s">
        <v>12</v>
      </c>
      <c r="BH3" s="256"/>
      <c r="BI3" s="256"/>
      <c r="BJ3" s="258"/>
      <c r="BK3" s="255" t="s">
        <v>108</v>
      </c>
      <c r="BL3" s="256"/>
      <c r="BM3" s="256"/>
      <c r="BN3" s="258"/>
      <c r="BO3" s="255" t="s">
        <v>109</v>
      </c>
      <c r="BP3" s="256"/>
      <c r="BQ3" s="256"/>
      <c r="BR3" s="258"/>
      <c r="BS3" s="255" t="s">
        <v>110</v>
      </c>
      <c r="BT3" s="256"/>
      <c r="BU3" s="256"/>
      <c r="BV3" s="258"/>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row>
    <row r="4" spans="1:256" s="51" customFormat="1" ht="20.25" customHeight="1">
      <c r="A4" s="271"/>
      <c r="B4" s="262"/>
      <c r="C4" s="259"/>
      <c r="D4" s="260"/>
      <c r="E4" s="260"/>
      <c r="F4" s="260"/>
      <c r="G4" s="262"/>
      <c r="H4" s="259"/>
      <c r="I4" s="260"/>
      <c r="J4" s="260"/>
      <c r="K4" s="262"/>
      <c r="L4" s="290" t="s">
        <v>17</v>
      </c>
      <c r="M4" s="291"/>
      <c r="N4" s="291"/>
      <c r="O4" s="291"/>
      <c r="P4" s="291"/>
      <c r="Q4" s="291"/>
      <c r="R4" s="291"/>
      <c r="S4" s="291"/>
      <c r="T4" s="291"/>
      <c r="U4" s="293"/>
      <c r="V4" s="255" t="s">
        <v>18</v>
      </c>
      <c r="W4" s="256"/>
      <c r="X4" s="256"/>
      <c r="Y4" s="256"/>
      <c r="Z4" s="258"/>
      <c r="AA4" s="255" t="s">
        <v>19</v>
      </c>
      <c r="AB4" s="256"/>
      <c r="AC4" s="256"/>
      <c r="AD4" s="258"/>
      <c r="AE4" s="255" t="s">
        <v>20</v>
      </c>
      <c r="AF4" s="256"/>
      <c r="AG4" s="256"/>
      <c r="AH4" s="258"/>
      <c r="AI4" s="270" t="s">
        <v>111</v>
      </c>
      <c r="AJ4" s="270" t="s">
        <v>112</v>
      </c>
      <c r="AK4" s="255" t="s">
        <v>113</v>
      </c>
      <c r="AL4" s="255" t="s">
        <v>114</v>
      </c>
      <c r="AM4" s="290" t="s">
        <v>115</v>
      </c>
      <c r="AN4" s="291"/>
      <c r="AO4" s="291"/>
      <c r="AP4" s="293"/>
      <c r="AQ4" s="259"/>
      <c r="AR4" s="260"/>
      <c r="AS4" s="260"/>
      <c r="AT4" s="262"/>
      <c r="AU4" s="259"/>
      <c r="AV4" s="260"/>
      <c r="AW4" s="260"/>
      <c r="AX4" s="262"/>
      <c r="AY4" s="259"/>
      <c r="AZ4" s="260"/>
      <c r="BA4" s="260"/>
      <c r="BB4" s="262"/>
      <c r="BC4" s="259"/>
      <c r="BD4" s="260"/>
      <c r="BE4" s="260"/>
      <c r="BF4" s="262"/>
      <c r="BG4" s="259"/>
      <c r="BH4" s="260"/>
      <c r="BI4" s="260"/>
      <c r="BJ4" s="262"/>
      <c r="BK4" s="259"/>
      <c r="BL4" s="260"/>
      <c r="BM4" s="260"/>
      <c r="BN4" s="262"/>
      <c r="BO4" s="259"/>
      <c r="BP4" s="260"/>
      <c r="BQ4" s="260"/>
      <c r="BR4" s="262"/>
      <c r="BS4" s="259"/>
      <c r="BT4" s="260"/>
      <c r="BU4" s="260"/>
      <c r="BV4" s="262"/>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row>
    <row r="5" spans="1:256" s="51" customFormat="1" ht="20.25" customHeight="1">
      <c r="A5" s="271"/>
      <c r="B5" s="262"/>
      <c r="C5" s="263"/>
      <c r="D5" s="264"/>
      <c r="E5" s="264"/>
      <c r="F5" s="264"/>
      <c r="G5" s="266"/>
      <c r="H5" s="263"/>
      <c r="I5" s="264"/>
      <c r="J5" s="264"/>
      <c r="K5" s="266"/>
      <c r="L5" s="290" t="s">
        <v>4</v>
      </c>
      <c r="M5" s="291"/>
      <c r="N5" s="291"/>
      <c r="O5" s="291"/>
      <c r="P5" s="293"/>
      <c r="Q5" s="316" t="s">
        <v>116</v>
      </c>
      <c r="R5" s="317"/>
      <c r="S5" s="317"/>
      <c r="T5" s="317"/>
      <c r="U5" s="318"/>
      <c r="V5" s="263"/>
      <c r="W5" s="264"/>
      <c r="X5" s="264"/>
      <c r="Y5" s="264"/>
      <c r="Z5" s="266"/>
      <c r="AA5" s="263"/>
      <c r="AB5" s="264"/>
      <c r="AC5" s="264"/>
      <c r="AD5" s="266"/>
      <c r="AE5" s="263"/>
      <c r="AF5" s="264"/>
      <c r="AG5" s="264"/>
      <c r="AH5" s="266"/>
      <c r="AI5" s="271"/>
      <c r="AJ5" s="271"/>
      <c r="AK5" s="259"/>
      <c r="AL5" s="259"/>
      <c r="AM5" s="282" t="s">
        <v>111</v>
      </c>
      <c r="AN5" s="282" t="s">
        <v>112</v>
      </c>
      <c r="AO5" s="322" t="s">
        <v>113</v>
      </c>
      <c r="AP5" s="322" t="s">
        <v>114</v>
      </c>
      <c r="AQ5" s="263"/>
      <c r="AR5" s="264"/>
      <c r="AS5" s="264"/>
      <c r="AT5" s="266"/>
      <c r="AU5" s="263"/>
      <c r="AV5" s="264"/>
      <c r="AW5" s="264"/>
      <c r="AX5" s="266"/>
      <c r="AY5" s="263"/>
      <c r="AZ5" s="264"/>
      <c r="BA5" s="264"/>
      <c r="BB5" s="266"/>
      <c r="BC5" s="263"/>
      <c r="BD5" s="264"/>
      <c r="BE5" s="264"/>
      <c r="BF5" s="266"/>
      <c r="BG5" s="263"/>
      <c r="BH5" s="264"/>
      <c r="BI5" s="264"/>
      <c r="BJ5" s="266"/>
      <c r="BK5" s="263"/>
      <c r="BL5" s="264"/>
      <c r="BM5" s="264"/>
      <c r="BN5" s="266"/>
      <c r="BO5" s="263"/>
      <c r="BP5" s="264"/>
      <c r="BQ5" s="264"/>
      <c r="BR5" s="266"/>
      <c r="BS5" s="263"/>
      <c r="BT5" s="264"/>
      <c r="BU5" s="264"/>
      <c r="BV5" s="266"/>
      <c r="BW5" s="56"/>
      <c r="BX5" s="129"/>
      <c r="BY5" s="129"/>
      <c r="BZ5" s="129"/>
      <c r="CA5" s="129"/>
      <c r="CB5" s="129"/>
      <c r="CC5" s="129"/>
      <c r="CD5" s="129"/>
      <c r="CE5" s="129"/>
      <c r="CF5" s="129"/>
      <c r="CG5" s="129"/>
      <c r="CH5" s="129"/>
      <c r="CI5" s="129"/>
      <c r="CJ5" s="129"/>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row>
    <row r="6" spans="1:256" s="50" customFormat="1" ht="20.25" customHeight="1">
      <c r="A6" s="272"/>
      <c r="B6" s="266"/>
      <c r="C6" s="66" t="s">
        <v>111</v>
      </c>
      <c r="D6" s="66" t="s">
        <v>112</v>
      </c>
      <c r="E6" s="66" t="s">
        <v>117</v>
      </c>
      <c r="F6" s="67" t="s">
        <v>113</v>
      </c>
      <c r="G6" s="67" t="s">
        <v>114</v>
      </c>
      <c r="H6" s="66" t="s">
        <v>111</v>
      </c>
      <c r="I6" s="66" t="s">
        <v>112</v>
      </c>
      <c r="J6" s="67" t="s">
        <v>113</v>
      </c>
      <c r="K6" s="67" t="s">
        <v>114</v>
      </c>
      <c r="L6" s="66" t="s">
        <v>111</v>
      </c>
      <c r="M6" s="66" t="s">
        <v>112</v>
      </c>
      <c r="N6" s="66" t="s">
        <v>117</v>
      </c>
      <c r="O6" s="67" t="s">
        <v>113</v>
      </c>
      <c r="P6" s="67" t="s">
        <v>114</v>
      </c>
      <c r="Q6" s="114" t="s">
        <v>111</v>
      </c>
      <c r="R6" s="114" t="s">
        <v>118</v>
      </c>
      <c r="S6" s="115" t="s">
        <v>117</v>
      </c>
      <c r="T6" s="114" t="s">
        <v>113</v>
      </c>
      <c r="U6" s="114" t="s">
        <v>114</v>
      </c>
      <c r="V6" s="66" t="s">
        <v>111</v>
      </c>
      <c r="W6" s="66" t="s">
        <v>112</v>
      </c>
      <c r="X6" s="66" t="s">
        <v>117</v>
      </c>
      <c r="Y6" s="67" t="s">
        <v>113</v>
      </c>
      <c r="Z6" s="67" t="s">
        <v>114</v>
      </c>
      <c r="AA6" s="66" t="s">
        <v>111</v>
      </c>
      <c r="AB6" s="66" t="s">
        <v>112</v>
      </c>
      <c r="AC6" s="67" t="s">
        <v>113</v>
      </c>
      <c r="AD6" s="67" t="s">
        <v>114</v>
      </c>
      <c r="AE6" s="66" t="s">
        <v>111</v>
      </c>
      <c r="AF6" s="66" t="s">
        <v>112</v>
      </c>
      <c r="AG6" s="67" t="s">
        <v>113</v>
      </c>
      <c r="AH6" s="67" t="s">
        <v>114</v>
      </c>
      <c r="AI6" s="314"/>
      <c r="AJ6" s="314"/>
      <c r="AK6" s="315"/>
      <c r="AL6" s="315" t="s">
        <v>119</v>
      </c>
      <c r="AM6" s="321"/>
      <c r="AN6" s="321"/>
      <c r="AO6" s="323"/>
      <c r="AP6" s="323"/>
      <c r="AQ6" s="66" t="s">
        <v>111</v>
      </c>
      <c r="AR6" s="66" t="s">
        <v>112</v>
      </c>
      <c r="AS6" s="67" t="s">
        <v>113</v>
      </c>
      <c r="AT6" s="67" t="s">
        <v>114</v>
      </c>
      <c r="AU6" s="66" t="s">
        <v>111</v>
      </c>
      <c r="AV6" s="66" t="s">
        <v>112</v>
      </c>
      <c r="AW6" s="67" t="s">
        <v>113</v>
      </c>
      <c r="AX6" s="67" t="s">
        <v>114</v>
      </c>
      <c r="AY6" s="66" t="s">
        <v>111</v>
      </c>
      <c r="AZ6" s="66" t="s">
        <v>112</v>
      </c>
      <c r="BA6" s="67" t="s">
        <v>113</v>
      </c>
      <c r="BB6" s="67" t="s">
        <v>114</v>
      </c>
      <c r="BC6" s="66" t="s">
        <v>111</v>
      </c>
      <c r="BD6" s="66" t="s">
        <v>112</v>
      </c>
      <c r="BE6" s="67" t="s">
        <v>113</v>
      </c>
      <c r="BF6" s="67" t="s">
        <v>114</v>
      </c>
      <c r="BG6" s="66" t="s">
        <v>111</v>
      </c>
      <c r="BH6" s="66" t="s">
        <v>112</v>
      </c>
      <c r="BI6" s="127" t="s">
        <v>113</v>
      </c>
      <c r="BJ6" s="127" t="s">
        <v>114</v>
      </c>
      <c r="BK6" s="66" t="s">
        <v>111</v>
      </c>
      <c r="BL6" s="66" t="s">
        <v>112</v>
      </c>
      <c r="BM6" s="67" t="s">
        <v>113</v>
      </c>
      <c r="BN6" s="67" t="s">
        <v>114</v>
      </c>
      <c r="BO6" s="66" t="s">
        <v>111</v>
      </c>
      <c r="BP6" s="66" t="s">
        <v>112</v>
      </c>
      <c r="BQ6" s="67" t="s">
        <v>113</v>
      </c>
      <c r="BR6" s="67" t="s">
        <v>114</v>
      </c>
      <c r="BS6" s="66" t="s">
        <v>111</v>
      </c>
      <c r="BT6" s="66" t="s">
        <v>112</v>
      </c>
      <c r="BU6" s="67" t="s">
        <v>113</v>
      </c>
      <c r="BV6" s="67" t="s">
        <v>114</v>
      </c>
      <c r="BX6" s="130"/>
      <c r="BY6" s="130"/>
      <c r="BZ6" s="130"/>
      <c r="CA6" s="130"/>
      <c r="CB6" s="130"/>
      <c r="CC6" s="130"/>
      <c r="CD6" s="130"/>
      <c r="CE6" s="130"/>
      <c r="CF6" s="130"/>
      <c r="CG6" s="130"/>
      <c r="CH6" s="130"/>
      <c r="CI6" s="130"/>
      <c r="CJ6" s="130"/>
      <c r="IS6" s="60"/>
      <c r="IT6" s="60"/>
      <c r="IU6" s="60"/>
      <c r="IV6" s="60"/>
    </row>
    <row r="7" spans="1:256" s="52" customFormat="1" ht="20.25" customHeight="1">
      <c r="A7" s="284" t="s">
        <v>120</v>
      </c>
      <c r="B7" s="69" t="s">
        <v>31</v>
      </c>
      <c r="C7" s="70">
        <v>3760.6493330000098</v>
      </c>
      <c r="D7" s="70">
        <v>17876</v>
      </c>
      <c r="E7" s="70">
        <v>33.270433089715702</v>
      </c>
      <c r="F7" s="70">
        <v>1898.401638</v>
      </c>
      <c r="G7" s="70">
        <v>732</v>
      </c>
      <c r="H7" s="70">
        <v>12.0031600000002</v>
      </c>
      <c r="I7" s="70">
        <v>10</v>
      </c>
      <c r="J7" s="70">
        <v>0</v>
      </c>
      <c r="K7" s="70">
        <v>1</v>
      </c>
      <c r="L7" s="70">
        <v>1929.2966350000099</v>
      </c>
      <c r="M7" s="70">
        <v>3596</v>
      </c>
      <c r="N7" s="70">
        <v>19.016353862003299</v>
      </c>
      <c r="O7" s="70">
        <v>1697.7822179999901</v>
      </c>
      <c r="P7" s="70">
        <v>485</v>
      </c>
      <c r="Q7" s="70">
        <v>62.662366000000503</v>
      </c>
      <c r="R7" s="70">
        <v>158</v>
      </c>
      <c r="S7" s="70">
        <v>28.108218998520702</v>
      </c>
      <c r="T7" s="70">
        <v>46.628514000000003</v>
      </c>
      <c r="U7" s="70">
        <v>12</v>
      </c>
      <c r="V7" s="116">
        <v>1820.0229430000099</v>
      </c>
      <c r="W7" s="116">
        <v>3420</v>
      </c>
      <c r="X7" s="70"/>
      <c r="Y7" s="116">
        <v>49169.793127999998</v>
      </c>
      <c r="Z7" s="116">
        <v>24151</v>
      </c>
      <c r="AA7" s="70">
        <v>78.402787000000004</v>
      </c>
      <c r="AB7" s="70">
        <v>127</v>
      </c>
      <c r="AC7" s="70">
        <v>73.795463999999996</v>
      </c>
      <c r="AD7" s="70">
        <v>19</v>
      </c>
      <c r="AE7" s="70">
        <v>30.870905</v>
      </c>
      <c r="AF7" s="70">
        <v>49</v>
      </c>
      <c r="AG7" s="70">
        <v>30.707072</v>
      </c>
      <c r="AH7" s="70">
        <v>11</v>
      </c>
      <c r="AI7" s="70">
        <v>1573.658269</v>
      </c>
      <c r="AJ7" s="70">
        <v>12669</v>
      </c>
      <c r="AK7" s="70">
        <v>72.770219999999995</v>
      </c>
      <c r="AL7" s="70">
        <v>230</v>
      </c>
      <c r="AM7" s="70">
        <v>1573.658269</v>
      </c>
      <c r="AN7" s="70">
        <v>12669</v>
      </c>
      <c r="AO7" s="70">
        <v>72.770219999999995</v>
      </c>
      <c r="AP7" s="70">
        <v>230</v>
      </c>
      <c r="AQ7" s="70">
        <v>2.1399999999999899</v>
      </c>
      <c r="AR7" s="70">
        <v>8</v>
      </c>
      <c r="AS7" s="70">
        <v>0</v>
      </c>
      <c r="AT7" s="70">
        <v>0</v>
      </c>
      <c r="AU7" s="70">
        <v>0</v>
      </c>
      <c r="AV7" s="70">
        <v>0</v>
      </c>
      <c r="AW7" s="70">
        <v>0</v>
      </c>
      <c r="AX7" s="70">
        <v>0</v>
      </c>
      <c r="AY7" s="70">
        <v>1.6973250000000899</v>
      </c>
      <c r="AZ7" s="70">
        <v>4</v>
      </c>
      <c r="BA7" s="70">
        <v>6</v>
      </c>
      <c r="BB7" s="70">
        <v>2</v>
      </c>
      <c r="BC7" s="70">
        <v>0</v>
      </c>
      <c r="BD7" s="70">
        <v>0</v>
      </c>
      <c r="BE7" s="70">
        <v>0</v>
      </c>
      <c r="BF7" s="70">
        <v>0</v>
      </c>
      <c r="BG7" s="70">
        <v>97.539818000000196</v>
      </c>
      <c r="BH7" s="70">
        <v>60</v>
      </c>
      <c r="BI7" s="70">
        <v>35.299199999999502</v>
      </c>
      <c r="BJ7" s="70">
        <v>8</v>
      </c>
      <c r="BK7" s="70">
        <v>144.31412599999999</v>
      </c>
      <c r="BL7" s="70">
        <v>0</v>
      </c>
      <c r="BM7" s="70">
        <v>86.550000000000196</v>
      </c>
      <c r="BN7" s="70">
        <v>6</v>
      </c>
      <c r="BO7" s="70">
        <v>0</v>
      </c>
      <c r="BP7" s="70">
        <v>0</v>
      </c>
      <c r="BQ7" s="70">
        <v>0</v>
      </c>
      <c r="BR7" s="70">
        <v>0</v>
      </c>
      <c r="BS7" s="116">
        <v>2.7284841053187799E-12</v>
      </c>
      <c r="BT7" s="70">
        <v>1529</v>
      </c>
      <c r="BU7" s="70">
        <v>-1.7280399333685601E-11</v>
      </c>
      <c r="BV7" s="70">
        <v>0</v>
      </c>
      <c r="BW7" s="131">
        <f>H7+L7+AI7+AQ7+AU7+AY7+BC7+BG7+BK7+BO7+BS7</f>
        <v>3760.649333000013</v>
      </c>
      <c r="BX7" s="131">
        <f>C7-BW7</f>
        <v>0</v>
      </c>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row>
    <row r="8" spans="1:256" s="52" customFormat="1" ht="20.25" customHeight="1">
      <c r="A8" s="284"/>
      <c r="B8" s="71" t="s">
        <v>32</v>
      </c>
      <c r="C8" s="72">
        <v>2723.101823</v>
      </c>
      <c r="D8" s="72">
        <v>4337</v>
      </c>
      <c r="E8" s="72">
        <v>36.722791883175603</v>
      </c>
      <c r="F8" s="73">
        <v>911.73088700000005</v>
      </c>
      <c r="G8" s="73">
        <v>261</v>
      </c>
      <c r="H8" s="73">
        <v>0</v>
      </c>
      <c r="I8" s="73">
        <v>0</v>
      </c>
      <c r="J8" s="73">
        <v>0</v>
      </c>
      <c r="K8" s="73">
        <v>0</v>
      </c>
      <c r="L8" s="73">
        <v>2495.6824470000001</v>
      </c>
      <c r="M8" s="73">
        <v>3895</v>
      </c>
      <c r="N8" s="73">
        <v>35.7500788087603</v>
      </c>
      <c r="O8" s="73">
        <v>656.58088699999996</v>
      </c>
      <c r="P8" s="73">
        <v>215</v>
      </c>
      <c r="Q8" s="73">
        <v>322.22098399999999</v>
      </c>
      <c r="R8" s="73">
        <v>361</v>
      </c>
      <c r="S8" s="73">
        <v>48.127818636029801</v>
      </c>
      <c r="T8" s="73">
        <v>28.544060999999999</v>
      </c>
      <c r="U8" s="73">
        <v>11</v>
      </c>
      <c r="V8" s="73">
        <v>2379.3473690000001</v>
      </c>
      <c r="W8" s="73">
        <v>3786</v>
      </c>
      <c r="X8" s="73">
        <v>34.495189404168897</v>
      </c>
      <c r="Y8" s="73">
        <v>625.25735699999996</v>
      </c>
      <c r="Z8" s="73">
        <v>207</v>
      </c>
      <c r="AA8" s="73">
        <v>116.33067800000001</v>
      </c>
      <c r="AB8" s="73">
        <v>109</v>
      </c>
      <c r="AC8" s="73">
        <v>31.323530000000002</v>
      </c>
      <c r="AD8" s="73">
        <v>8</v>
      </c>
      <c r="AE8" s="73">
        <v>0</v>
      </c>
      <c r="AF8" s="73">
        <v>0</v>
      </c>
      <c r="AG8" s="73">
        <v>0</v>
      </c>
      <c r="AH8" s="73">
        <v>0</v>
      </c>
      <c r="AI8" s="73">
        <v>26.61</v>
      </c>
      <c r="AJ8" s="73">
        <v>272</v>
      </c>
      <c r="AK8" s="73">
        <v>0</v>
      </c>
      <c r="AL8" s="73">
        <v>0</v>
      </c>
      <c r="AM8" s="73">
        <v>26.61</v>
      </c>
      <c r="AN8" s="73">
        <v>272</v>
      </c>
      <c r="AO8" s="73">
        <v>0</v>
      </c>
      <c r="AP8" s="73">
        <v>0</v>
      </c>
      <c r="AQ8" s="73">
        <v>0</v>
      </c>
      <c r="AR8" s="73">
        <v>0</v>
      </c>
      <c r="AS8" s="73">
        <v>0</v>
      </c>
      <c r="AT8" s="73">
        <v>0</v>
      </c>
      <c r="AU8" s="73">
        <v>0</v>
      </c>
      <c r="AV8" s="73">
        <v>0</v>
      </c>
      <c r="AW8" s="73">
        <v>0</v>
      </c>
      <c r="AX8" s="73">
        <v>0</v>
      </c>
      <c r="AY8" s="73">
        <v>0</v>
      </c>
      <c r="AZ8" s="73">
        <v>0</v>
      </c>
      <c r="BA8" s="73">
        <v>0</v>
      </c>
      <c r="BB8" s="73">
        <v>0</v>
      </c>
      <c r="BC8" s="73">
        <v>0</v>
      </c>
      <c r="BD8" s="73">
        <v>0</v>
      </c>
      <c r="BE8" s="73">
        <v>0</v>
      </c>
      <c r="BF8" s="73">
        <v>0</v>
      </c>
      <c r="BG8" s="73">
        <v>91.899299999999997</v>
      </c>
      <c r="BH8" s="73">
        <v>27</v>
      </c>
      <c r="BI8" s="73">
        <v>124.5975</v>
      </c>
      <c r="BJ8" s="73">
        <v>16</v>
      </c>
      <c r="BK8" s="73">
        <v>108.9081</v>
      </c>
      <c r="BL8" s="73">
        <v>143</v>
      </c>
      <c r="BM8" s="73">
        <v>130.55000000000001</v>
      </c>
      <c r="BN8" s="73">
        <v>30</v>
      </c>
      <c r="BO8" s="73">
        <v>0</v>
      </c>
      <c r="BP8" s="73">
        <v>0</v>
      </c>
      <c r="BQ8" s="73">
        <v>0</v>
      </c>
      <c r="BR8" s="73">
        <v>0</v>
      </c>
      <c r="BS8" s="73">
        <v>0</v>
      </c>
      <c r="BT8" s="73">
        <v>0</v>
      </c>
      <c r="BU8" s="73">
        <v>0</v>
      </c>
      <c r="BV8" s="73">
        <v>0</v>
      </c>
      <c r="BW8" s="131">
        <f t="shared" ref="BW8:BW72" si="0">H8+L8+AI8+AQ8+AU8+AY8+BC8+BG8+BK8+BO8+BS8</f>
        <v>2723.0998470000004</v>
      </c>
      <c r="BX8" s="131">
        <f t="shared" ref="BX8:BX72" si="1">C8-BW8</f>
        <v>1.9759999995585531E-3</v>
      </c>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row>
    <row r="9" spans="1:256" s="52" customFormat="1" ht="20.25" customHeight="1">
      <c r="A9" s="284"/>
      <c r="B9" s="74" t="s">
        <v>33</v>
      </c>
      <c r="C9" s="75">
        <v>1721.5932230000001</v>
      </c>
      <c r="D9" s="75">
        <v>2832</v>
      </c>
      <c r="E9" s="75">
        <v>32.136937649887201</v>
      </c>
      <c r="F9" s="75">
        <v>1157.9133280000001</v>
      </c>
      <c r="G9" s="75">
        <v>446</v>
      </c>
      <c r="H9" s="75">
        <v>0</v>
      </c>
      <c r="I9" s="75">
        <v>0</v>
      </c>
      <c r="J9" s="75">
        <v>0</v>
      </c>
      <c r="K9" s="75">
        <v>0</v>
      </c>
      <c r="L9" s="75">
        <v>1659.026136</v>
      </c>
      <c r="M9" s="75">
        <v>2793</v>
      </c>
      <c r="N9" s="75">
        <v>34.1276002397735</v>
      </c>
      <c r="O9" s="75">
        <v>1081.3966210000001</v>
      </c>
      <c r="P9" s="75">
        <v>416</v>
      </c>
      <c r="Q9" s="75">
        <v>767.12194499999998</v>
      </c>
      <c r="R9" s="75">
        <v>1372</v>
      </c>
      <c r="S9" s="75">
        <v>55.058633349986799</v>
      </c>
      <c r="T9" s="75">
        <v>478.114912</v>
      </c>
      <c r="U9" s="75">
        <v>177</v>
      </c>
      <c r="V9" s="75">
        <v>1654.140054</v>
      </c>
      <c r="W9" s="75">
        <v>2786</v>
      </c>
      <c r="X9" s="75">
        <v>34.074525822880098</v>
      </c>
      <c r="Y9" s="75">
        <v>1056.176287</v>
      </c>
      <c r="Z9" s="75">
        <v>398</v>
      </c>
      <c r="AA9" s="75">
        <v>4.886082</v>
      </c>
      <c r="AB9" s="75">
        <v>7</v>
      </c>
      <c r="AC9" s="75">
        <v>25.220334000000001</v>
      </c>
      <c r="AD9" s="75">
        <v>18</v>
      </c>
      <c r="AE9" s="75">
        <v>0</v>
      </c>
      <c r="AF9" s="75">
        <v>0</v>
      </c>
      <c r="AG9" s="75">
        <v>0</v>
      </c>
      <c r="AH9" s="75">
        <v>0</v>
      </c>
      <c r="AI9" s="75">
        <v>0</v>
      </c>
      <c r="AJ9" s="75">
        <v>0</v>
      </c>
      <c r="AK9" s="75">
        <v>0</v>
      </c>
      <c r="AL9" s="75">
        <v>0</v>
      </c>
      <c r="AM9" s="75">
        <v>0</v>
      </c>
      <c r="AN9" s="75">
        <v>0</v>
      </c>
      <c r="AO9" s="75">
        <v>0</v>
      </c>
      <c r="AP9" s="75">
        <v>0</v>
      </c>
      <c r="AQ9" s="75">
        <v>0</v>
      </c>
      <c r="AR9" s="75">
        <v>1</v>
      </c>
      <c r="AS9" s="75">
        <v>0</v>
      </c>
      <c r="AT9" s="75">
        <v>0</v>
      </c>
      <c r="AU9" s="75">
        <v>0</v>
      </c>
      <c r="AV9" s="75">
        <v>0</v>
      </c>
      <c r="AW9" s="75">
        <v>0</v>
      </c>
      <c r="AX9" s="75">
        <v>0</v>
      </c>
      <c r="AY9" s="75">
        <v>0</v>
      </c>
      <c r="AZ9" s="75">
        <v>0</v>
      </c>
      <c r="BA9" s="75">
        <v>0</v>
      </c>
      <c r="BB9" s="75">
        <v>0</v>
      </c>
      <c r="BC9" s="75">
        <v>0</v>
      </c>
      <c r="BD9" s="75">
        <v>0</v>
      </c>
      <c r="BE9" s="75">
        <v>0</v>
      </c>
      <c r="BF9" s="75">
        <v>0</v>
      </c>
      <c r="BG9" s="75">
        <v>31.478484000000002</v>
      </c>
      <c r="BH9" s="75">
        <v>20</v>
      </c>
      <c r="BI9" s="75">
        <v>60.07</v>
      </c>
      <c r="BJ9" s="75">
        <v>2</v>
      </c>
      <c r="BK9" s="75">
        <v>4.2576599999999996</v>
      </c>
      <c r="BL9" s="75">
        <v>3</v>
      </c>
      <c r="BM9" s="75">
        <v>11.013137</v>
      </c>
      <c r="BN9" s="75">
        <v>11</v>
      </c>
      <c r="BO9" s="75">
        <v>1.7569429999999999</v>
      </c>
      <c r="BP9" s="75">
        <v>14</v>
      </c>
      <c r="BQ9" s="75">
        <v>5.4335699999999996</v>
      </c>
      <c r="BR9" s="75">
        <v>17</v>
      </c>
      <c r="BS9" s="75">
        <v>25.074000000000201</v>
      </c>
      <c r="BT9" s="75">
        <v>1</v>
      </c>
      <c r="BU9" s="75">
        <v>0</v>
      </c>
      <c r="BV9" s="75">
        <v>0</v>
      </c>
      <c r="BW9" s="131">
        <f t="shared" si="0"/>
        <v>1721.5932230000003</v>
      </c>
      <c r="BX9" s="131">
        <f t="shared" si="1"/>
        <v>0</v>
      </c>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row>
    <row r="10" spans="1:256" s="52" customFormat="1" ht="20.25" customHeight="1">
      <c r="A10" s="284"/>
      <c r="B10" s="71" t="s">
        <v>34</v>
      </c>
      <c r="C10" s="73">
        <v>831.44007299999998</v>
      </c>
      <c r="D10" s="73">
        <v>3003</v>
      </c>
      <c r="E10" s="73">
        <v>26.623058782884399</v>
      </c>
      <c r="F10" s="73">
        <v>0</v>
      </c>
      <c r="G10" s="73">
        <v>234</v>
      </c>
      <c r="H10" s="76">
        <v>0</v>
      </c>
      <c r="I10" s="76">
        <v>0</v>
      </c>
      <c r="J10" s="76">
        <v>0</v>
      </c>
      <c r="K10" s="76">
        <v>1</v>
      </c>
      <c r="L10" s="73">
        <v>522.857799</v>
      </c>
      <c r="M10" s="73">
        <v>898</v>
      </c>
      <c r="N10" s="73">
        <v>29.973691482760199</v>
      </c>
      <c r="O10" s="73">
        <v>0</v>
      </c>
      <c r="P10" s="73">
        <v>113</v>
      </c>
      <c r="Q10" s="73">
        <v>125.394431</v>
      </c>
      <c r="R10" s="73">
        <v>42</v>
      </c>
      <c r="S10" s="73">
        <v>48.770991116992299</v>
      </c>
      <c r="T10" s="73">
        <v>6.9393549999999999</v>
      </c>
      <c r="U10" s="73">
        <v>7</v>
      </c>
      <c r="V10" s="76">
        <v>503.30373900000001</v>
      </c>
      <c r="W10" s="76">
        <v>869</v>
      </c>
      <c r="X10" s="73">
        <v>30.146233729292401</v>
      </c>
      <c r="Y10" s="76">
        <v>-21.416481000000001</v>
      </c>
      <c r="Z10" s="76">
        <v>104</v>
      </c>
      <c r="AA10" s="73">
        <v>18.78256</v>
      </c>
      <c r="AB10" s="73">
        <v>25</v>
      </c>
      <c r="AC10" s="73">
        <v>21.416481000000001</v>
      </c>
      <c r="AD10" s="73">
        <v>9</v>
      </c>
      <c r="AE10" s="73">
        <v>0.77149999999999996</v>
      </c>
      <c r="AF10" s="73">
        <v>4</v>
      </c>
      <c r="AG10" s="73">
        <v>0</v>
      </c>
      <c r="AH10" s="73">
        <v>0</v>
      </c>
      <c r="AI10" s="76">
        <v>172.67580000000001</v>
      </c>
      <c r="AJ10" s="76">
        <v>1235</v>
      </c>
      <c r="AK10" s="73">
        <v>0</v>
      </c>
      <c r="AL10" s="73">
        <v>95</v>
      </c>
      <c r="AM10" s="76">
        <v>172.67580000000001</v>
      </c>
      <c r="AN10" s="76">
        <v>1235</v>
      </c>
      <c r="AO10" s="73">
        <v>0</v>
      </c>
      <c r="AP10" s="73">
        <v>95</v>
      </c>
      <c r="AQ10" s="76">
        <v>0</v>
      </c>
      <c r="AR10" s="76">
        <v>0</v>
      </c>
      <c r="AS10" s="73">
        <v>0</v>
      </c>
      <c r="AT10" s="73">
        <v>0</v>
      </c>
      <c r="AU10" s="76">
        <v>0</v>
      </c>
      <c r="AV10" s="76">
        <v>0</v>
      </c>
      <c r="AW10" s="73">
        <v>0</v>
      </c>
      <c r="AX10" s="73">
        <v>0</v>
      </c>
      <c r="AY10" s="76">
        <v>0</v>
      </c>
      <c r="AZ10" s="76">
        <v>0</v>
      </c>
      <c r="BA10" s="73">
        <v>0</v>
      </c>
      <c r="BB10" s="73">
        <v>0</v>
      </c>
      <c r="BC10" s="76">
        <v>0</v>
      </c>
      <c r="BD10" s="76">
        <v>0</v>
      </c>
      <c r="BE10" s="73">
        <v>0</v>
      </c>
      <c r="BF10" s="73">
        <v>0</v>
      </c>
      <c r="BG10" s="76">
        <v>1.77498</v>
      </c>
      <c r="BH10" s="76">
        <v>2</v>
      </c>
      <c r="BI10" s="73">
        <v>0</v>
      </c>
      <c r="BJ10" s="73">
        <v>22</v>
      </c>
      <c r="BK10" s="76">
        <v>70.986017000000004</v>
      </c>
      <c r="BL10" s="76">
        <v>11</v>
      </c>
      <c r="BM10" s="73">
        <v>0</v>
      </c>
      <c r="BN10" s="73">
        <v>3</v>
      </c>
      <c r="BO10" s="76">
        <v>63.145477</v>
      </c>
      <c r="BP10" s="76">
        <v>857</v>
      </c>
      <c r="BQ10" s="73">
        <v>0</v>
      </c>
      <c r="BR10" s="73">
        <v>0</v>
      </c>
      <c r="BS10" s="76">
        <v>8.5265128291211997E-14</v>
      </c>
      <c r="BT10" s="76">
        <v>0</v>
      </c>
      <c r="BU10" s="73">
        <v>0</v>
      </c>
      <c r="BV10" s="73">
        <v>0</v>
      </c>
      <c r="BW10" s="131">
        <f t="shared" si="0"/>
        <v>831.4400730000001</v>
      </c>
      <c r="BX10" s="131">
        <f t="shared" si="1"/>
        <v>0</v>
      </c>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row>
    <row r="11" spans="1:256" s="52" customFormat="1" ht="20.25" customHeight="1">
      <c r="A11" s="284"/>
      <c r="B11" s="71" t="s">
        <v>35</v>
      </c>
      <c r="C11" s="77">
        <v>515.71900100000005</v>
      </c>
      <c r="D11" s="78">
        <v>627</v>
      </c>
      <c r="E11" s="70">
        <v>55.925466044184901</v>
      </c>
      <c r="F11" s="70">
        <v>191.57105000000001</v>
      </c>
      <c r="G11" s="70">
        <v>37</v>
      </c>
      <c r="H11" s="70">
        <v>0</v>
      </c>
      <c r="I11" s="70">
        <v>0</v>
      </c>
      <c r="J11" s="70">
        <v>0</v>
      </c>
      <c r="K11" s="70">
        <v>0</v>
      </c>
      <c r="L11" s="70">
        <v>430.94534399999998</v>
      </c>
      <c r="M11" s="70">
        <v>605</v>
      </c>
      <c r="N11" s="70">
        <v>51.168470988519502</v>
      </c>
      <c r="O11" s="70">
        <v>104.33114999999999</v>
      </c>
      <c r="P11" s="70">
        <v>31</v>
      </c>
      <c r="Q11" s="70">
        <v>116.334886</v>
      </c>
      <c r="R11" s="70">
        <v>202</v>
      </c>
      <c r="S11" s="70">
        <v>45.384626494047502</v>
      </c>
      <c r="T11" s="70">
        <v>34.085999999999999</v>
      </c>
      <c r="U11" s="70">
        <v>9</v>
      </c>
      <c r="V11" s="116">
        <v>313.91640599999999</v>
      </c>
      <c r="W11" s="116">
        <v>428</v>
      </c>
      <c r="X11" s="70">
        <v>49.627096130527903</v>
      </c>
      <c r="Y11" s="116">
        <v>39.229100000000003</v>
      </c>
      <c r="Z11" s="116">
        <v>14</v>
      </c>
      <c r="AA11" s="70">
        <v>117.028938</v>
      </c>
      <c r="AB11" s="70">
        <v>177</v>
      </c>
      <c r="AC11" s="70">
        <v>65.102050000000006</v>
      </c>
      <c r="AD11" s="70">
        <v>17</v>
      </c>
      <c r="AE11" s="70">
        <v>0</v>
      </c>
      <c r="AF11" s="70">
        <v>0</v>
      </c>
      <c r="AG11" s="70">
        <v>0</v>
      </c>
      <c r="AH11" s="70">
        <v>0</v>
      </c>
      <c r="AI11" s="70"/>
      <c r="AJ11" s="70"/>
      <c r="AK11" s="70"/>
      <c r="AL11" s="70"/>
      <c r="AM11" s="70"/>
      <c r="AN11" s="70"/>
      <c r="AO11" s="70"/>
      <c r="AP11" s="70"/>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2.4500000000000002</v>
      </c>
      <c r="BJ11" s="70">
        <v>2</v>
      </c>
      <c r="BK11" s="70">
        <v>83.819455000000005</v>
      </c>
      <c r="BL11" s="70">
        <v>19</v>
      </c>
      <c r="BM11" s="70">
        <v>84.789900000000003</v>
      </c>
      <c r="BN11" s="70">
        <v>4</v>
      </c>
      <c r="BO11" s="70">
        <v>0.95420199999999</v>
      </c>
      <c r="BP11" s="70">
        <v>3</v>
      </c>
      <c r="BQ11" s="70">
        <v>0</v>
      </c>
      <c r="BR11" s="70">
        <v>0</v>
      </c>
      <c r="BS11" s="73">
        <v>0</v>
      </c>
      <c r="BT11" s="70">
        <v>0</v>
      </c>
      <c r="BU11" s="70">
        <v>0</v>
      </c>
      <c r="BV11" s="70">
        <v>0</v>
      </c>
      <c r="BW11" s="131">
        <f t="shared" si="0"/>
        <v>515.71900100000005</v>
      </c>
      <c r="BX11" s="131">
        <f t="shared" si="1"/>
        <v>0</v>
      </c>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row>
    <row r="12" spans="1:256" s="52" customFormat="1" ht="20.25" customHeight="1">
      <c r="A12" s="284"/>
      <c r="B12" s="71" t="s">
        <v>37</v>
      </c>
      <c r="C12" s="70">
        <v>60.482318999999997</v>
      </c>
      <c r="D12" s="78">
        <v>127</v>
      </c>
      <c r="E12" s="70">
        <v>10.4767668544436</v>
      </c>
      <c r="F12" s="70">
        <v>37.321925</v>
      </c>
      <c r="G12" s="70">
        <v>26</v>
      </c>
      <c r="H12" s="70"/>
      <c r="I12" s="70"/>
      <c r="J12" s="70"/>
      <c r="K12" s="70"/>
      <c r="L12" s="70">
        <v>60.482318999999997</v>
      </c>
      <c r="M12" s="70">
        <v>127</v>
      </c>
      <c r="N12" s="70">
        <v>11.614370424174901</v>
      </c>
      <c r="O12" s="70">
        <v>29.881924999999999</v>
      </c>
      <c r="P12" s="70">
        <v>24</v>
      </c>
      <c r="Q12" s="70">
        <v>6.8391690000000001</v>
      </c>
      <c r="R12" s="70">
        <v>9</v>
      </c>
      <c r="S12" s="70">
        <v>5.1014278505671999</v>
      </c>
      <c r="T12" s="70">
        <v>10.494524999999999</v>
      </c>
      <c r="U12" s="70">
        <v>8</v>
      </c>
      <c r="V12" s="116">
        <v>58.354098999999998</v>
      </c>
      <c r="W12" s="116">
        <v>115</v>
      </c>
      <c r="X12" s="70">
        <v>11.816027433774799</v>
      </c>
      <c r="Y12" s="116">
        <v>29.881924999999999</v>
      </c>
      <c r="Z12" s="116">
        <v>24</v>
      </c>
      <c r="AA12" s="70">
        <v>2.1282199999999998</v>
      </c>
      <c r="AB12" s="70">
        <v>12</v>
      </c>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v>2.44</v>
      </c>
      <c r="BB12" s="70">
        <v>1</v>
      </c>
      <c r="BC12" s="70"/>
      <c r="BD12" s="70"/>
      <c r="BE12" s="70"/>
      <c r="BF12" s="70"/>
      <c r="BG12" s="70"/>
      <c r="BH12" s="70"/>
      <c r="BI12" s="70">
        <v>5</v>
      </c>
      <c r="BJ12" s="70">
        <v>1</v>
      </c>
      <c r="BK12" s="70"/>
      <c r="BL12" s="70"/>
      <c r="BM12" s="70"/>
      <c r="BN12" s="70"/>
      <c r="BO12" s="70"/>
      <c r="BP12" s="70"/>
      <c r="BQ12" s="70"/>
      <c r="BR12" s="70"/>
      <c r="BS12" s="116"/>
      <c r="BT12" s="70"/>
      <c r="BU12" s="70"/>
      <c r="BV12" s="70"/>
      <c r="BW12" s="131">
        <f t="shared" si="0"/>
        <v>60.482318999999997</v>
      </c>
      <c r="BX12" s="131">
        <f t="shared" si="1"/>
        <v>0</v>
      </c>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c r="IV12" s="131"/>
    </row>
    <row r="13" spans="1:256" s="52" customFormat="1" ht="20.25" customHeight="1">
      <c r="A13" s="284"/>
      <c r="B13" s="71" t="s">
        <v>39</v>
      </c>
      <c r="C13" s="79">
        <v>12.94</v>
      </c>
      <c r="D13" s="79">
        <v>7</v>
      </c>
      <c r="E13" s="80">
        <v>-3080.9523809523798</v>
      </c>
      <c r="F13" s="79">
        <v>0</v>
      </c>
      <c r="G13" s="79">
        <v>0</v>
      </c>
      <c r="H13" s="73">
        <v>0</v>
      </c>
      <c r="I13" s="73">
        <v>0</v>
      </c>
      <c r="J13" s="73">
        <v>0</v>
      </c>
      <c r="K13" s="73">
        <v>0</v>
      </c>
      <c r="L13" s="79">
        <v>0.47</v>
      </c>
      <c r="M13" s="79">
        <v>2</v>
      </c>
      <c r="N13" s="80">
        <v>-111.904761904762</v>
      </c>
      <c r="O13" s="79">
        <v>0</v>
      </c>
      <c r="P13" s="79">
        <v>0</v>
      </c>
      <c r="Q13" s="80">
        <v>0</v>
      </c>
      <c r="R13" s="80">
        <v>0</v>
      </c>
      <c r="S13" s="79" t="e">
        <v>#DIV/0!</v>
      </c>
      <c r="T13" s="80">
        <v>0</v>
      </c>
      <c r="U13" s="80">
        <v>0</v>
      </c>
      <c r="V13" s="80">
        <v>0.47</v>
      </c>
      <c r="W13" s="80">
        <v>2</v>
      </c>
      <c r="X13" s="79">
        <v>-111.904761904762</v>
      </c>
      <c r="Y13" s="80">
        <v>0</v>
      </c>
      <c r="Z13" s="80">
        <v>0</v>
      </c>
      <c r="AA13" s="80">
        <v>0</v>
      </c>
      <c r="AB13" s="80">
        <v>0</v>
      </c>
      <c r="AC13" s="80">
        <v>0</v>
      </c>
      <c r="AD13" s="80">
        <v>0</v>
      </c>
      <c r="AE13" s="80">
        <v>0</v>
      </c>
      <c r="AF13" s="80">
        <v>0</v>
      </c>
      <c r="AG13" s="80">
        <v>0</v>
      </c>
      <c r="AH13" s="80">
        <v>0</v>
      </c>
      <c r="AI13" s="80">
        <v>0</v>
      </c>
      <c r="AJ13" s="80">
        <v>0</v>
      </c>
      <c r="AK13" s="80">
        <v>0</v>
      </c>
      <c r="AL13" s="80">
        <v>0</v>
      </c>
      <c r="AM13" s="80">
        <v>0</v>
      </c>
      <c r="AN13" s="80">
        <v>0</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12.47</v>
      </c>
      <c r="BL13" s="80">
        <v>5</v>
      </c>
      <c r="BM13" s="80">
        <v>0</v>
      </c>
      <c r="BN13" s="80">
        <v>0</v>
      </c>
      <c r="BO13" s="80">
        <v>0</v>
      </c>
      <c r="BP13" s="80">
        <v>0</v>
      </c>
      <c r="BQ13" s="80">
        <v>0</v>
      </c>
      <c r="BR13" s="80">
        <v>0</v>
      </c>
      <c r="BS13" s="79">
        <v>0</v>
      </c>
      <c r="BT13" s="80">
        <v>0</v>
      </c>
      <c r="BU13" s="80">
        <v>0</v>
      </c>
      <c r="BV13" s="80">
        <v>0</v>
      </c>
      <c r="BW13" s="131">
        <f t="shared" si="0"/>
        <v>12.940000000000001</v>
      </c>
      <c r="BX13" s="131">
        <f t="shared" si="1"/>
        <v>0</v>
      </c>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row>
    <row r="14" spans="1:256" s="52" customFormat="1" ht="20.25" customHeight="1">
      <c r="A14" s="284"/>
      <c r="B14" s="69" t="s">
        <v>38</v>
      </c>
      <c r="C14" s="78">
        <v>421.71897799999999</v>
      </c>
      <c r="D14" s="78">
        <v>3382</v>
      </c>
      <c r="E14" s="81">
        <v>60.900613896773898</v>
      </c>
      <c r="F14" s="70">
        <v>23.551514999999998</v>
      </c>
      <c r="G14" s="70">
        <v>34</v>
      </c>
      <c r="H14" s="70">
        <v>0</v>
      </c>
      <c r="I14" s="70">
        <v>0</v>
      </c>
      <c r="J14" s="70">
        <v>0</v>
      </c>
      <c r="K14" s="70">
        <v>0</v>
      </c>
      <c r="L14" s="70">
        <v>37.883907000000001</v>
      </c>
      <c r="M14" s="70">
        <v>78</v>
      </c>
      <c r="N14" s="81">
        <v>26.646464193180702</v>
      </c>
      <c r="O14" s="70">
        <v>20.54</v>
      </c>
      <c r="P14" s="70">
        <v>5</v>
      </c>
      <c r="Q14" s="70"/>
      <c r="R14" s="70"/>
      <c r="S14" s="117"/>
      <c r="T14" s="70"/>
      <c r="U14" s="70"/>
      <c r="V14" s="116">
        <v>37.883907000000001</v>
      </c>
      <c r="W14" s="116">
        <v>78</v>
      </c>
      <c r="X14" s="81">
        <v>26.6762028716266</v>
      </c>
      <c r="Y14" s="116">
        <v>20.54</v>
      </c>
      <c r="Z14" s="116">
        <v>5</v>
      </c>
      <c r="AA14" s="70">
        <v>0</v>
      </c>
      <c r="AB14" s="70">
        <v>0</v>
      </c>
      <c r="AC14" s="70">
        <v>0</v>
      </c>
      <c r="AD14" s="70">
        <v>0</v>
      </c>
      <c r="AE14" s="70">
        <v>0</v>
      </c>
      <c r="AF14" s="70">
        <v>0</v>
      </c>
      <c r="AG14" s="70">
        <v>0</v>
      </c>
      <c r="AH14" s="70">
        <v>0</v>
      </c>
      <c r="AI14" s="70">
        <v>355.78430300000002</v>
      </c>
      <c r="AJ14" s="70">
        <v>3281</v>
      </c>
      <c r="AK14" s="70">
        <v>2.0435150000000002</v>
      </c>
      <c r="AL14" s="70">
        <v>26</v>
      </c>
      <c r="AM14" s="70">
        <v>355.78430300000002</v>
      </c>
      <c r="AN14" s="70">
        <v>3281</v>
      </c>
      <c r="AO14" s="70">
        <v>2.0435150000000002</v>
      </c>
      <c r="AP14" s="70">
        <v>26</v>
      </c>
      <c r="AQ14" s="70">
        <v>0</v>
      </c>
      <c r="AR14" s="70">
        <v>0</v>
      </c>
      <c r="AS14" s="70">
        <v>0</v>
      </c>
      <c r="AT14" s="70">
        <v>0</v>
      </c>
      <c r="AU14" s="70">
        <v>0</v>
      </c>
      <c r="AV14" s="70">
        <v>0</v>
      </c>
      <c r="AW14" s="70">
        <v>0</v>
      </c>
      <c r="AX14" s="70">
        <v>0</v>
      </c>
      <c r="AY14" s="70">
        <v>0</v>
      </c>
      <c r="AZ14" s="70">
        <v>0</v>
      </c>
      <c r="BA14" s="70">
        <v>0</v>
      </c>
      <c r="BB14" s="70">
        <v>0</v>
      </c>
      <c r="BC14" s="70">
        <v>0</v>
      </c>
      <c r="BD14" s="70">
        <v>0</v>
      </c>
      <c r="BE14" s="70">
        <v>0</v>
      </c>
      <c r="BF14" s="70">
        <v>0</v>
      </c>
      <c r="BG14" s="70">
        <v>14.56315</v>
      </c>
      <c r="BH14" s="70">
        <v>12</v>
      </c>
      <c r="BI14" s="70">
        <v>0.2</v>
      </c>
      <c r="BJ14" s="70">
        <v>1</v>
      </c>
      <c r="BK14" s="70">
        <v>13.487617999999999</v>
      </c>
      <c r="BL14" s="70">
        <v>11</v>
      </c>
      <c r="BM14" s="70">
        <v>0.76800000000000002</v>
      </c>
      <c r="BN14" s="70">
        <v>2</v>
      </c>
      <c r="BO14" s="70">
        <v>0</v>
      </c>
      <c r="BP14" s="70">
        <v>0</v>
      </c>
      <c r="BQ14" s="70">
        <v>0</v>
      </c>
      <c r="BR14" s="70">
        <v>0</v>
      </c>
      <c r="BS14" s="70">
        <v>0</v>
      </c>
      <c r="BT14" s="70">
        <v>0</v>
      </c>
      <c r="BU14" s="70">
        <v>0</v>
      </c>
      <c r="BV14" s="70">
        <v>0</v>
      </c>
      <c r="BW14" s="131">
        <f t="shared" si="0"/>
        <v>421.71897800000005</v>
      </c>
      <c r="BX14" s="131">
        <f t="shared" si="1"/>
        <v>0</v>
      </c>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row>
    <row r="15" spans="1:256" s="52" customFormat="1" ht="20.25" customHeight="1">
      <c r="A15" s="284"/>
      <c r="B15" s="82" t="s">
        <v>40</v>
      </c>
      <c r="C15" s="83">
        <v>400.81</v>
      </c>
      <c r="D15" s="83">
        <v>825</v>
      </c>
      <c r="E15" s="84">
        <v>49.18</v>
      </c>
      <c r="F15" s="83">
        <v>220.61</v>
      </c>
      <c r="G15" s="83">
        <v>81</v>
      </c>
      <c r="H15" s="83">
        <v>4.55</v>
      </c>
      <c r="I15" s="109">
        <v>1</v>
      </c>
      <c r="J15" s="83"/>
      <c r="K15" s="109"/>
      <c r="L15" s="83">
        <v>394.88</v>
      </c>
      <c r="M15" s="83">
        <v>811</v>
      </c>
      <c r="N15" s="84">
        <v>51.13</v>
      </c>
      <c r="O15" s="83">
        <v>217.51</v>
      </c>
      <c r="P15" s="110">
        <v>76</v>
      </c>
      <c r="Q15" s="83">
        <v>74.178740000000005</v>
      </c>
      <c r="R15" s="83">
        <v>155</v>
      </c>
      <c r="S15" s="84">
        <v>58.57</v>
      </c>
      <c r="T15" s="83">
        <v>34.674705000000003</v>
      </c>
      <c r="U15" s="109">
        <v>13</v>
      </c>
      <c r="V15" s="83">
        <v>394.88</v>
      </c>
      <c r="W15" s="83">
        <v>811</v>
      </c>
      <c r="X15" s="84">
        <v>51.13</v>
      </c>
      <c r="Y15" s="83">
        <v>217.51</v>
      </c>
      <c r="Z15" s="110">
        <v>76</v>
      </c>
      <c r="AA15" s="83"/>
      <c r="AB15" s="121"/>
      <c r="AC15" s="83"/>
      <c r="AD15" s="109"/>
      <c r="AE15" s="83"/>
      <c r="AF15" s="109"/>
      <c r="AG15" s="83"/>
      <c r="AH15" s="109"/>
      <c r="AI15" s="109"/>
      <c r="AJ15" s="109"/>
      <c r="AK15" s="109"/>
      <c r="AL15" s="109"/>
      <c r="AM15" s="109"/>
      <c r="AN15" s="109"/>
      <c r="AO15" s="109"/>
      <c r="AP15" s="109"/>
      <c r="AQ15" s="83"/>
      <c r="AR15" s="109"/>
      <c r="AS15" s="83"/>
      <c r="AT15" s="109"/>
      <c r="AU15" s="109"/>
      <c r="AV15" s="109"/>
      <c r="AW15" s="109"/>
      <c r="AX15" s="109"/>
      <c r="AY15" s="83"/>
      <c r="AZ15" s="109"/>
      <c r="BA15" s="83"/>
      <c r="BB15" s="109"/>
      <c r="BC15" s="109"/>
      <c r="BD15" s="109"/>
      <c r="BE15" s="109"/>
      <c r="BF15" s="109"/>
      <c r="BG15" s="83">
        <v>0.03</v>
      </c>
      <c r="BH15" s="109">
        <v>3</v>
      </c>
      <c r="BI15" s="83">
        <v>2.2000000000000002</v>
      </c>
      <c r="BJ15" s="109">
        <v>2</v>
      </c>
      <c r="BK15" s="83">
        <v>1.35</v>
      </c>
      <c r="BL15" s="83">
        <v>8</v>
      </c>
      <c r="BM15" s="83">
        <v>0.9</v>
      </c>
      <c r="BN15" s="109">
        <v>3</v>
      </c>
      <c r="BO15" s="109"/>
      <c r="BP15" s="109"/>
      <c r="BQ15" s="109"/>
      <c r="BR15" s="109"/>
      <c r="BS15" s="109"/>
      <c r="BT15" s="109">
        <v>2</v>
      </c>
      <c r="BU15" s="109"/>
      <c r="BV15" s="109"/>
      <c r="BW15" s="131">
        <f t="shared" si="0"/>
        <v>400.81</v>
      </c>
      <c r="BX15" s="131">
        <f t="shared" si="1"/>
        <v>0</v>
      </c>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row>
    <row r="16" spans="1:256" s="52" customFormat="1" ht="20.25" customHeight="1">
      <c r="A16" s="68"/>
      <c r="B16" s="71" t="s">
        <v>41</v>
      </c>
      <c r="C16" s="85">
        <v>407.99584299999998</v>
      </c>
      <c r="D16" s="85">
        <v>821</v>
      </c>
      <c r="E16" s="85">
        <v>25.113511829453699</v>
      </c>
      <c r="F16" s="85">
        <v>234.04816099999999</v>
      </c>
      <c r="G16" s="85">
        <v>109</v>
      </c>
      <c r="H16" s="85">
        <v>0</v>
      </c>
      <c r="I16" s="85">
        <v>0</v>
      </c>
      <c r="J16" s="85">
        <v>0</v>
      </c>
      <c r="K16" s="85">
        <v>0</v>
      </c>
      <c r="L16" s="85">
        <v>386.33720499999998</v>
      </c>
      <c r="M16" s="85">
        <v>800</v>
      </c>
      <c r="N16" s="85">
        <v>27.7452090828702</v>
      </c>
      <c r="O16" s="85">
        <v>182.82936100000001</v>
      </c>
      <c r="P16" s="85">
        <v>89</v>
      </c>
      <c r="Q16" s="85">
        <v>30.529299999999999</v>
      </c>
      <c r="R16" s="85">
        <v>32</v>
      </c>
      <c r="S16" s="85">
        <v>42.555478115416797</v>
      </c>
      <c r="T16" s="85">
        <v>0.5</v>
      </c>
      <c r="U16" s="85">
        <v>5</v>
      </c>
      <c r="V16" s="85">
        <v>386.0172</v>
      </c>
      <c r="W16" s="85">
        <v>794</v>
      </c>
      <c r="X16" s="85">
        <v>27.889645998509302</v>
      </c>
      <c r="Y16" s="85">
        <v>170.23939999999999</v>
      </c>
      <c r="Z16" s="85">
        <v>87</v>
      </c>
      <c r="AA16" s="85">
        <v>0.32</v>
      </c>
      <c r="AB16" s="85">
        <v>6</v>
      </c>
      <c r="AC16" s="85">
        <v>12.59</v>
      </c>
      <c r="AD16" s="85">
        <v>2</v>
      </c>
      <c r="AE16" s="85">
        <v>0</v>
      </c>
      <c r="AF16" s="85">
        <v>0</v>
      </c>
      <c r="AG16" s="85">
        <v>0</v>
      </c>
      <c r="AH16" s="85">
        <v>0</v>
      </c>
      <c r="AI16" s="85">
        <v>0</v>
      </c>
      <c r="AJ16" s="85">
        <v>0</v>
      </c>
      <c r="AK16" s="85">
        <v>0</v>
      </c>
      <c r="AL16" s="85">
        <v>0</v>
      </c>
      <c r="AM16" s="85">
        <v>0</v>
      </c>
      <c r="AN16" s="85">
        <v>0</v>
      </c>
      <c r="AO16" s="85">
        <v>0</v>
      </c>
      <c r="AP16" s="85">
        <v>0</v>
      </c>
      <c r="AQ16" s="85">
        <v>0</v>
      </c>
      <c r="AR16" s="85">
        <v>0</v>
      </c>
      <c r="AS16" s="85">
        <v>0.1</v>
      </c>
      <c r="AT16" s="85">
        <v>1</v>
      </c>
      <c r="AU16" s="85">
        <v>0</v>
      </c>
      <c r="AV16" s="85">
        <v>0</v>
      </c>
      <c r="AW16" s="85">
        <v>0</v>
      </c>
      <c r="AX16" s="85">
        <v>0</v>
      </c>
      <c r="AY16" s="85">
        <v>0</v>
      </c>
      <c r="AZ16" s="85">
        <v>0</v>
      </c>
      <c r="BA16" s="85">
        <v>0</v>
      </c>
      <c r="BB16" s="85">
        <v>0</v>
      </c>
      <c r="BC16" s="85">
        <v>0</v>
      </c>
      <c r="BD16" s="85">
        <v>0</v>
      </c>
      <c r="BE16" s="85">
        <v>0</v>
      </c>
      <c r="BF16" s="85">
        <v>0</v>
      </c>
      <c r="BG16" s="85">
        <v>21.354638000000001</v>
      </c>
      <c r="BH16" s="85">
        <v>16</v>
      </c>
      <c r="BI16" s="85">
        <v>49.726799999999997</v>
      </c>
      <c r="BJ16" s="85">
        <v>16</v>
      </c>
      <c r="BK16" s="85">
        <v>0.30399999999999999</v>
      </c>
      <c r="BL16" s="85">
        <v>5</v>
      </c>
      <c r="BM16" s="85">
        <v>1.1919999999999999</v>
      </c>
      <c r="BN16" s="85">
        <v>2</v>
      </c>
      <c r="BO16" s="85">
        <v>0</v>
      </c>
      <c r="BP16" s="85">
        <v>0</v>
      </c>
      <c r="BQ16" s="85">
        <v>0</v>
      </c>
      <c r="BR16" s="85">
        <v>0</v>
      </c>
      <c r="BS16" s="85">
        <v>5.1791904098763603E-14</v>
      </c>
      <c r="BT16" s="85">
        <v>0</v>
      </c>
      <c r="BU16" s="85">
        <v>0.19999999999998899</v>
      </c>
      <c r="BV16" s="85">
        <v>1</v>
      </c>
      <c r="BW16" s="131">
        <f t="shared" si="0"/>
        <v>407.99584300000004</v>
      </c>
      <c r="BX16" s="131">
        <f t="shared" si="1"/>
        <v>0</v>
      </c>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row>
    <row r="17" spans="1:256" s="53" customFormat="1" ht="12" customHeight="1">
      <c r="A17" s="86"/>
      <c r="B17" s="8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128"/>
      <c r="BU17" s="128"/>
      <c r="BV17" s="87"/>
      <c r="BW17" s="131">
        <f t="shared" si="0"/>
        <v>0</v>
      </c>
      <c r="BX17" s="131">
        <f t="shared" si="1"/>
        <v>0</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row>
    <row r="18" spans="1:256" s="52" customFormat="1" ht="20.25" customHeight="1">
      <c r="A18" s="284" t="s">
        <v>43</v>
      </c>
      <c r="B18" s="88" t="s">
        <v>44</v>
      </c>
      <c r="C18" s="49">
        <v>33466.025298</v>
      </c>
      <c r="D18" s="49">
        <v>54511</v>
      </c>
      <c r="E18" s="49">
        <v>40.593046256974098</v>
      </c>
      <c r="F18" s="49">
        <v>15961.008383</v>
      </c>
      <c r="G18" s="49">
        <v>2729</v>
      </c>
      <c r="H18" s="49">
        <v>540.41348300000004</v>
      </c>
      <c r="I18" s="49">
        <v>181</v>
      </c>
      <c r="J18" s="49">
        <v>2604.3976259999999</v>
      </c>
      <c r="K18" s="49">
        <v>62</v>
      </c>
      <c r="L18" s="49">
        <v>30120.091428</v>
      </c>
      <c r="M18" s="49">
        <v>53248</v>
      </c>
      <c r="N18" s="49">
        <v>48.007972098550603</v>
      </c>
      <c r="O18" s="49">
        <v>8614.7755589999997</v>
      </c>
      <c r="P18" s="49">
        <v>2457</v>
      </c>
      <c r="Q18" s="49">
        <v>596.81357200000002</v>
      </c>
      <c r="R18" s="49">
        <v>841</v>
      </c>
      <c r="S18" s="49">
        <v>-80189.824669365596</v>
      </c>
      <c r="T18" s="49">
        <v>47.025263000000002</v>
      </c>
      <c r="U18" s="49">
        <v>6</v>
      </c>
      <c r="V18" s="118">
        <v>30120.091428</v>
      </c>
      <c r="W18" s="118">
        <v>53248</v>
      </c>
      <c r="X18" s="119">
        <v>48.007952230347797</v>
      </c>
      <c r="Y18" s="118">
        <v>8614.7755589999997</v>
      </c>
      <c r="Z18" s="118">
        <v>2457</v>
      </c>
      <c r="AA18" s="49">
        <v>0</v>
      </c>
      <c r="AB18" s="49">
        <v>0</v>
      </c>
      <c r="AC18" s="49">
        <v>0</v>
      </c>
      <c r="AD18" s="49">
        <v>0</v>
      </c>
      <c r="AE18" s="49">
        <v>0</v>
      </c>
      <c r="AF18" s="49">
        <v>0</v>
      </c>
      <c r="AG18" s="49">
        <v>0</v>
      </c>
      <c r="AH18" s="49">
        <v>0</v>
      </c>
      <c r="AI18" s="49">
        <v>0</v>
      </c>
      <c r="AJ18" s="49">
        <v>0</v>
      </c>
      <c r="AK18" s="49">
        <v>0.57150000000000001</v>
      </c>
      <c r="AL18" s="49">
        <v>2</v>
      </c>
      <c r="AM18" s="49">
        <v>0</v>
      </c>
      <c r="AN18" s="49">
        <v>0</v>
      </c>
      <c r="AO18" s="49">
        <v>0</v>
      </c>
      <c r="AP18" s="49">
        <v>0</v>
      </c>
      <c r="AQ18" s="49">
        <v>24.4892</v>
      </c>
      <c r="AR18" s="49">
        <v>119</v>
      </c>
      <c r="AS18" s="49">
        <v>0</v>
      </c>
      <c r="AT18" s="49">
        <v>0</v>
      </c>
      <c r="AU18" s="49">
        <v>502.55225799999999</v>
      </c>
      <c r="AV18" s="49">
        <v>94</v>
      </c>
      <c r="AW18" s="49">
        <v>1443.703287</v>
      </c>
      <c r="AX18" s="49">
        <v>41</v>
      </c>
      <c r="AY18" s="49">
        <v>566.82870700000001</v>
      </c>
      <c r="AZ18" s="49">
        <v>166</v>
      </c>
      <c r="BA18" s="49">
        <v>41.418838999999998</v>
      </c>
      <c r="BB18" s="49">
        <v>15</v>
      </c>
      <c r="BC18" s="49">
        <v>7.2529999999999999E-3</v>
      </c>
      <c r="BD18" s="49">
        <v>1</v>
      </c>
      <c r="BE18" s="49">
        <v>10</v>
      </c>
      <c r="BF18" s="49">
        <v>1</v>
      </c>
      <c r="BG18" s="49">
        <v>366.818578</v>
      </c>
      <c r="BH18" s="49">
        <v>284</v>
      </c>
      <c r="BI18" s="49">
        <v>139.01400000000001</v>
      </c>
      <c r="BJ18" s="49">
        <v>16</v>
      </c>
      <c r="BK18" s="49">
        <v>714.95298200000002</v>
      </c>
      <c r="BL18" s="49">
        <v>313</v>
      </c>
      <c r="BM18" s="49">
        <v>122.1925</v>
      </c>
      <c r="BN18" s="49">
        <v>16</v>
      </c>
      <c r="BO18" s="49">
        <v>0</v>
      </c>
      <c r="BP18" s="49">
        <v>0</v>
      </c>
      <c r="BQ18" s="49">
        <v>0</v>
      </c>
      <c r="BR18" s="49">
        <v>0</v>
      </c>
      <c r="BS18" s="118">
        <v>629.87140900000702</v>
      </c>
      <c r="BT18" s="49">
        <v>105</v>
      </c>
      <c r="BU18" s="49">
        <v>2984.9350720000002</v>
      </c>
      <c r="BV18" s="49">
        <v>119</v>
      </c>
      <c r="BW18" s="131">
        <f t="shared" si="0"/>
        <v>33466.025298000008</v>
      </c>
      <c r="BX18" s="131">
        <f t="shared" si="1"/>
        <v>0</v>
      </c>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c r="IU18" s="131"/>
      <c r="IV18" s="131"/>
    </row>
    <row r="19" spans="1:256" s="52" customFormat="1" ht="20.25" customHeight="1">
      <c r="A19" s="284"/>
      <c r="B19" s="89" t="s">
        <v>45</v>
      </c>
      <c r="C19" s="90">
        <v>47.654907000000001</v>
      </c>
      <c r="D19" s="90">
        <v>3</v>
      </c>
      <c r="E19" s="90">
        <v>-210.11863756613801</v>
      </c>
      <c r="F19" s="90">
        <v>94.570250999999999</v>
      </c>
      <c r="G19" s="90">
        <v>27</v>
      </c>
      <c r="H19" s="90">
        <v>0</v>
      </c>
      <c r="I19" s="90">
        <v>0</v>
      </c>
      <c r="J19" s="90">
        <v>0</v>
      </c>
      <c r="K19" s="90">
        <v>0</v>
      </c>
      <c r="L19" s="90">
        <v>0</v>
      </c>
      <c r="M19" s="90">
        <v>0</v>
      </c>
      <c r="N19" s="90" t="e">
        <v>#DIV/0!</v>
      </c>
      <c r="O19" s="90">
        <v>0</v>
      </c>
      <c r="P19" s="90">
        <v>0</v>
      </c>
      <c r="Q19" s="90">
        <v>0</v>
      </c>
      <c r="R19" s="90">
        <v>0</v>
      </c>
      <c r="S19" s="90" t="e">
        <v>#DIV/0!</v>
      </c>
      <c r="T19" s="90">
        <v>0</v>
      </c>
      <c r="U19" s="90">
        <v>0</v>
      </c>
      <c r="V19" s="90">
        <v>0</v>
      </c>
      <c r="W19" s="90">
        <v>0</v>
      </c>
      <c r="X19" s="90" t="e">
        <v>#DIV/0!</v>
      </c>
      <c r="Y19" s="90">
        <v>0</v>
      </c>
      <c r="Z19" s="90">
        <v>0</v>
      </c>
      <c r="AA19" s="90">
        <v>0</v>
      </c>
      <c r="AB19" s="90">
        <v>0</v>
      </c>
      <c r="AC19" s="90">
        <v>0</v>
      </c>
      <c r="AD19" s="90">
        <v>0</v>
      </c>
      <c r="AE19" s="90">
        <v>0</v>
      </c>
      <c r="AF19" s="90">
        <v>0</v>
      </c>
      <c r="AG19" s="90">
        <v>0</v>
      </c>
      <c r="AH19" s="90">
        <v>0</v>
      </c>
      <c r="AI19" s="90">
        <v>0</v>
      </c>
      <c r="AJ19" s="90">
        <v>0</v>
      </c>
      <c r="AK19" s="90">
        <v>0</v>
      </c>
      <c r="AL19" s="90">
        <v>0</v>
      </c>
      <c r="AM19" s="90">
        <v>0</v>
      </c>
      <c r="AN19" s="90">
        <v>0</v>
      </c>
      <c r="AO19" s="90">
        <v>0</v>
      </c>
      <c r="AP19" s="90">
        <v>0</v>
      </c>
      <c r="AQ19" s="90">
        <v>0</v>
      </c>
      <c r="AR19" s="90">
        <v>0</v>
      </c>
      <c r="AS19" s="90">
        <v>0</v>
      </c>
      <c r="AT19" s="90">
        <v>0</v>
      </c>
      <c r="AU19" s="90">
        <v>47.654907000000001</v>
      </c>
      <c r="AV19" s="90">
        <v>3</v>
      </c>
      <c r="AW19" s="90">
        <v>94.570250999999999</v>
      </c>
      <c r="AX19" s="90">
        <v>27</v>
      </c>
      <c r="AY19" s="90">
        <v>0</v>
      </c>
      <c r="AZ19" s="90">
        <v>0</v>
      </c>
      <c r="BA19" s="90">
        <v>0</v>
      </c>
      <c r="BB19" s="90">
        <v>0</v>
      </c>
      <c r="BC19" s="90">
        <v>0</v>
      </c>
      <c r="BD19" s="90">
        <v>0</v>
      </c>
      <c r="BE19" s="90">
        <v>0</v>
      </c>
      <c r="BF19" s="90">
        <v>0</v>
      </c>
      <c r="BG19" s="90">
        <v>0</v>
      </c>
      <c r="BH19" s="90">
        <v>0</v>
      </c>
      <c r="BI19" s="90">
        <v>0</v>
      </c>
      <c r="BJ19" s="90">
        <v>0</v>
      </c>
      <c r="BK19" s="90">
        <v>0</v>
      </c>
      <c r="BL19" s="90">
        <v>0</v>
      </c>
      <c r="BM19" s="90">
        <v>0</v>
      </c>
      <c r="BN19" s="90">
        <v>0</v>
      </c>
      <c r="BO19" s="90">
        <v>0</v>
      </c>
      <c r="BP19" s="90">
        <v>0</v>
      </c>
      <c r="BQ19" s="90">
        <v>0</v>
      </c>
      <c r="BR19" s="90">
        <v>0</v>
      </c>
      <c r="BS19" s="90">
        <v>0</v>
      </c>
      <c r="BT19" s="90">
        <v>0</v>
      </c>
      <c r="BU19" s="90">
        <v>0</v>
      </c>
      <c r="BV19" s="90">
        <v>0</v>
      </c>
      <c r="BW19" s="131">
        <f t="shared" si="0"/>
        <v>47.654907000000001</v>
      </c>
      <c r="BX19" s="131">
        <f t="shared" si="1"/>
        <v>0</v>
      </c>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c r="IU19" s="131"/>
      <c r="IV19" s="131"/>
    </row>
    <row r="20" spans="1:256" s="52" customFormat="1" ht="20.25" customHeight="1">
      <c r="A20" s="284"/>
      <c r="B20" s="91" t="s">
        <v>31</v>
      </c>
      <c r="C20" s="90">
        <v>245746.648713</v>
      </c>
      <c r="D20" s="90">
        <v>584761</v>
      </c>
      <c r="E20" s="90">
        <v>45.291681938197698</v>
      </c>
      <c r="F20" s="90">
        <v>109687.924258</v>
      </c>
      <c r="G20" s="90">
        <v>31504</v>
      </c>
      <c r="H20" s="90">
        <v>6461.4709849999999</v>
      </c>
      <c r="I20" s="90">
        <v>2958</v>
      </c>
      <c r="J20" s="90">
        <v>19638.042367999999</v>
      </c>
      <c r="K20" s="90">
        <v>735</v>
      </c>
      <c r="L20" s="90">
        <v>207137.76182799999</v>
      </c>
      <c r="M20" s="90">
        <v>340669</v>
      </c>
      <c r="N20" s="90">
        <v>47.179503724682</v>
      </c>
      <c r="O20" s="90">
        <v>68912.338032</v>
      </c>
      <c r="P20" s="90">
        <v>24915</v>
      </c>
      <c r="Q20" s="90">
        <v>9023.0550590000003</v>
      </c>
      <c r="R20" s="90">
        <v>13449</v>
      </c>
      <c r="S20" s="90">
        <v>128.257778023383</v>
      </c>
      <c r="T20" s="90">
        <v>1800.1761449999999</v>
      </c>
      <c r="U20" s="90">
        <v>565</v>
      </c>
      <c r="V20" s="90">
        <v>205883.87032300001</v>
      </c>
      <c r="W20" s="90">
        <v>339184</v>
      </c>
      <c r="X20" s="90">
        <v>47.053607877977598</v>
      </c>
      <c r="Y20" s="90">
        <v>68315.218615999998</v>
      </c>
      <c r="Z20" s="90">
        <v>24734</v>
      </c>
      <c r="AA20" s="90">
        <v>1123.165401</v>
      </c>
      <c r="AB20" s="90">
        <v>1328</v>
      </c>
      <c r="AC20" s="90">
        <v>508.44866400000001</v>
      </c>
      <c r="AD20" s="90">
        <v>157</v>
      </c>
      <c r="AE20" s="90">
        <v>130.72610399999999</v>
      </c>
      <c r="AF20" s="90">
        <v>157</v>
      </c>
      <c r="AG20" s="90">
        <v>88.670751999999993</v>
      </c>
      <c r="AH20" s="90">
        <v>24</v>
      </c>
      <c r="AI20" s="90">
        <v>10043.120937</v>
      </c>
      <c r="AJ20" s="90">
        <v>47972</v>
      </c>
      <c r="AK20" s="90">
        <v>123.409931</v>
      </c>
      <c r="AL20" s="90">
        <v>293</v>
      </c>
      <c r="AM20" s="90">
        <v>10043.120937</v>
      </c>
      <c r="AN20" s="90">
        <v>47972</v>
      </c>
      <c r="AO20" s="90">
        <v>123.409931</v>
      </c>
      <c r="AP20" s="90">
        <v>293</v>
      </c>
      <c r="AQ20" s="90">
        <v>747.97188200000005</v>
      </c>
      <c r="AR20" s="90">
        <v>9545</v>
      </c>
      <c r="AS20" s="90">
        <v>77.294200000000004</v>
      </c>
      <c r="AT20" s="90">
        <v>53</v>
      </c>
      <c r="AU20" s="90">
        <v>856.556691</v>
      </c>
      <c r="AV20" s="90">
        <v>173</v>
      </c>
      <c r="AW20" s="90">
        <v>2755.0204589999998</v>
      </c>
      <c r="AX20" s="90">
        <v>135</v>
      </c>
      <c r="AY20" s="90">
        <v>1141.314711</v>
      </c>
      <c r="AZ20" s="90">
        <v>3184</v>
      </c>
      <c r="BA20" s="90">
        <v>1211.9286970000001</v>
      </c>
      <c r="BB20" s="90">
        <v>317</v>
      </c>
      <c r="BC20" s="90">
        <v>1103.7702039999999</v>
      </c>
      <c r="BD20" s="90">
        <v>301</v>
      </c>
      <c r="BE20" s="90">
        <v>158.856022</v>
      </c>
      <c r="BF20" s="90">
        <v>20</v>
      </c>
      <c r="BG20" s="90">
        <v>7194.9226209999997</v>
      </c>
      <c r="BH20" s="90">
        <v>8081</v>
      </c>
      <c r="BI20" s="90">
        <v>13215.250031</v>
      </c>
      <c r="BJ20" s="90">
        <v>3571</v>
      </c>
      <c r="BK20" s="90">
        <v>4080.9974480000001</v>
      </c>
      <c r="BL20" s="90">
        <v>15230</v>
      </c>
      <c r="BM20" s="90">
        <v>3410.932241</v>
      </c>
      <c r="BN20" s="90">
        <v>1452</v>
      </c>
      <c r="BO20" s="90">
        <v>6968.167246</v>
      </c>
      <c r="BP20" s="90">
        <v>156629</v>
      </c>
      <c r="BQ20" s="90">
        <v>0</v>
      </c>
      <c r="BR20" s="90">
        <v>0</v>
      </c>
      <c r="BS20" s="90">
        <v>10.594160000020601</v>
      </c>
      <c r="BT20" s="90">
        <v>19</v>
      </c>
      <c r="BU20" s="90">
        <v>184.85227699998899</v>
      </c>
      <c r="BV20" s="90">
        <v>13</v>
      </c>
      <c r="BW20" s="131">
        <f t="shared" si="0"/>
        <v>245746.64871300003</v>
      </c>
      <c r="BX20" s="131">
        <f t="shared" si="1"/>
        <v>0</v>
      </c>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c r="IT20" s="131"/>
      <c r="IU20" s="131"/>
      <c r="IV20" s="131"/>
    </row>
    <row r="21" spans="1:256" s="52" customFormat="1" ht="18.95" customHeight="1">
      <c r="A21" s="284"/>
      <c r="B21" s="74" t="s">
        <v>32</v>
      </c>
      <c r="C21" s="90">
        <v>57953.553535999999</v>
      </c>
      <c r="D21" s="90">
        <v>93704</v>
      </c>
      <c r="E21" s="90">
        <v>44.564247885771202</v>
      </c>
      <c r="F21" s="90">
        <v>21817.821561000001</v>
      </c>
      <c r="G21" s="90">
        <v>6156</v>
      </c>
      <c r="H21" s="90">
        <v>970.52554199999997</v>
      </c>
      <c r="I21" s="90">
        <v>232</v>
      </c>
      <c r="J21" s="90">
        <v>1945.4745350000001</v>
      </c>
      <c r="K21" s="90">
        <v>114</v>
      </c>
      <c r="L21" s="90">
        <v>52292.368971999997</v>
      </c>
      <c r="M21" s="90">
        <v>78189</v>
      </c>
      <c r="N21" s="90">
        <v>47.7831250896242</v>
      </c>
      <c r="O21" s="90">
        <v>10444.456244999999</v>
      </c>
      <c r="P21" s="90">
        <v>3328</v>
      </c>
      <c r="Q21" s="90">
        <v>2791.246232</v>
      </c>
      <c r="R21" s="90">
        <v>4926</v>
      </c>
      <c r="S21" s="90">
        <v>43.354398472230997</v>
      </c>
      <c r="T21" s="90">
        <v>289.607483</v>
      </c>
      <c r="U21" s="90">
        <v>136</v>
      </c>
      <c r="V21" s="90">
        <v>52158.529329999998</v>
      </c>
      <c r="W21" s="90">
        <v>78009</v>
      </c>
      <c r="X21" s="90">
        <v>47.7153348548389</v>
      </c>
      <c r="Y21" s="90">
        <v>10407.523354999999</v>
      </c>
      <c r="Z21" s="90">
        <v>3317</v>
      </c>
      <c r="AA21" s="90">
        <v>132.33314200000001</v>
      </c>
      <c r="AB21" s="90">
        <v>173</v>
      </c>
      <c r="AC21" s="90">
        <v>36.93289</v>
      </c>
      <c r="AD21" s="90">
        <v>11</v>
      </c>
      <c r="AE21" s="90">
        <v>1.5021</v>
      </c>
      <c r="AF21" s="90">
        <v>7</v>
      </c>
      <c r="AG21" s="90">
        <v>0</v>
      </c>
      <c r="AH21" s="90">
        <v>0</v>
      </c>
      <c r="AI21" s="90">
        <v>26.61</v>
      </c>
      <c r="AJ21" s="90">
        <v>272</v>
      </c>
      <c r="AK21" s="90">
        <v>0.05</v>
      </c>
      <c r="AL21" s="90">
        <v>1</v>
      </c>
      <c r="AM21" s="90">
        <v>26.61</v>
      </c>
      <c r="AN21" s="90">
        <v>272</v>
      </c>
      <c r="AO21" s="90">
        <v>0.05</v>
      </c>
      <c r="AP21" s="90">
        <v>1</v>
      </c>
      <c r="AQ21" s="90">
        <v>14.663779999999999</v>
      </c>
      <c r="AR21" s="90">
        <v>63</v>
      </c>
      <c r="AS21" s="90">
        <v>10.0115</v>
      </c>
      <c r="AT21" s="90">
        <v>7</v>
      </c>
      <c r="AU21" s="90">
        <v>802.09644600000001</v>
      </c>
      <c r="AV21" s="90">
        <v>138</v>
      </c>
      <c r="AW21" s="90">
        <v>3940.548209</v>
      </c>
      <c r="AX21" s="90">
        <v>135</v>
      </c>
      <c r="AY21" s="90">
        <v>72.785677000000007</v>
      </c>
      <c r="AZ21" s="90">
        <v>397</v>
      </c>
      <c r="BA21" s="90">
        <v>164.13224700000001</v>
      </c>
      <c r="BB21" s="90">
        <v>14</v>
      </c>
      <c r="BC21" s="90">
        <v>0</v>
      </c>
      <c r="BD21" s="90">
        <v>0</v>
      </c>
      <c r="BE21" s="90">
        <v>0</v>
      </c>
      <c r="BF21" s="90">
        <v>0</v>
      </c>
      <c r="BG21" s="90">
        <v>1248.046384</v>
      </c>
      <c r="BH21" s="90">
        <v>7553</v>
      </c>
      <c r="BI21" s="90">
        <v>2452.767593</v>
      </c>
      <c r="BJ21" s="90">
        <v>1821</v>
      </c>
      <c r="BK21" s="90">
        <v>1667.1576339999999</v>
      </c>
      <c r="BL21" s="90">
        <v>1225</v>
      </c>
      <c r="BM21" s="90">
        <v>2646.9107319999998</v>
      </c>
      <c r="BN21" s="90">
        <v>573</v>
      </c>
      <c r="BO21" s="90">
        <v>841.63728000000003</v>
      </c>
      <c r="BP21" s="90">
        <v>5628</v>
      </c>
      <c r="BQ21" s="90">
        <v>204.96789999999999</v>
      </c>
      <c r="BR21" s="90">
        <v>157</v>
      </c>
      <c r="BS21" s="90">
        <v>17.659845000000001</v>
      </c>
      <c r="BT21" s="90">
        <v>7</v>
      </c>
      <c r="BU21" s="90">
        <v>8.5000999999999998</v>
      </c>
      <c r="BV21" s="90">
        <v>6</v>
      </c>
      <c r="BW21" s="131">
        <f t="shared" si="0"/>
        <v>57953.551560000014</v>
      </c>
      <c r="BX21" s="131">
        <f t="shared" si="1"/>
        <v>1.9759999850066379E-3</v>
      </c>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row>
    <row r="22" spans="1:256" s="52" customFormat="1" ht="20.25" customHeight="1">
      <c r="A22" s="284"/>
      <c r="B22" s="74" t="s">
        <v>33</v>
      </c>
      <c r="C22" s="92">
        <v>278545.04462399997</v>
      </c>
      <c r="D22" s="92">
        <v>418065</v>
      </c>
      <c r="E22" s="92">
        <v>37.712343186753301</v>
      </c>
      <c r="F22" s="92">
        <v>142934.34310500001</v>
      </c>
      <c r="G22" s="92">
        <v>60314</v>
      </c>
      <c r="H22" s="92">
        <v>10136.578912000001</v>
      </c>
      <c r="I22" s="92">
        <v>3697</v>
      </c>
      <c r="J22" s="92">
        <v>13882.332700999999</v>
      </c>
      <c r="K22" s="92">
        <v>814</v>
      </c>
      <c r="L22" s="92">
        <v>246586.56299400001</v>
      </c>
      <c r="M22" s="92">
        <v>399733</v>
      </c>
      <c r="N22" s="92">
        <v>44.660560878907503</v>
      </c>
      <c r="O22" s="92">
        <v>114254.98778700001</v>
      </c>
      <c r="P22" s="92">
        <v>49013</v>
      </c>
      <c r="Q22" s="92">
        <v>53311.867331000001</v>
      </c>
      <c r="R22" s="92">
        <v>103799</v>
      </c>
      <c r="S22" s="92">
        <v>59.552178256382298</v>
      </c>
      <c r="T22" s="92">
        <v>21674.804572000001</v>
      </c>
      <c r="U22" s="92">
        <v>10559</v>
      </c>
      <c r="V22" s="92">
        <v>246164.32041300001</v>
      </c>
      <c r="W22" s="92">
        <v>399460</v>
      </c>
      <c r="X22" s="92">
        <v>44.601620720195498</v>
      </c>
      <c r="Y22" s="92">
        <v>113698.380167</v>
      </c>
      <c r="Z22" s="92">
        <v>48713</v>
      </c>
      <c r="AA22" s="92">
        <v>242.957538</v>
      </c>
      <c r="AB22" s="92">
        <v>180</v>
      </c>
      <c r="AC22" s="92">
        <v>381.15903900000001</v>
      </c>
      <c r="AD22" s="92">
        <v>236</v>
      </c>
      <c r="AE22" s="92">
        <v>179.285043</v>
      </c>
      <c r="AF22" s="92">
        <v>93</v>
      </c>
      <c r="AG22" s="92">
        <v>175.44858099999999</v>
      </c>
      <c r="AH22" s="92">
        <v>64</v>
      </c>
      <c r="AI22" s="92">
        <v>869.31896300000005</v>
      </c>
      <c r="AJ22" s="92">
        <v>452</v>
      </c>
      <c r="AK22" s="92">
        <v>18.558255000000099</v>
      </c>
      <c r="AL22" s="92">
        <v>241</v>
      </c>
      <c r="AM22" s="92">
        <v>868.81896300000005</v>
      </c>
      <c r="AN22" s="92">
        <v>451</v>
      </c>
      <c r="AO22" s="92">
        <v>18.558254999999999</v>
      </c>
      <c r="AP22" s="92">
        <v>241</v>
      </c>
      <c r="AQ22" s="92">
        <v>615.86210200000005</v>
      </c>
      <c r="AR22" s="92">
        <v>4308</v>
      </c>
      <c r="AS22" s="92">
        <v>163.44613799999999</v>
      </c>
      <c r="AT22" s="92">
        <v>559</v>
      </c>
      <c r="AU22" s="92">
        <v>3194.870093</v>
      </c>
      <c r="AV22" s="92">
        <v>238</v>
      </c>
      <c r="AW22" s="92">
        <v>4899.7203959999997</v>
      </c>
      <c r="AX22" s="92">
        <v>137</v>
      </c>
      <c r="AY22" s="92">
        <v>138.613597</v>
      </c>
      <c r="AZ22" s="92">
        <v>77</v>
      </c>
      <c r="BA22" s="92">
        <v>693.840957</v>
      </c>
      <c r="BB22" s="92">
        <v>39</v>
      </c>
      <c r="BC22" s="92">
        <v>9716.4316269999999</v>
      </c>
      <c r="BD22" s="92">
        <v>12</v>
      </c>
      <c r="BE22" s="92">
        <v>2472.7052039999999</v>
      </c>
      <c r="BF22" s="92">
        <v>28</v>
      </c>
      <c r="BG22" s="92">
        <v>3964.9380289999999</v>
      </c>
      <c r="BH22" s="92">
        <v>2746</v>
      </c>
      <c r="BI22" s="92">
        <v>3095.139842</v>
      </c>
      <c r="BJ22" s="92">
        <v>744</v>
      </c>
      <c r="BK22" s="92">
        <v>1990.4166</v>
      </c>
      <c r="BL22" s="92">
        <v>2727</v>
      </c>
      <c r="BM22" s="92">
        <v>2540.2412429999999</v>
      </c>
      <c r="BN22" s="92">
        <v>4968</v>
      </c>
      <c r="BO22" s="92">
        <v>952.50539700000002</v>
      </c>
      <c r="BP22" s="92">
        <v>4055</v>
      </c>
      <c r="BQ22" s="92">
        <v>894.87250200000005</v>
      </c>
      <c r="BR22" s="92">
        <v>3762</v>
      </c>
      <c r="BS22" s="92">
        <v>378.94631000009298</v>
      </c>
      <c r="BT22" s="92">
        <v>20</v>
      </c>
      <c r="BU22" s="92">
        <v>18.498079999966301</v>
      </c>
      <c r="BV22" s="92">
        <v>9</v>
      </c>
      <c r="BW22" s="131">
        <f t="shared" si="0"/>
        <v>278545.04462400009</v>
      </c>
      <c r="BX22" s="131">
        <f t="shared" si="1"/>
        <v>0</v>
      </c>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row>
    <row r="23" spans="1:256" s="52" customFormat="1" ht="20.25" customHeight="1">
      <c r="A23" s="284"/>
      <c r="B23" s="74" t="s">
        <v>121</v>
      </c>
      <c r="C23" s="90">
        <v>16071.724195000001</v>
      </c>
      <c r="D23" s="90">
        <v>27300</v>
      </c>
      <c r="E23" s="90">
        <v>64.796604654996401</v>
      </c>
      <c r="F23" s="90">
        <v>6783.8954679999997</v>
      </c>
      <c r="G23" s="90">
        <v>1671</v>
      </c>
      <c r="H23" s="90">
        <v>495.99098700000002</v>
      </c>
      <c r="I23" s="90">
        <v>65</v>
      </c>
      <c r="J23" s="90">
        <v>161.0498</v>
      </c>
      <c r="K23" s="90">
        <v>7</v>
      </c>
      <c r="L23" s="90">
        <v>12807.310187999999</v>
      </c>
      <c r="M23" s="90">
        <v>21511</v>
      </c>
      <c r="N23" s="90">
        <v>70.871273859561001</v>
      </c>
      <c r="O23" s="90">
        <v>4110.4316669999998</v>
      </c>
      <c r="P23" s="90">
        <v>1097</v>
      </c>
      <c r="Q23" s="90">
        <v>55.301758</v>
      </c>
      <c r="R23" s="90">
        <v>53</v>
      </c>
      <c r="S23" s="90" t="e">
        <v>#DIV/0!</v>
      </c>
      <c r="T23" s="90">
        <v>0</v>
      </c>
      <c r="U23" s="90">
        <v>0</v>
      </c>
      <c r="V23" s="90">
        <v>12763.928524000001</v>
      </c>
      <c r="W23" s="90">
        <v>21499</v>
      </c>
      <c r="X23" s="90">
        <v>70.670045407982002</v>
      </c>
      <c r="Y23" s="90">
        <v>4102.421797</v>
      </c>
      <c r="Z23" s="90">
        <v>1095</v>
      </c>
      <c r="AA23" s="90">
        <v>39.791474000000001</v>
      </c>
      <c r="AB23" s="90">
        <v>10</v>
      </c>
      <c r="AC23" s="90">
        <v>8.0098699999999994</v>
      </c>
      <c r="AD23" s="90">
        <v>2</v>
      </c>
      <c r="AE23" s="90">
        <v>3.5901900000000002</v>
      </c>
      <c r="AF23" s="90">
        <v>2</v>
      </c>
      <c r="AG23" s="90">
        <v>0</v>
      </c>
      <c r="AH23" s="90">
        <v>0</v>
      </c>
      <c r="AI23" s="90"/>
      <c r="AJ23" s="90"/>
      <c r="AK23" s="90"/>
      <c r="AL23" s="90"/>
      <c r="AM23" s="90"/>
      <c r="AN23" s="90"/>
      <c r="AO23" s="90"/>
      <c r="AP23" s="90"/>
      <c r="AQ23" s="90">
        <v>0.25225799999999998</v>
      </c>
      <c r="AR23" s="90">
        <v>4</v>
      </c>
      <c r="AS23" s="90">
        <v>1.2186429999999999</v>
      </c>
      <c r="AT23" s="90">
        <v>2</v>
      </c>
      <c r="AU23" s="90">
        <v>182.83122399999999</v>
      </c>
      <c r="AV23" s="90">
        <v>8</v>
      </c>
      <c r="AW23" s="90">
        <v>202.458404</v>
      </c>
      <c r="AX23" s="90">
        <v>7</v>
      </c>
      <c r="AY23" s="90">
        <v>0.380247</v>
      </c>
      <c r="AZ23" s="90">
        <v>2</v>
      </c>
      <c r="BA23" s="90">
        <v>0.24221799999999999</v>
      </c>
      <c r="BB23" s="90">
        <v>1</v>
      </c>
      <c r="BC23" s="90">
        <v>4.7066999999999998E-2</v>
      </c>
      <c r="BD23" s="90">
        <v>1</v>
      </c>
      <c r="BE23" s="90">
        <v>464.36696999999998</v>
      </c>
      <c r="BF23" s="90">
        <v>2</v>
      </c>
      <c r="BG23" s="90">
        <v>726.49960499999997</v>
      </c>
      <c r="BH23" s="90">
        <v>467</v>
      </c>
      <c r="BI23" s="90">
        <v>581.75149899999997</v>
      </c>
      <c r="BJ23" s="90">
        <v>111</v>
      </c>
      <c r="BK23" s="90">
        <v>1619.7453410000001</v>
      </c>
      <c r="BL23" s="90">
        <v>4543</v>
      </c>
      <c r="BM23" s="90">
        <v>1145.668469</v>
      </c>
      <c r="BN23" s="90">
        <v>441</v>
      </c>
      <c r="BO23" s="90">
        <v>238.66727800000001</v>
      </c>
      <c r="BP23" s="90">
        <v>699</v>
      </c>
      <c r="BQ23" s="90">
        <v>116.707798</v>
      </c>
      <c r="BR23" s="90">
        <v>3</v>
      </c>
      <c r="BS23" s="90"/>
      <c r="BT23" s="90"/>
      <c r="BU23" s="90"/>
      <c r="BV23" s="90"/>
      <c r="BW23" s="131">
        <f t="shared" si="0"/>
        <v>16071.724194999997</v>
      </c>
      <c r="BX23" s="131">
        <f t="shared" si="1"/>
        <v>0</v>
      </c>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row>
    <row r="24" spans="1:256" s="52" customFormat="1" ht="20.25" customHeight="1">
      <c r="A24" s="284"/>
      <c r="B24" s="93" t="s">
        <v>47</v>
      </c>
      <c r="C24" s="90">
        <v>22630.49</v>
      </c>
      <c r="D24" s="90">
        <v>38275</v>
      </c>
      <c r="E24" s="90">
        <v>49.3607987649142</v>
      </c>
      <c r="F24" s="90">
        <v>7609.34</v>
      </c>
      <c r="G24" s="90">
        <v>3851</v>
      </c>
      <c r="H24" s="90">
        <v>157.69</v>
      </c>
      <c r="I24" s="90">
        <v>221</v>
      </c>
      <c r="J24" s="90">
        <v>1287.74</v>
      </c>
      <c r="K24" s="90">
        <v>23</v>
      </c>
      <c r="L24" s="90">
        <v>18922.080000000002</v>
      </c>
      <c r="M24" s="90">
        <v>34588</v>
      </c>
      <c r="N24" s="90">
        <v>49.701966407679102</v>
      </c>
      <c r="O24" s="90">
        <v>4200.07</v>
      </c>
      <c r="P24" s="90">
        <v>3278</v>
      </c>
      <c r="Q24" s="90">
        <v>399.25</v>
      </c>
      <c r="R24" s="90">
        <v>750</v>
      </c>
      <c r="S24" s="90">
        <v>38.305384693584699</v>
      </c>
      <c r="T24" s="90">
        <v>53.6</v>
      </c>
      <c r="U24" s="90">
        <v>75</v>
      </c>
      <c r="V24" s="90">
        <v>18829.68</v>
      </c>
      <c r="W24" s="90">
        <v>34470</v>
      </c>
      <c r="X24" s="90">
        <v>49.701966407679102</v>
      </c>
      <c r="Y24" s="90">
        <v>4114.08</v>
      </c>
      <c r="Z24" s="90">
        <v>3211</v>
      </c>
      <c r="AA24" s="90">
        <v>92.4</v>
      </c>
      <c r="AB24" s="90">
        <v>118</v>
      </c>
      <c r="AC24" s="90">
        <v>85.99</v>
      </c>
      <c r="AD24" s="90">
        <v>67</v>
      </c>
      <c r="AE24" s="90"/>
      <c r="AF24" s="90"/>
      <c r="AG24" s="90"/>
      <c r="AH24" s="90"/>
      <c r="AI24" s="90"/>
      <c r="AJ24" s="90"/>
      <c r="AK24" s="90"/>
      <c r="AL24" s="90"/>
      <c r="AM24" s="90"/>
      <c r="AN24" s="90"/>
      <c r="AO24" s="90"/>
      <c r="AP24" s="90"/>
      <c r="AQ24" s="90">
        <v>26.68</v>
      </c>
      <c r="AR24" s="90">
        <v>149</v>
      </c>
      <c r="AS24" s="90">
        <v>0.2</v>
      </c>
      <c r="AT24" s="90">
        <v>1</v>
      </c>
      <c r="AU24" s="90">
        <v>1193.51</v>
      </c>
      <c r="AV24" s="90">
        <v>296</v>
      </c>
      <c r="AW24" s="90">
        <v>698.87</v>
      </c>
      <c r="AX24" s="90">
        <v>49</v>
      </c>
      <c r="AY24" s="90">
        <v>17.25</v>
      </c>
      <c r="AZ24" s="90">
        <v>33</v>
      </c>
      <c r="BA24" s="90">
        <v>174.55</v>
      </c>
      <c r="BB24" s="90">
        <v>6</v>
      </c>
      <c r="BC24" s="90">
        <v>10.64</v>
      </c>
      <c r="BD24" s="90">
        <v>11</v>
      </c>
      <c r="BE24" s="90"/>
      <c r="BF24" s="90"/>
      <c r="BG24" s="90">
        <v>628.25</v>
      </c>
      <c r="BH24" s="90">
        <v>1395</v>
      </c>
      <c r="BI24" s="90">
        <v>359.37</v>
      </c>
      <c r="BJ24" s="90">
        <v>253</v>
      </c>
      <c r="BK24" s="90">
        <v>1607.01</v>
      </c>
      <c r="BL24" s="90">
        <v>1533</v>
      </c>
      <c r="BM24" s="90">
        <v>868.6</v>
      </c>
      <c r="BN24" s="90">
        <v>238</v>
      </c>
      <c r="BO24" s="90"/>
      <c r="BP24" s="90"/>
      <c r="BQ24" s="90"/>
      <c r="BR24" s="90"/>
      <c r="BS24" s="90">
        <v>67.38</v>
      </c>
      <c r="BT24" s="90">
        <v>49</v>
      </c>
      <c r="BU24" s="90">
        <v>19.940000000000001</v>
      </c>
      <c r="BV24" s="90">
        <v>3</v>
      </c>
      <c r="BW24" s="131">
        <f t="shared" si="0"/>
        <v>22630.489999999998</v>
      </c>
      <c r="BX24" s="131">
        <f t="shared" si="1"/>
        <v>0</v>
      </c>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row>
    <row r="25" spans="1:256" s="52" customFormat="1" ht="20.25" customHeight="1">
      <c r="A25" s="284"/>
      <c r="B25" s="74" t="s">
        <v>34</v>
      </c>
      <c r="C25" s="90">
        <v>40540.366904001501</v>
      </c>
      <c r="D25" s="90">
        <v>52691</v>
      </c>
      <c r="E25" s="90">
        <v>64.184072852779494</v>
      </c>
      <c r="F25" s="90">
        <v>15031.387158</v>
      </c>
      <c r="G25" s="90">
        <v>3573</v>
      </c>
      <c r="H25" s="92">
        <v>603.84051443110002</v>
      </c>
      <c r="I25" s="92">
        <v>133</v>
      </c>
      <c r="J25" s="92">
        <v>178.70641000000001</v>
      </c>
      <c r="K25" s="92">
        <v>66</v>
      </c>
      <c r="L25" s="90">
        <v>31747.195507512901</v>
      </c>
      <c r="M25" s="90">
        <v>36976</v>
      </c>
      <c r="N25" s="90">
        <v>69.359982274234895</v>
      </c>
      <c r="O25" s="90">
        <v>11833.005573</v>
      </c>
      <c r="P25" s="90">
        <v>2806</v>
      </c>
      <c r="Q25" s="90">
        <v>1551.3542829999999</v>
      </c>
      <c r="R25" s="90">
        <v>1474</v>
      </c>
      <c r="S25" s="90">
        <v>46.357370378443299</v>
      </c>
      <c r="T25" s="90">
        <v>15031.387158</v>
      </c>
      <c r="U25" s="90">
        <v>139</v>
      </c>
      <c r="V25" s="92">
        <v>30846.252894512902</v>
      </c>
      <c r="W25" s="92">
        <v>35993</v>
      </c>
      <c r="X25" s="90">
        <v>68.523819653795599</v>
      </c>
      <c r="Y25" s="92">
        <v>11487.861725999999</v>
      </c>
      <c r="Z25" s="92">
        <v>2681</v>
      </c>
      <c r="AA25" s="92">
        <v>583.10490800000002</v>
      </c>
      <c r="AB25" s="92">
        <v>685</v>
      </c>
      <c r="AC25" s="92">
        <v>235.85821999999999</v>
      </c>
      <c r="AD25" s="92">
        <v>86</v>
      </c>
      <c r="AE25" s="92">
        <v>317.83770500000003</v>
      </c>
      <c r="AF25" s="92">
        <v>298</v>
      </c>
      <c r="AG25" s="92">
        <v>109.28562700000001</v>
      </c>
      <c r="AH25" s="92">
        <v>39</v>
      </c>
      <c r="AI25" s="92">
        <v>635.75686885380003</v>
      </c>
      <c r="AJ25" s="92">
        <v>1254</v>
      </c>
      <c r="AK25" s="92">
        <v>98.714439999999996</v>
      </c>
      <c r="AL25" s="92">
        <v>106</v>
      </c>
      <c r="AM25" s="92">
        <v>623.01244610599997</v>
      </c>
      <c r="AN25" s="92">
        <v>1253</v>
      </c>
      <c r="AO25" s="92">
        <v>74.843239999999994</v>
      </c>
      <c r="AP25" s="92">
        <v>99</v>
      </c>
      <c r="AQ25" s="92">
        <v>875.9034213676</v>
      </c>
      <c r="AR25" s="92">
        <v>9463</v>
      </c>
      <c r="AS25" s="92">
        <v>50.183819999999997</v>
      </c>
      <c r="AT25" s="92">
        <v>18</v>
      </c>
      <c r="AU25" s="92">
        <v>508.15849878400002</v>
      </c>
      <c r="AV25" s="92">
        <v>89</v>
      </c>
      <c r="AW25" s="92">
        <v>379.39870999999999</v>
      </c>
      <c r="AX25" s="92">
        <v>47</v>
      </c>
      <c r="AY25" s="92">
        <v>47.2639618798</v>
      </c>
      <c r="AZ25" s="92">
        <v>8</v>
      </c>
      <c r="BA25" s="92">
        <v>18.344999999999999</v>
      </c>
      <c r="BB25" s="92">
        <v>7</v>
      </c>
      <c r="BC25" s="92">
        <v>512.38109949130001</v>
      </c>
      <c r="BD25" s="92">
        <v>24</v>
      </c>
      <c r="BE25" s="92">
        <v>-2.9180000000000001</v>
      </c>
      <c r="BF25" s="92">
        <v>2</v>
      </c>
      <c r="BG25" s="92">
        <v>2369.8989807483999</v>
      </c>
      <c r="BH25" s="92">
        <v>384</v>
      </c>
      <c r="BI25" s="92">
        <v>2370.6487670000001</v>
      </c>
      <c r="BJ25" s="92">
        <v>433</v>
      </c>
      <c r="BK25" s="92">
        <v>2541.0645356966002</v>
      </c>
      <c r="BL25" s="92">
        <v>1081</v>
      </c>
      <c r="BM25" s="92">
        <v>101.425104</v>
      </c>
      <c r="BN25" s="92">
        <v>56</v>
      </c>
      <c r="BO25" s="92">
        <v>691.6836002535</v>
      </c>
      <c r="BP25" s="92">
        <v>3279</v>
      </c>
      <c r="BQ25" s="92">
        <v>3.8773339999999998</v>
      </c>
      <c r="BR25" s="92">
        <v>32</v>
      </c>
      <c r="BS25" s="92">
        <v>7.2199149824964497</v>
      </c>
      <c r="BT25" s="92">
        <v>0</v>
      </c>
      <c r="BU25" s="92">
        <v>6.1595173406203695E-13</v>
      </c>
      <c r="BV25" s="92">
        <v>0</v>
      </c>
      <c r="BW25" s="131">
        <f t="shared" si="0"/>
        <v>40540.366904001494</v>
      </c>
      <c r="BX25" s="131">
        <f t="shared" si="1"/>
        <v>0</v>
      </c>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row>
    <row r="26" spans="1:256" s="52" customFormat="1" ht="20.25" customHeight="1">
      <c r="A26" s="284"/>
      <c r="B26" s="74" t="s">
        <v>48</v>
      </c>
      <c r="C26" s="90">
        <v>9854.0720209999999</v>
      </c>
      <c r="D26" s="90">
        <v>15462</v>
      </c>
      <c r="E26" s="90">
        <v>48.3486062485144</v>
      </c>
      <c r="F26" s="90">
        <v>3057.4607999999998</v>
      </c>
      <c r="G26" s="90">
        <v>936</v>
      </c>
      <c r="H26" s="90">
        <v>29.055690999999999</v>
      </c>
      <c r="I26" s="90">
        <v>7</v>
      </c>
      <c r="J26" s="90">
        <v>396.01069999999999</v>
      </c>
      <c r="K26" s="90">
        <v>5</v>
      </c>
      <c r="L26" s="90">
        <v>8453.8765939999994</v>
      </c>
      <c r="M26" s="90">
        <v>14352</v>
      </c>
      <c r="N26" s="90">
        <v>51.262541933697399</v>
      </c>
      <c r="O26" s="90">
        <v>1906.7760000000001</v>
      </c>
      <c r="P26" s="90">
        <v>662</v>
      </c>
      <c r="Q26" s="90">
        <v>493.75823300000002</v>
      </c>
      <c r="R26" s="90">
        <v>1059</v>
      </c>
      <c r="S26" s="90">
        <v>30.9904502374952</v>
      </c>
      <c r="T26" s="90">
        <v>125.90090499999999</v>
      </c>
      <c r="U26" s="90">
        <v>76</v>
      </c>
      <c r="V26" s="90">
        <v>8439.6770789999991</v>
      </c>
      <c r="W26" s="90">
        <v>14331</v>
      </c>
      <c r="X26" s="90">
        <v>51.176439040541503</v>
      </c>
      <c r="Y26" s="90">
        <v>1888.0130999999999</v>
      </c>
      <c r="Z26" s="90">
        <v>654</v>
      </c>
      <c r="AA26" s="90">
        <v>14.199515</v>
      </c>
      <c r="AB26" s="90">
        <v>21</v>
      </c>
      <c r="AC26" s="90">
        <v>18.762899999999998</v>
      </c>
      <c r="AD26" s="90">
        <v>8</v>
      </c>
      <c r="AE26" s="90">
        <v>0</v>
      </c>
      <c r="AF26" s="90">
        <v>0</v>
      </c>
      <c r="AG26" s="90">
        <v>0</v>
      </c>
      <c r="AH26" s="90">
        <v>0</v>
      </c>
      <c r="AI26" s="90">
        <v>0</v>
      </c>
      <c r="AJ26" s="90">
        <v>0</v>
      </c>
      <c r="AK26" s="90">
        <v>0</v>
      </c>
      <c r="AL26" s="90">
        <v>0</v>
      </c>
      <c r="AM26" s="90">
        <v>0</v>
      </c>
      <c r="AN26" s="90">
        <v>0</v>
      </c>
      <c r="AO26" s="90">
        <v>0</v>
      </c>
      <c r="AP26" s="90">
        <v>0</v>
      </c>
      <c r="AQ26" s="90">
        <v>4.4585699999999999</v>
      </c>
      <c r="AR26" s="90">
        <v>24</v>
      </c>
      <c r="AS26" s="90">
        <v>0</v>
      </c>
      <c r="AT26" s="90">
        <v>0</v>
      </c>
      <c r="AU26" s="90">
        <v>71.540390000000002</v>
      </c>
      <c r="AV26" s="90">
        <v>27</v>
      </c>
      <c r="AW26" s="90">
        <v>70.540199999999999</v>
      </c>
      <c r="AX26" s="90">
        <v>1</v>
      </c>
      <c r="AY26" s="90">
        <v>0</v>
      </c>
      <c r="AZ26" s="90">
        <v>0</v>
      </c>
      <c r="BA26" s="90">
        <v>0</v>
      </c>
      <c r="BB26" s="90">
        <v>0</v>
      </c>
      <c r="BC26" s="90">
        <v>0</v>
      </c>
      <c r="BD26" s="90">
        <v>0</v>
      </c>
      <c r="BE26" s="90">
        <v>0</v>
      </c>
      <c r="BF26" s="90">
        <v>0</v>
      </c>
      <c r="BG26" s="90">
        <v>629.99906099999998</v>
      </c>
      <c r="BH26" s="90">
        <v>439</v>
      </c>
      <c r="BI26" s="90">
        <v>481.6114</v>
      </c>
      <c r="BJ26" s="90">
        <v>180</v>
      </c>
      <c r="BK26" s="90">
        <v>476.33944400000001</v>
      </c>
      <c r="BL26" s="90">
        <v>613</v>
      </c>
      <c r="BM26" s="90">
        <v>121.6943</v>
      </c>
      <c r="BN26" s="90">
        <v>88</v>
      </c>
      <c r="BO26" s="90">
        <v>188.80227099999999</v>
      </c>
      <c r="BP26" s="90">
        <v>0</v>
      </c>
      <c r="BQ26" s="90">
        <v>80.828199999999995</v>
      </c>
      <c r="BR26" s="90">
        <v>0</v>
      </c>
      <c r="BS26" s="90">
        <v>0</v>
      </c>
      <c r="BT26" s="90">
        <v>0</v>
      </c>
      <c r="BU26" s="90">
        <v>0</v>
      </c>
      <c r="BV26" s="90">
        <v>0</v>
      </c>
      <c r="BW26" s="131">
        <f t="shared" si="0"/>
        <v>9854.0720209999999</v>
      </c>
      <c r="BX26" s="131">
        <f t="shared" si="1"/>
        <v>0</v>
      </c>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row>
    <row r="27" spans="1:256" s="52" customFormat="1" ht="20.25" customHeight="1">
      <c r="A27" s="284"/>
      <c r="B27" s="74" t="s">
        <v>49</v>
      </c>
      <c r="C27" s="94">
        <v>50000.967469000003</v>
      </c>
      <c r="D27" s="94">
        <v>113316</v>
      </c>
      <c r="E27" s="94">
        <v>41.0148630062981</v>
      </c>
      <c r="F27" s="94">
        <v>19207.561484999998</v>
      </c>
      <c r="G27" s="94">
        <v>10065</v>
      </c>
      <c r="H27" s="94">
        <v>1497.997889</v>
      </c>
      <c r="I27" s="94">
        <v>494</v>
      </c>
      <c r="J27" s="94">
        <v>730.17728</v>
      </c>
      <c r="K27" s="94">
        <v>110</v>
      </c>
      <c r="L27" s="94">
        <v>44216.392484000004</v>
      </c>
      <c r="M27" s="94">
        <v>103075</v>
      </c>
      <c r="N27" s="94">
        <v>42.875265586422401</v>
      </c>
      <c r="O27" s="94">
        <v>13315.6186</v>
      </c>
      <c r="P27" s="94">
        <v>8378</v>
      </c>
      <c r="Q27" s="90">
        <v>322.18124399999999</v>
      </c>
      <c r="R27" s="90">
        <v>683</v>
      </c>
      <c r="S27" s="90">
        <v>102.181142870516</v>
      </c>
      <c r="T27" s="90">
        <v>216.416516</v>
      </c>
      <c r="U27" s="90">
        <v>139</v>
      </c>
      <c r="V27" s="94">
        <v>44088.269317999999</v>
      </c>
      <c r="W27" s="94">
        <v>102787</v>
      </c>
      <c r="X27" s="94">
        <v>42.862015955375398</v>
      </c>
      <c r="Y27" s="94">
        <v>13180.206647000001</v>
      </c>
      <c r="Z27" s="94">
        <v>8307</v>
      </c>
      <c r="AA27" s="94">
        <v>116.323166</v>
      </c>
      <c r="AB27" s="94">
        <v>285</v>
      </c>
      <c r="AC27" s="94">
        <v>121.89895300000001</v>
      </c>
      <c r="AD27" s="94">
        <v>66</v>
      </c>
      <c r="AE27" s="94">
        <v>11.8</v>
      </c>
      <c r="AF27" s="94">
        <v>3</v>
      </c>
      <c r="AG27" s="94">
        <v>13.513</v>
      </c>
      <c r="AH27" s="94">
        <v>5</v>
      </c>
      <c r="AI27" s="94">
        <v>1.5</v>
      </c>
      <c r="AJ27" s="90">
        <v>1</v>
      </c>
      <c r="AK27" s="94">
        <v>0</v>
      </c>
      <c r="AL27" s="90">
        <v>0</v>
      </c>
      <c r="AM27" s="94">
        <v>0</v>
      </c>
      <c r="AN27" s="94">
        <v>0</v>
      </c>
      <c r="AO27" s="94">
        <v>0</v>
      </c>
      <c r="AP27" s="94">
        <v>0</v>
      </c>
      <c r="AQ27" s="94">
        <v>28.969756</v>
      </c>
      <c r="AR27" s="94">
        <v>64</v>
      </c>
      <c r="AS27" s="94">
        <v>15.912100000000001</v>
      </c>
      <c r="AT27" s="94">
        <v>8</v>
      </c>
      <c r="AU27" s="94">
        <v>387.92884199999997</v>
      </c>
      <c r="AV27" s="94">
        <v>90</v>
      </c>
      <c r="AW27" s="94">
        <v>945.51537299999995</v>
      </c>
      <c r="AX27" s="94">
        <v>31</v>
      </c>
      <c r="AY27" s="94">
        <v>242.37515999999999</v>
      </c>
      <c r="AZ27" s="94">
        <v>221</v>
      </c>
      <c r="BA27" s="94">
        <v>456.87123200000002</v>
      </c>
      <c r="BB27" s="94">
        <v>43</v>
      </c>
      <c r="BC27" s="94">
        <v>0</v>
      </c>
      <c r="BD27" s="94">
        <v>0</v>
      </c>
      <c r="BE27" s="94">
        <v>0</v>
      </c>
      <c r="BF27" s="94">
        <v>0</v>
      </c>
      <c r="BG27" s="94">
        <v>1396.672317</v>
      </c>
      <c r="BH27" s="94">
        <v>2252</v>
      </c>
      <c r="BI27" s="94">
        <v>2106.6769199999999</v>
      </c>
      <c r="BJ27" s="94">
        <v>786</v>
      </c>
      <c r="BK27" s="94">
        <v>1855.458607</v>
      </c>
      <c r="BL27" s="94">
        <v>3498</v>
      </c>
      <c r="BM27" s="94">
        <v>1591.28198</v>
      </c>
      <c r="BN27" s="94">
        <v>654</v>
      </c>
      <c r="BO27" s="94">
        <v>366.878556</v>
      </c>
      <c r="BP27" s="94">
        <v>3605</v>
      </c>
      <c r="BQ27" s="94">
        <v>35.508000000000003</v>
      </c>
      <c r="BR27" s="94">
        <v>54</v>
      </c>
      <c r="BS27" s="90">
        <v>6.7938580000078401</v>
      </c>
      <c r="BT27" s="94">
        <v>16</v>
      </c>
      <c r="BU27" s="94">
        <v>9.9999999999991296</v>
      </c>
      <c r="BV27" s="94">
        <v>1</v>
      </c>
      <c r="BW27" s="131">
        <f t="shared" si="0"/>
        <v>50000.96746900001</v>
      </c>
      <c r="BX27" s="131">
        <f t="shared" si="1"/>
        <v>0</v>
      </c>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c r="IV27" s="131"/>
    </row>
    <row r="28" spans="1:256" s="52" customFormat="1" ht="20.25" customHeight="1">
      <c r="A28" s="284"/>
      <c r="B28" s="74" t="s">
        <v>35</v>
      </c>
      <c r="C28" s="90">
        <v>33757.354177000001</v>
      </c>
      <c r="D28" s="90">
        <v>157255</v>
      </c>
      <c r="E28" s="90">
        <v>48.977584817367003</v>
      </c>
      <c r="F28" s="90">
        <v>6148.8562849999998</v>
      </c>
      <c r="G28" s="90">
        <v>3416</v>
      </c>
      <c r="H28" s="90">
        <v>1088.105585</v>
      </c>
      <c r="I28" s="90">
        <v>18</v>
      </c>
      <c r="J28" s="90">
        <v>139.44999999999999</v>
      </c>
      <c r="K28" s="90">
        <v>32</v>
      </c>
      <c r="L28" s="90">
        <v>25412.634516999999</v>
      </c>
      <c r="M28" s="90">
        <v>42916</v>
      </c>
      <c r="N28" s="90">
        <v>59.8139955620913</v>
      </c>
      <c r="O28" s="90">
        <v>4827.0381690000004</v>
      </c>
      <c r="P28" s="90">
        <v>1588</v>
      </c>
      <c r="Q28" s="90">
        <v>3559.4395039999999</v>
      </c>
      <c r="R28" s="90">
        <v>6924</v>
      </c>
      <c r="S28" s="90">
        <v>54.193032229848001</v>
      </c>
      <c r="T28" s="90">
        <v>784.44700999999998</v>
      </c>
      <c r="U28" s="90">
        <v>270</v>
      </c>
      <c r="V28" s="90">
        <v>25263.761269999999</v>
      </c>
      <c r="W28" s="90">
        <v>42679</v>
      </c>
      <c r="X28" s="90">
        <v>59.835570870644297</v>
      </c>
      <c r="Y28" s="90">
        <v>4722.9610190000003</v>
      </c>
      <c r="Z28" s="90">
        <v>1561</v>
      </c>
      <c r="AA28" s="90">
        <v>117.574538</v>
      </c>
      <c r="AB28" s="90">
        <v>180</v>
      </c>
      <c r="AC28" s="90">
        <v>65.102050000000006</v>
      </c>
      <c r="AD28" s="90">
        <v>17</v>
      </c>
      <c r="AE28" s="90">
        <v>31.298708999999999</v>
      </c>
      <c r="AF28" s="90">
        <v>57</v>
      </c>
      <c r="AG28" s="90">
        <v>38.975099999999998</v>
      </c>
      <c r="AH28" s="90">
        <v>10</v>
      </c>
      <c r="AI28" s="90">
        <v>0</v>
      </c>
      <c r="AJ28" s="90">
        <v>0</v>
      </c>
      <c r="AK28" s="90">
        <v>0</v>
      </c>
      <c r="AL28" s="90">
        <v>0</v>
      </c>
      <c r="AM28" s="90">
        <v>0</v>
      </c>
      <c r="AN28" s="90">
        <v>0</v>
      </c>
      <c r="AO28" s="90">
        <v>0</v>
      </c>
      <c r="AP28" s="90">
        <v>0</v>
      </c>
      <c r="AQ28" s="90">
        <v>0.60504000000000002</v>
      </c>
      <c r="AR28" s="90">
        <v>2</v>
      </c>
      <c r="AS28" s="90">
        <v>2.2799999999999998</v>
      </c>
      <c r="AT28" s="90">
        <v>6</v>
      </c>
      <c r="AU28" s="90">
        <v>278.65861799999999</v>
      </c>
      <c r="AV28" s="90">
        <v>28</v>
      </c>
      <c r="AW28" s="90">
        <v>229.945685</v>
      </c>
      <c r="AX28" s="90">
        <v>16</v>
      </c>
      <c r="AY28" s="90">
        <v>16.947232</v>
      </c>
      <c r="AZ28" s="90">
        <v>3</v>
      </c>
      <c r="BA28" s="90">
        <v>14.3</v>
      </c>
      <c r="BB28" s="90">
        <v>3</v>
      </c>
      <c r="BC28" s="90">
        <v>0</v>
      </c>
      <c r="BD28" s="90">
        <v>0</v>
      </c>
      <c r="BE28" s="90">
        <v>0</v>
      </c>
      <c r="BF28" s="90">
        <v>0</v>
      </c>
      <c r="BG28" s="90">
        <v>222.86206100000001</v>
      </c>
      <c r="BH28" s="90">
        <v>257</v>
      </c>
      <c r="BI28" s="90">
        <v>206.162431</v>
      </c>
      <c r="BJ28" s="90">
        <v>237</v>
      </c>
      <c r="BK28" s="90">
        <v>973.14136699999995</v>
      </c>
      <c r="BL28" s="90">
        <v>4214</v>
      </c>
      <c r="BM28" s="90">
        <v>713.83069999999998</v>
      </c>
      <c r="BN28" s="90">
        <v>215</v>
      </c>
      <c r="BO28" s="90">
        <v>5729.6246419999998</v>
      </c>
      <c r="BP28" s="90">
        <v>109813</v>
      </c>
      <c r="BQ28" s="90">
        <v>13.099299999999999</v>
      </c>
      <c r="BR28" s="90">
        <v>1319</v>
      </c>
      <c r="BS28" s="90">
        <v>34.7751149999999</v>
      </c>
      <c r="BT28" s="90">
        <v>4</v>
      </c>
      <c r="BU28" s="90">
        <v>2.75</v>
      </c>
      <c r="BV28" s="90">
        <v>0</v>
      </c>
      <c r="BW28" s="131">
        <f t="shared" si="0"/>
        <v>33757.354176999994</v>
      </c>
      <c r="BX28" s="131">
        <f t="shared" si="1"/>
        <v>0</v>
      </c>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row>
    <row r="29" spans="1:256" s="52" customFormat="1" ht="20.25" customHeight="1">
      <c r="A29" s="284"/>
      <c r="B29" s="74" t="s">
        <v>37</v>
      </c>
      <c r="C29" s="90">
        <v>20198.772547</v>
      </c>
      <c r="D29" s="90">
        <v>40197</v>
      </c>
      <c r="E29" s="90">
        <v>47.190247582401099</v>
      </c>
      <c r="F29" s="90">
        <v>5867.553602</v>
      </c>
      <c r="G29" s="90">
        <v>3745</v>
      </c>
      <c r="H29" s="90">
        <v>13.261635999999999</v>
      </c>
      <c r="I29" s="90">
        <v>7</v>
      </c>
      <c r="J29" s="90">
        <v>3.5</v>
      </c>
      <c r="K29" s="90">
        <v>3</v>
      </c>
      <c r="L29" s="90">
        <v>19669.072949000001</v>
      </c>
      <c r="M29" s="90">
        <v>39333</v>
      </c>
      <c r="N29" s="90">
        <v>50.563569696627901</v>
      </c>
      <c r="O29" s="90">
        <v>5537.2728020000004</v>
      </c>
      <c r="P29" s="90">
        <v>3631</v>
      </c>
      <c r="Q29" s="90">
        <v>3477.6071099999999</v>
      </c>
      <c r="R29" s="90">
        <v>4376</v>
      </c>
      <c r="S29" s="90">
        <v>49.540424757152302</v>
      </c>
      <c r="T29" s="90">
        <v>1072.418347</v>
      </c>
      <c r="U29" s="90">
        <v>746</v>
      </c>
      <c r="V29" s="90">
        <v>19635.921934999998</v>
      </c>
      <c r="W29" s="90">
        <v>39224</v>
      </c>
      <c r="X29" s="90">
        <v>50.658485377960801</v>
      </c>
      <c r="Y29" s="90">
        <v>5537.2728020000004</v>
      </c>
      <c r="Z29" s="90">
        <v>3631</v>
      </c>
      <c r="AA29" s="90">
        <v>33.141013999999998</v>
      </c>
      <c r="AB29" s="90">
        <v>108</v>
      </c>
      <c r="AC29" s="90">
        <v>0</v>
      </c>
      <c r="AD29" s="90">
        <v>0</v>
      </c>
      <c r="AE29" s="90">
        <v>0.01</v>
      </c>
      <c r="AF29" s="90">
        <v>1</v>
      </c>
      <c r="AG29" s="90">
        <v>0</v>
      </c>
      <c r="AH29" s="90">
        <v>0</v>
      </c>
      <c r="AI29" s="90">
        <v>5.7409999999999996E-3</v>
      </c>
      <c r="AJ29" s="90">
        <v>0</v>
      </c>
      <c r="AK29" s="90">
        <v>0</v>
      </c>
      <c r="AL29" s="90">
        <v>0</v>
      </c>
      <c r="AM29" s="90">
        <v>0</v>
      </c>
      <c r="AN29" s="90">
        <v>0</v>
      </c>
      <c r="AO29" s="90">
        <v>0</v>
      </c>
      <c r="AP29" s="90">
        <v>0</v>
      </c>
      <c r="AQ29" s="90">
        <v>0.139261</v>
      </c>
      <c r="AR29" s="90">
        <v>3</v>
      </c>
      <c r="AS29" s="90">
        <v>3.6</v>
      </c>
      <c r="AT29" s="90">
        <v>3</v>
      </c>
      <c r="AU29" s="90">
        <v>0</v>
      </c>
      <c r="AV29" s="90">
        <v>0</v>
      </c>
      <c r="AW29" s="90">
        <v>41.7</v>
      </c>
      <c r="AX29" s="90">
        <v>6</v>
      </c>
      <c r="AY29" s="90">
        <v>1.794702</v>
      </c>
      <c r="AZ29" s="90">
        <v>1</v>
      </c>
      <c r="BA29" s="90">
        <v>2.44</v>
      </c>
      <c r="BB29" s="90">
        <v>1</v>
      </c>
      <c r="BC29" s="90">
        <v>77.905224999999007</v>
      </c>
      <c r="BD29" s="90">
        <v>481</v>
      </c>
      <c r="BE29" s="90">
        <v>0</v>
      </c>
      <c r="BF29" s="90">
        <v>0</v>
      </c>
      <c r="BG29" s="90">
        <v>129.37785600000001</v>
      </c>
      <c r="BH29" s="90">
        <v>49</v>
      </c>
      <c r="BI29" s="90">
        <v>190.71</v>
      </c>
      <c r="BJ29" s="90">
        <v>37</v>
      </c>
      <c r="BK29" s="90">
        <v>266.37100700000002</v>
      </c>
      <c r="BL29" s="90">
        <v>320</v>
      </c>
      <c r="BM29" s="90">
        <v>88.330799999999996</v>
      </c>
      <c r="BN29" s="90">
        <v>64</v>
      </c>
      <c r="BO29" s="90">
        <v>40.844169999999998</v>
      </c>
      <c r="BP29" s="90">
        <v>3</v>
      </c>
      <c r="BQ29" s="90">
        <v>0</v>
      </c>
      <c r="BR29" s="90">
        <v>0</v>
      </c>
      <c r="BS29" s="90">
        <v>0</v>
      </c>
      <c r="BT29" s="90">
        <v>0</v>
      </c>
      <c r="BU29" s="90">
        <v>0</v>
      </c>
      <c r="BV29" s="90">
        <v>0</v>
      </c>
      <c r="BW29" s="131">
        <f t="shared" si="0"/>
        <v>20198.772547</v>
      </c>
      <c r="BX29" s="131">
        <f t="shared" si="1"/>
        <v>0</v>
      </c>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row>
    <row r="30" spans="1:256" s="52" customFormat="1" ht="20.25" customHeight="1">
      <c r="A30" s="284"/>
      <c r="B30" s="91" t="s">
        <v>38</v>
      </c>
      <c r="C30" s="95">
        <v>25682.158364999999</v>
      </c>
      <c r="D30" s="95">
        <v>192397</v>
      </c>
      <c r="E30" s="96">
        <v>66.902094594959607</v>
      </c>
      <c r="F30" s="95">
        <v>742.53241300000002</v>
      </c>
      <c r="G30" s="95">
        <v>954</v>
      </c>
      <c r="H30" s="95">
        <v>164.420942</v>
      </c>
      <c r="I30" s="95">
        <v>107</v>
      </c>
      <c r="J30" s="95">
        <v>79.639362000000006</v>
      </c>
      <c r="K30" s="95">
        <v>15</v>
      </c>
      <c r="L30" s="95">
        <v>1768.4941630000001</v>
      </c>
      <c r="M30" s="95">
        <v>2927</v>
      </c>
      <c r="N30" s="96">
        <v>51.059388039195298</v>
      </c>
      <c r="O30" s="95">
        <v>247.31829099999999</v>
      </c>
      <c r="P30" s="95">
        <v>126</v>
      </c>
      <c r="Q30" s="95"/>
      <c r="R30" s="95"/>
      <c r="S30" s="120">
        <v>0</v>
      </c>
      <c r="T30" s="95"/>
      <c r="U30" s="95"/>
      <c r="V30" s="95">
        <v>1764.9285190000001</v>
      </c>
      <c r="W30" s="95">
        <v>2911</v>
      </c>
      <c r="X30" s="96">
        <v>51.134609334797297</v>
      </c>
      <c r="Y30" s="95">
        <v>243.674791</v>
      </c>
      <c r="Z30" s="95">
        <v>125</v>
      </c>
      <c r="AA30" s="95">
        <v>3.5656439999999998</v>
      </c>
      <c r="AB30" s="95">
        <v>16</v>
      </c>
      <c r="AC30" s="95">
        <v>3.6435</v>
      </c>
      <c r="AD30" s="95">
        <v>1</v>
      </c>
      <c r="AE30" s="95">
        <v>0</v>
      </c>
      <c r="AF30" s="95">
        <v>0</v>
      </c>
      <c r="AG30" s="95">
        <v>0</v>
      </c>
      <c r="AH30" s="95">
        <v>0</v>
      </c>
      <c r="AI30" s="95">
        <v>19614.874356</v>
      </c>
      <c r="AJ30" s="95">
        <v>162431</v>
      </c>
      <c r="AK30" s="95">
        <v>54.802590000000002</v>
      </c>
      <c r="AL30" s="95">
        <v>564</v>
      </c>
      <c r="AM30" s="95">
        <v>19600.255475999998</v>
      </c>
      <c r="AN30" s="95">
        <v>0</v>
      </c>
      <c r="AO30" s="95">
        <v>54.802590000000002</v>
      </c>
      <c r="AP30" s="95">
        <v>0</v>
      </c>
      <c r="AQ30" s="95">
        <v>0.26600000000000001</v>
      </c>
      <c r="AR30" s="95">
        <v>3</v>
      </c>
      <c r="AS30" s="95">
        <v>0.35</v>
      </c>
      <c r="AT30" s="95">
        <v>1</v>
      </c>
      <c r="AU30" s="95">
        <v>0</v>
      </c>
      <c r="AV30" s="95">
        <v>0</v>
      </c>
      <c r="AW30" s="95">
        <v>0</v>
      </c>
      <c r="AX30" s="95">
        <v>0</v>
      </c>
      <c r="AY30" s="95">
        <v>3.1663000000000001</v>
      </c>
      <c r="AZ30" s="95">
        <v>9</v>
      </c>
      <c r="BA30" s="95">
        <v>3.1900010000000001</v>
      </c>
      <c r="BB30" s="95">
        <v>2</v>
      </c>
      <c r="BC30" s="95">
        <v>0</v>
      </c>
      <c r="BD30" s="95">
        <v>0</v>
      </c>
      <c r="BE30" s="95">
        <v>0</v>
      </c>
      <c r="BF30" s="95">
        <v>0</v>
      </c>
      <c r="BG30" s="95">
        <v>190.67347899999999</v>
      </c>
      <c r="BH30" s="95">
        <v>716</v>
      </c>
      <c r="BI30" s="95">
        <v>169.77046899999999</v>
      </c>
      <c r="BJ30" s="95">
        <v>157</v>
      </c>
      <c r="BK30" s="95">
        <v>549.87393199999997</v>
      </c>
      <c r="BL30" s="95">
        <v>1675</v>
      </c>
      <c r="BM30" s="95">
        <v>63.0717</v>
      </c>
      <c r="BN30" s="95">
        <v>88</v>
      </c>
      <c r="BO30" s="95">
        <v>3390.389193</v>
      </c>
      <c r="BP30" s="95">
        <v>24529</v>
      </c>
      <c r="BQ30" s="95">
        <v>0</v>
      </c>
      <c r="BR30" s="95">
        <v>1</v>
      </c>
      <c r="BS30" s="95">
        <v>0</v>
      </c>
      <c r="BT30" s="95">
        <v>0</v>
      </c>
      <c r="BU30" s="95">
        <v>124.39</v>
      </c>
      <c r="BV30" s="95">
        <v>0</v>
      </c>
      <c r="BW30" s="131">
        <f t="shared" si="0"/>
        <v>25682.158364999999</v>
      </c>
      <c r="BX30" s="131">
        <f t="shared" si="1"/>
        <v>0</v>
      </c>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row>
    <row r="31" spans="1:256" s="52" customFormat="1" ht="18.95" customHeight="1">
      <c r="A31" s="284"/>
      <c r="B31" s="91" t="s">
        <v>50</v>
      </c>
      <c r="C31" s="90">
        <v>32386.459160999999</v>
      </c>
      <c r="D31" s="90">
        <v>66614</v>
      </c>
      <c r="E31" s="90">
        <v>56.097971442455901</v>
      </c>
      <c r="F31" s="90">
        <v>12256.889819</v>
      </c>
      <c r="G31" s="90">
        <v>3842</v>
      </c>
      <c r="H31" s="90">
        <v>3273.3341</v>
      </c>
      <c r="I31" s="90">
        <v>239</v>
      </c>
      <c r="J31" s="90">
        <v>3030.4389000000001</v>
      </c>
      <c r="K31" s="90">
        <v>45</v>
      </c>
      <c r="L31" s="90">
        <v>27235.086760999999</v>
      </c>
      <c r="M31" s="90">
        <v>61288</v>
      </c>
      <c r="N31" s="90">
        <v>58.586563682069396</v>
      </c>
      <c r="O31" s="90">
        <v>6866.8619189999999</v>
      </c>
      <c r="P31" s="90">
        <v>3196</v>
      </c>
      <c r="Q31" s="90">
        <v>2094.8101940000001</v>
      </c>
      <c r="R31" s="90">
        <v>5441</v>
      </c>
      <c r="S31" s="90">
        <v>21.910153035474</v>
      </c>
      <c r="T31" s="90">
        <v>630.663546</v>
      </c>
      <c r="U31" s="90">
        <v>374</v>
      </c>
      <c r="V31" s="90">
        <v>26926.002429</v>
      </c>
      <c r="W31" s="90">
        <v>60699</v>
      </c>
      <c r="X31" s="90">
        <v>58.427777691185298</v>
      </c>
      <c r="Y31" s="90">
        <v>6674.4315859999997</v>
      </c>
      <c r="Z31" s="90">
        <v>3064</v>
      </c>
      <c r="AA31" s="90">
        <v>309.08433200000002</v>
      </c>
      <c r="AB31" s="90">
        <v>589</v>
      </c>
      <c r="AC31" s="90">
        <v>192.43033299999999</v>
      </c>
      <c r="AD31" s="90">
        <v>132</v>
      </c>
      <c r="AE31" s="90"/>
      <c r="AF31" s="90"/>
      <c r="AG31" s="90"/>
      <c r="AH31" s="90"/>
      <c r="AI31" s="90"/>
      <c r="AJ31" s="90"/>
      <c r="AK31" s="90"/>
      <c r="AL31" s="90"/>
      <c r="AM31" s="90"/>
      <c r="AN31" s="90"/>
      <c r="AO31" s="90"/>
      <c r="AP31" s="90"/>
      <c r="AQ31" s="90"/>
      <c r="AR31" s="90"/>
      <c r="AS31" s="90"/>
      <c r="AT31" s="90"/>
      <c r="AU31" s="90">
        <v>685.69809999999995</v>
      </c>
      <c r="AV31" s="90">
        <v>115</v>
      </c>
      <c r="AW31" s="90">
        <v>1242.49</v>
      </c>
      <c r="AX31" s="90">
        <v>27</v>
      </c>
      <c r="AY31" s="90">
        <v>62.559100000000001</v>
      </c>
      <c r="AZ31" s="90">
        <v>64</v>
      </c>
      <c r="BA31" s="90">
        <v>29.8</v>
      </c>
      <c r="BB31" s="90">
        <v>14</v>
      </c>
      <c r="BC31" s="90">
        <v>11.188800000000001</v>
      </c>
      <c r="BD31" s="90">
        <v>27</v>
      </c>
      <c r="BE31" s="90"/>
      <c r="BF31" s="90"/>
      <c r="BG31" s="90">
        <v>625.11120000000005</v>
      </c>
      <c r="BH31" s="90">
        <v>677</v>
      </c>
      <c r="BI31" s="90">
        <v>733.34400000000005</v>
      </c>
      <c r="BJ31" s="90">
        <v>243</v>
      </c>
      <c r="BK31" s="90">
        <v>395.238</v>
      </c>
      <c r="BL31" s="90">
        <v>1072</v>
      </c>
      <c r="BM31" s="90">
        <v>345.4649</v>
      </c>
      <c r="BN31" s="90">
        <v>260</v>
      </c>
      <c r="BO31" s="90">
        <v>2.2202000000000002</v>
      </c>
      <c r="BP31" s="90">
        <v>4</v>
      </c>
      <c r="BQ31" s="90">
        <v>1</v>
      </c>
      <c r="BR31" s="90">
        <v>1</v>
      </c>
      <c r="BS31" s="90">
        <v>96.022900000000007</v>
      </c>
      <c r="BT31" s="90">
        <v>3128</v>
      </c>
      <c r="BU31" s="90">
        <v>7.4901</v>
      </c>
      <c r="BV31" s="90">
        <v>56</v>
      </c>
      <c r="BW31" s="131">
        <f t="shared" si="0"/>
        <v>32386.459160999999</v>
      </c>
      <c r="BX31" s="131">
        <f t="shared" si="1"/>
        <v>0</v>
      </c>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row>
    <row r="32" spans="1:256" s="52" customFormat="1" ht="20.25" customHeight="1">
      <c r="A32" s="284"/>
      <c r="B32" s="91" t="s">
        <v>39</v>
      </c>
      <c r="C32" s="97">
        <v>2030.65</v>
      </c>
      <c r="D32" s="97">
        <v>2331</v>
      </c>
      <c r="E32" s="97">
        <v>41.865015142862397</v>
      </c>
      <c r="F32" s="97">
        <v>361.97</v>
      </c>
      <c r="G32" s="97">
        <v>339</v>
      </c>
      <c r="H32" s="90">
        <v>-15.73</v>
      </c>
      <c r="I32" s="90">
        <v>17</v>
      </c>
      <c r="J32" s="90">
        <v>0</v>
      </c>
      <c r="K32" s="90">
        <v>0</v>
      </c>
      <c r="L32" s="97">
        <v>1559.63</v>
      </c>
      <c r="M32" s="97">
        <v>1983</v>
      </c>
      <c r="N32" s="97">
        <v>51.8659545599659</v>
      </c>
      <c r="O32" s="97">
        <v>251.25</v>
      </c>
      <c r="P32" s="97">
        <v>293</v>
      </c>
      <c r="Q32" s="97">
        <v>89.9</v>
      </c>
      <c r="R32" s="97">
        <v>250</v>
      </c>
      <c r="S32" s="97">
        <v>46.981970211654001</v>
      </c>
      <c r="T32" s="97">
        <v>48.34</v>
      </c>
      <c r="U32" s="97">
        <v>62</v>
      </c>
      <c r="V32" s="97">
        <v>1559.09</v>
      </c>
      <c r="W32" s="97">
        <v>1977</v>
      </c>
      <c r="X32" s="97">
        <v>51.910143035985399</v>
      </c>
      <c r="Y32" s="97">
        <v>251.25</v>
      </c>
      <c r="Z32" s="97">
        <v>293</v>
      </c>
      <c r="AA32" s="97">
        <v>0.43</v>
      </c>
      <c r="AB32" s="97">
        <v>5</v>
      </c>
      <c r="AC32" s="97">
        <v>0</v>
      </c>
      <c r="AD32" s="97">
        <v>0</v>
      </c>
      <c r="AE32" s="97">
        <v>0.11</v>
      </c>
      <c r="AF32" s="97">
        <v>1</v>
      </c>
      <c r="AG32" s="97">
        <v>0</v>
      </c>
      <c r="AH32" s="97">
        <v>0</v>
      </c>
      <c r="AI32" s="97">
        <v>213.61</v>
      </c>
      <c r="AJ32" s="97">
        <v>150</v>
      </c>
      <c r="AK32" s="97">
        <v>2.2000000000000002</v>
      </c>
      <c r="AL32" s="97">
        <v>8</v>
      </c>
      <c r="AM32" s="97">
        <v>9</v>
      </c>
      <c r="AN32" s="97">
        <v>87</v>
      </c>
      <c r="AO32" s="97">
        <v>2.2000000000000002</v>
      </c>
      <c r="AP32" s="97">
        <v>8</v>
      </c>
      <c r="AQ32" s="97">
        <v>0</v>
      </c>
      <c r="AR32" s="97">
        <v>2</v>
      </c>
      <c r="AS32" s="97">
        <v>0</v>
      </c>
      <c r="AT32" s="97">
        <v>0</v>
      </c>
      <c r="AU32" s="97">
        <v>0</v>
      </c>
      <c r="AV32" s="97">
        <v>0</v>
      </c>
      <c r="AW32" s="97">
        <v>0</v>
      </c>
      <c r="AX32" s="97">
        <v>0</v>
      </c>
      <c r="AY32" s="97">
        <v>-5.2</v>
      </c>
      <c r="AZ32" s="97">
        <v>3</v>
      </c>
      <c r="BA32" s="97">
        <v>0</v>
      </c>
      <c r="BB32" s="97">
        <v>0</v>
      </c>
      <c r="BC32" s="97">
        <v>0</v>
      </c>
      <c r="BD32" s="97">
        <v>0</v>
      </c>
      <c r="BE32" s="97">
        <v>0</v>
      </c>
      <c r="BF32" s="97">
        <v>0</v>
      </c>
      <c r="BG32" s="97">
        <v>54.93</v>
      </c>
      <c r="BH32" s="97">
        <v>76</v>
      </c>
      <c r="BI32" s="97">
        <v>30</v>
      </c>
      <c r="BJ32" s="97">
        <v>18</v>
      </c>
      <c r="BK32" s="97">
        <v>203.41</v>
      </c>
      <c r="BL32" s="97">
        <v>100</v>
      </c>
      <c r="BM32" s="97">
        <v>78.52</v>
      </c>
      <c r="BN32" s="97">
        <v>20</v>
      </c>
      <c r="BO32" s="97">
        <v>20</v>
      </c>
      <c r="BP32" s="97">
        <v>0</v>
      </c>
      <c r="BQ32" s="97">
        <v>0</v>
      </c>
      <c r="BR32" s="97">
        <v>0</v>
      </c>
      <c r="BS32" s="97">
        <v>0</v>
      </c>
      <c r="BT32" s="97">
        <v>0</v>
      </c>
      <c r="BU32" s="97">
        <v>0</v>
      </c>
      <c r="BV32" s="97">
        <v>0</v>
      </c>
      <c r="BW32" s="131">
        <f t="shared" si="0"/>
        <v>2030.6500000000003</v>
      </c>
      <c r="BX32" s="131">
        <f t="shared" si="1"/>
        <v>0</v>
      </c>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row>
    <row r="33" spans="1:256" s="52" customFormat="1" ht="20.25" customHeight="1">
      <c r="A33" s="284"/>
      <c r="B33" s="91" t="s">
        <v>51</v>
      </c>
      <c r="C33" s="90">
        <v>13435.835304</v>
      </c>
      <c r="D33" s="90">
        <v>44128</v>
      </c>
      <c r="E33" s="90">
        <v>48.620852400997201</v>
      </c>
      <c r="F33" s="90">
        <v>4629.1645410000001</v>
      </c>
      <c r="G33" s="90">
        <v>940</v>
      </c>
      <c r="H33" s="90"/>
      <c r="I33" s="90"/>
      <c r="J33" s="90"/>
      <c r="K33" s="90"/>
      <c r="L33" s="90">
        <v>13399.673534</v>
      </c>
      <c r="M33" s="90">
        <v>44091</v>
      </c>
      <c r="N33" s="90">
        <v>49.7973423660397</v>
      </c>
      <c r="O33" s="90">
        <v>4629.1232410000002</v>
      </c>
      <c r="P33" s="90">
        <v>934</v>
      </c>
      <c r="Q33" s="90">
        <v>7563.7699050000001</v>
      </c>
      <c r="R33" s="90">
        <v>28080</v>
      </c>
      <c r="S33" s="90">
        <v>46.7945313774444</v>
      </c>
      <c r="T33" s="90">
        <v>2348.3759690000002</v>
      </c>
      <c r="U33" s="90">
        <v>499</v>
      </c>
      <c r="V33" s="90">
        <v>13330.753933</v>
      </c>
      <c r="W33" s="90">
        <v>43928</v>
      </c>
      <c r="X33" s="90">
        <v>49.734306090714497</v>
      </c>
      <c r="Y33" s="90">
        <v>4591.1650410000002</v>
      </c>
      <c r="Z33" s="90">
        <v>927</v>
      </c>
      <c r="AA33" s="90">
        <v>68.803139000000002</v>
      </c>
      <c r="AB33" s="90">
        <v>160</v>
      </c>
      <c r="AC33" s="90">
        <v>37.958199999999998</v>
      </c>
      <c r="AD33" s="90">
        <v>7</v>
      </c>
      <c r="AE33" s="90">
        <v>0.116462</v>
      </c>
      <c r="AF33" s="90">
        <v>3</v>
      </c>
      <c r="AG33" s="90">
        <v>0</v>
      </c>
      <c r="AH33" s="90">
        <v>0</v>
      </c>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v>35.403149999999997</v>
      </c>
      <c r="BH33" s="90">
        <v>11</v>
      </c>
      <c r="BI33" s="90">
        <v>0.04</v>
      </c>
      <c r="BJ33" s="90">
        <v>2</v>
      </c>
      <c r="BK33" s="90">
        <v>0.73973999999999995</v>
      </c>
      <c r="BL33" s="90">
        <v>26</v>
      </c>
      <c r="BM33" s="90">
        <v>1.2999999999999999E-3</v>
      </c>
      <c r="BN33" s="90">
        <v>4</v>
      </c>
      <c r="BO33" s="90">
        <v>1.8880000000000001E-2</v>
      </c>
      <c r="BP33" s="90"/>
      <c r="BQ33" s="90"/>
      <c r="BR33" s="90"/>
      <c r="BS33" s="90"/>
      <c r="BT33" s="90"/>
      <c r="BU33" s="90"/>
      <c r="BV33" s="90"/>
      <c r="BW33" s="131">
        <f t="shared" si="0"/>
        <v>13435.835304</v>
      </c>
      <c r="BX33" s="131">
        <f t="shared" si="1"/>
        <v>0</v>
      </c>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row>
    <row r="34" spans="1:256" s="52" customFormat="1" ht="20.25" customHeight="1">
      <c r="A34" s="284"/>
      <c r="B34" s="93" t="s">
        <v>40</v>
      </c>
      <c r="C34" s="98">
        <v>20946.385163999999</v>
      </c>
      <c r="D34" s="98">
        <v>35932</v>
      </c>
      <c r="E34" s="99">
        <v>41.63</v>
      </c>
      <c r="F34" s="98">
        <v>9779.7932810000002</v>
      </c>
      <c r="G34" s="98">
        <v>2803</v>
      </c>
      <c r="H34" s="98">
        <v>600.64861299999995</v>
      </c>
      <c r="I34" s="111">
        <v>180</v>
      </c>
      <c r="J34" s="98">
        <v>1214.2</v>
      </c>
      <c r="K34" s="111">
        <v>124</v>
      </c>
      <c r="L34" s="98">
        <v>16155.119607000001</v>
      </c>
      <c r="M34" s="98">
        <v>32208</v>
      </c>
      <c r="N34" s="99">
        <v>48.65</v>
      </c>
      <c r="O34" s="98">
        <v>6266.764983</v>
      </c>
      <c r="P34" s="101">
        <v>2207</v>
      </c>
      <c r="Q34" s="98">
        <v>5975.9244360000002</v>
      </c>
      <c r="R34" s="98">
        <v>10850</v>
      </c>
      <c r="S34" s="99">
        <v>45.83</v>
      </c>
      <c r="T34" s="98">
        <v>1205.236351</v>
      </c>
      <c r="U34" s="111">
        <v>574</v>
      </c>
      <c r="V34" s="98">
        <v>16084.298336</v>
      </c>
      <c r="W34" s="98">
        <v>32053</v>
      </c>
      <c r="X34" s="99">
        <v>48.65</v>
      </c>
      <c r="Y34" s="98">
        <v>6175.3771889999998</v>
      </c>
      <c r="Z34" s="101">
        <v>2176</v>
      </c>
      <c r="AA34" s="98">
        <v>70.821270999999996</v>
      </c>
      <c r="AB34" s="122">
        <v>155</v>
      </c>
      <c r="AC34" s="98">
        <v>91.387794</v>
      </c>
      <c r="AD34" s="111">
        <v>31</v>
      </c>
      <c r="AE34" s="98"/>
      <c r="AF34" s="111"/>
      <c r="AG34" s="98"/>
      <c r="AH34" s="111"/>
      <c r="AI34" s="111"/>
      <c r="AJ34" s="111"/>
      <c r="AK34" s="111"/>
      <c r="AL34" s="111"/>
      <c r="AM34" s="111"/>
      <c r="AN34" s="111"/>
      <c r="AO34" s="111"/>
      <c r="AP34" s="111"/>
      <c r="AQ34" s="98">
        <v>0.41</v>
      </c>
      <c r="AR34" s="111">
        <v>14</v>
      </c>
      <c r="AS34" s="98">
        <v>1.33</v>
      </c>
      <c r="AT34" s="111">
        <v>3</v>
      </c>
      <c r="AU34" s="111">
        <v>101.86</v>
      </c>
      <c r="AV34" s="111">
        <v>59</v>
      </c>
      <c r="AW34" s="111">
        <v>1012.65</v>
      </c>
      <c r="AX34" s="111">
        <v>12</v>
      </c>
      <c r="AY34" s="98">
        <v>40.020000000000003</v>
      </c>
      <c r="AZ34" s="111">
        <v>10</v>
      </c>
      <c r="BA34" s="98">
        <v>33.1</v>
      </c>
      <c r="BB34" s="111">
        <v>4</v>
      </c>
      <c r="BC34" s="111">
        <v>2432.6517020000001</v>
      </c>
      <c r="BD34" s="111">
        <v>1010</v>
      </c>
      <c r="BE34" s="111"/>
      <c r="BF34" s="111"/>
      <c r="BG34" s="98">
        <v>670.27984700000002</v>
      </c>
      <c r="BH34" s="111">
        <v>1180</v>
      </c>
      <c r="BI34" s="98">
        <v>693.40541800000005</v>
      </c>
      <c r="BJ34" s="111">
        <v>209</v>
      </c>
      <c r="BK34" s="98">
        <v>543.26484200000004</v>
      </c>
      <c r="BL34" s="98">
        <v>155</v>
      </c>
      <c r="BM34" s="98">
        <v>356.16635000000002</v>
      </c>
      <c r="BN34" s="111">
        <v>52</v>
      </c>
      <c r="BO34" s="111">
        <v>273.29241999999999</v>
      </c>
      <c r="BP34" s="111">
        <v>1086</v>
      </c>
      <c r="BQ34" s="111">
        <v>130.27463</v>
      </c>
      <c r="BR34" s="111">
        <v>175</v>
      </c>
      <c r="BS34" s="98">
        <v>128.83813299999699</v>
      </c>
      <c r="BT34" s="111">
        <v>30</v>
      </c>
      <c r="BU34" s="98">
        <v>71.901900000000794</v>
      </c>
      <c r="BV34" s="111">
        <v>17</v>
      </c>
      <c r="BW34" s="131">
        <f t="shared" si="0"/>
        <v>20946.385164000003</v>
      </c>
      <c r="BX34" s="131">
        <f t="shared" si="1"/>
        <v>0</v>
      </c>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row>
    <row r="35" spans="1:256" s="52" customFormat="1" ht="20.25" customHeight="1">
      <c r="A35" s="284"/>
      <c r="B35" s="91" t="s">
        <v>52</v>
      </c>
      <c r="C35" s="90">
        <v>5674</v>
      </c>
      <c r="D35" s="90">
        <v>10527</v>
      </c>
      <c r="E35" s="90">
        <v>39.536267592384903</v>
      </c>
      <c r="F35" s="90">
        <v>5587.03</v>
      </c>
      <c r="G35" s="90">
        <v>1000</v>
      </c>
      <c r="H35" s="90">
        <v>0</v>
      </c>
      <c r="I35" s="90">
        <v>0</v>
      </c>
      <c r="J35" s="90">
        <v>0</v>
      </c>
      <c r="K35" s="90">
        <v>0</v>
      </c>
      <c r="L35" s="90">
        <v>5492.19</v>
      </c>
      <c r="M35" s="90">
        <v>10412</v>
      </c>
      <c r="N35" s="90">
        <v>41.823461144820499</v>
      </c>
      <c r="O35" s="90">
        <v>5254.15</v>
      </c>
      <c r="P35" s="90">
        <v>983</v>
      </c>
      <c r="Q35" s="90">
        <v>0</v>
      </c>
      <c r="R35" s="90">
        <v>0</v>
      </c>
      <c r="S35" s="90">
        <v>0</v>
      </c>
      <c r="T35" s="90">
        <v>0</v>
      </c>
      <c r="U35" s="90">
        <v>0</v>
      </c>
      <c r="V35" s="90">
        <v>5491.79</v>
      </c>
      <c r="W35" s="90">
        <v>10410</v>
      </c>
      <c r="X35" s="90">
        <v>41.845461513961503</v>
      </c>
      <c r="Y35" s="90">
        <v>5254.15</v>
      </c>
      <c r="Z35" s="90">
        <v>983</v>
      </c>
      <c r="AA35" s="90">
        <v>0.4</v>
      </c>
      <c r="AB35" s="90">
        <v>2</v>
      </c>
      <c r="AC35" s="90">
        <v>0</v>
      </c>
      <c r="AD35" s="90">
        <v>0</v>
      </c>
      <c r="AE35" s="90">
        <v>0</v>
      </c>
      <c r="AF35" s="90">
        <v>0</v>
      </c>
      <c r="AG35" s="90">
        <v>0</v>
      </c>
      <c r="AH35" s="90">
        <v>0</v>
      </c>
      <c r="AI35" s="90">
        <v>0</v>
      </c>
      <c r="AJ35" s="90">
        <v>0</v>
      </c>
      <c r="AK35" s="90">
        <v>0</v>
      </c>
      <c r="AL35" s="90">
        <v>0</v>
      </c>
      <c r="AM35" s="90">
        <v>0</v>
      </c>
      <c r="AN35" s="90">
        <v>0</v>
      </c>
      <c r="AO35" s="90">
        <v>0</v>
      </c>
      <c r="AP35" s="90">
        <v>0</v>
      </c>
      <c r="AQ35" s="90">
        <v>3.76</v>
      </c>
      <c r="AR35" s="90">
        <v>6</v>
      </c>
      <c r="AS35" s="90">
        <v>2.2799999999999998</v>
      </c>
      <c r="AT35" s="90">
        <v>2</v>
      </c>
      <c r="AU35" s="90">
        <v>0</v>
      </c>
      <c r="AV35" s="90">
        <v>0</v>
      </c>
      <c r="AW35" s="90">
        <v>0</v>
      </c>
      <c r="AX35" s="90">
        <v>0</v>
      </c>
      <c r="AY35" s="90">
        <v>0</v>
      </c>
      <c r="AZ35" s="90">
        <v>0</v>
      </c>
      <c r="BA35" s="90">
        <v>0</v>
      </c>
      <c r="BB35" s="90">
        <v>0</v>
      </c>
      <c r="BC35" s="90">
        <v>0</v>
      </c>
      <c r="BD35" s="90">
        <v>0</v>
      </c>
      <c r="BE35" s="90">
        <v>0</v>
      </c>
      <c r="BF35" s="90">
        <v>0</v>
      </c>
      <c r="BG35" s="90">
        <v>108.51</v>
      </c>
      <c r="BH35" s="90">
        <v>48</v>
      </c>
      <c r="BI35" s="90">
        <v>250.96</v>
      </c>
      <c r="BJ35" s="90">
        <v>11</v>
      </c>
      <c r="BK35" s="90">
        <v>54.48</v>
      </c>
      <c r="BL35" s="90">
        <v>58</v>
      </c>
      <c r="BM35" s="90">
        <v>75.27</v>
      </c>
      <c r="BN35" s="90">
        <v>1</v>
      </c>
      <c r="BO35" s="90">
        <v>15.06</v>
      </c>
      <c r="BP35" s="90">
        <v>3</v>
      </c>
      <c r="BQ35" s="90">
        <v>4.37</v>
      </c>
      <c r="BR35" s="90">
        <v>3</v>
      </c>
      <c r="BS35" s="90">
        <v>0</v>
      </c>
      <c r="BT35" s="90">
        <v>0</v>
      </c>
      <c r="BU35" s="90">
        <v>0</v>
      </c>
      <c r="BV35" s="90">
        <v>0</v>
      </c>
      <c r="BW35" s="131">
        <f t="shared" si="0"/>
        <v>5674</v>
      </c>
      <c r="BX35" s="131">
        <f t="shared" si="1"/>
        <v>0</v>
      </c>
      <c r="BY35" s="132"/>
      <c r="BZ35" s="132"/>
      <c r="CA35" s="132"/>
      <c r="CB35" s="132"/>
      <c r="CC35" s="132"/>
      <c r="CD35" s="132"/>
      <c r="CE35" s="132"/>
      <c r="CF35" s="132"/>
      <c r="CG35" s="132"/>
      <c r="CH35" s="132"/>
      <c r="CI35" s="132"/>
      <c r="CJ35" s="132"/>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row>
    <row r="36" spans="1:256" s="52" customFormat="1" ht="20.25" customHeight="1">
      <c r="A36" s="284"/>
      <c r="B36" s="91" t="s">
        <v>53</v>
      </c>
      <c r="C36" s="98">
        <v>3636.31</v>
      </c>
      <c r="D36" s="99">
        <v>6162</v>
      </c>
      <c r="E36" s="100">
        <v>50.267976250544301</v>
      </c>
      <c r="F36" s="98">
        <v>1595.66</v>
      </c>
      <c r="G36" s="101">
        <v>799</v>
      </c>
      <c r="H36" s="98">
        <v>1.1599999999999999</v>
      </c>
      <c r="I36" s="98">
        <v>4</v>
      </c>
      <c r="J36" s="98">
        <v>0.01</v>
      </c>
      <c r="K36" s="98">
        <v>1</v>
      </c>
      <c r="L36" s="98">
        <v>3619.06</v>
      </c>
      <c r="M36" s="101">
        <v>6135</v>
      </c>
      <c r="N36" s="99">
        <v>54.366443886618001</v>
      </c>
      <c r="O36" s="98">
        <v>1445.25</v>
      </c>
      <c r="P36" s="101">
        <v>723</v>
      </c>
      <c r="Q36" s="98">
        <v>2.4</v>
      </c>
      <c r="R36" s="101">
        <v>2</v>
      </c>
      <c r="S36" s="111" t="e">
        <v>#DIV/0!</v>
      </c>
      <c r="T36" s="98">
        <v>0.27</v>
      </c>
      <c r="U36" s="101">
        <v>5</v>
      </c>
      <c r="V36" s="98">
        <v>3619.06</v>
      </c>
      <c r="W36" s="101">
        <v>6135</v>
      </c>
      <c r="X36" s="111">
        <v>54.364973854471302</v>
      </c>
      <c r="Y36" s="98">
        <v>1445.25</v>
      </c>
      <c r="Z36" s="101">
        <v>723</v>
      </c>
      <c r="AA36" s="98">
        <v>0</v>
      </c>
      <c r="AB36" s="98">
        <v>0</v>
      </c>
      <c r="AC36" s="98">
        <v>0</v>
      </c>
      <c r="AD36" s="98">
        <v>0</v>
      </c>
      <c r="AE36" s="98"/>
      <c r="AF36" s="111"/>
      <c r="AG36" s="98"/>
      <c r="AH36" s="111"/>
      <c r="AI36" s="111"/>
      <c r="AJ36" s="111"/>
      <c r="AK36" s="111"/>
      <c r="AL36" s="111"/>
      <c r="AM36" s="111"/>
      <c r="AN36" s="111"/>
      <c r="AO36" s="111"/>
      <c r="AP36" s="111"/>
      <c r="AQ36" s="98">
        <v>0</v>
      </c>
      <c r="AR36" s="98">
        <v>0</v>
      </c>
      <c r="AS36" s="98">
        <v>0</v>
      </c>
      <c r="AT36" s="98">
        <v>0</v>
      </c>
      <c r="AU36" s="111"/>
      <c r="AV36" s="111"/>
      <c r="AW36" s="111"/>
      <c r="AX36" s="111"/>
      <c r="AY36" s="98"/>
      <c r="AZ36" s="111"/>
      <c r="BA36" s="98"/>
      <c r="BB36" s="111"/>
      <c r="BC36" s="98"/>
      <c r="BD36" s="99"/>
      <c r="BE36" s="98"/>
      <c r="BF36" s="99"/>
      <c r="BG36" s="98">
        <v>15.16</v>
      </c>
      <c r="BH36" s="101">
        <v>21</v>
      </c>
      <c r="BI36" s="98">
        <v>126.76</v>
      </c>
      <c r="BJ36" s="101">
        <v>67</v>
      </c>
      <c r="BK36" s="98">
        <v>0.93</v>
      </c>
      <c r="BL36" s="111">
        <v>2</v>
      </c>
      <c r="BM36" s="98">
        <v>23.64</v>
      </c>
      <c r="BN36" s="111">
        <v>8</v>
      </c>
      <c r="BO36" s="98">
        <v>0</v>
      </c>
      <c r="BP36" s="98">
        <v>0</v>
      </c>
      <c r="BQ36" s="98">
        <v>0</v>
      </c>
      <c r="BR36" s="98">
        <v>0</v>
      </c>
      <c r="BS36" s="98"/>
      <c r="BT36" s="111"/>
      <c r="BU36" s="98"/>
      <c r="BV36" s="111"/>
      <c r="BW36" s="131">
        <f t="shared" si="0"/>
        <v>3636.3099999999995</v>
      </c>
      <c r="BX36" s="131">
        <f t="shared" si="1"/>
        <v>0</v>
      </c>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row>
    <row r="37" spans="1:256" s="52" customFormat="1" ht="20.25" customHeight="1">
      <c r="A37" s="284"/>
      <c r="B37" s="91" t="s">
        <v>122</v>
      </c>
      <c r="C37" s="92">
        <v>13522.857754000001</v>
      </c>
      <c r="D37" s="92">
        <v>52591</v>
      </c>
      <c r="E37" s="92">
        <v>53.913118953989198</v>
      </c>
      <c r="F37" s="92">
        <v>2841.8553769999999</v>
      </c>
      <c r="G37" s="92">
        <v>1343</v>
      </c>
      <c r="H37" s="92">
        <v>392.32071200000001</v>
      </c>
      <c r="I37" s="92">
        <v>118</v>
      </c>
      <c r="J37" s="92">
        <v>67.377510000000001</v>
      </c>
      <c r="K37" s="92">
        <v>23</v>
      </c>
      <c r="L37" s="92">
        <v>7402.1854999999996</v>
      </c>
      <c r="M37" s="92">
        <v>18041</v>
      </c>
      <c r="N37" s="92">
        <v>57.749347453720297</v>
      </c>
      <c r="O37" s="92">
        <v>1613.0063009999999</v>
      </c>
      <c r="P37" s="92">
        <v>1141</v>
      </c>
      <c r="Q37" s="92">
        <v>0</v>
      </c>
      <c r="R37" s="92">
        <v>0</v>
      </c>
      <c r="S37" s="92">
        <v>0</v>
      </c>
      <c r="T37" s="92">
        <v>0</v>
      </c>
      <c r="U37" s="92">
        <v>0</v>
      </c>
      <c r="V37" s="92">
        <v>7402.1854999999996</v>
      </c>
      <c r="W37" s="92">
        <v>18041</v>
      </c>
      <c r="X37" s="92">
        <v>57.749870085864899</v>
      </c>
      <c r="Y37" s="92">
        <v>1613.0063009999999</v>
      </c>
      <c r="Z37" s="92">
        <v>1141</v>
      </c>
      <c r="AA37" s="92">
        <v>0</v>
      </c>
      <c r="AB37" s="92">
        <v>0</v>
      </c>
      <c r="AC37" s="92">
        <v>0</v>
      </c>
      <c r="AD37" s="92">
        <v>0</v>
      </c>
      <c r="AE37" s="92">
        <v>0</v>
      </c>
      <c r="AF37" s="92">
        <v>0</v>
      </c>
      <c r="AG37" s="92">
        <v>0</v>
      </c>
      <c r="AH37" s="92">
        <v>0</v>
      </c>
      <c r="AI37" s="92"/>
      <c r="AJ37" s="92"/>
      <c r="AK37" s="92"/>
      <c r="AL37" s="92"/>
      <c r="AM37" s="92"/>
      <c r="AN37" s="92"/>
      <c r="AO37" s="92"/>
      <c r="AP37" s="92"/>
      <c r="AQ37" s="92">
        <v>5.9670000000000001E-3</v>
      </c>
      <c r="AR37" s="92">
        <v>1</v>
      </c>
      <c r="AS37" s="92">
        <v>0</v>
      </c>
      <c r="AT37" s="92">
        <v>0</v>
      </c>
      <c r="AU37" s="92">
        <v>142.01986299999999</v>
      </c>
      <c r="AV37" s="92">
        <v>35</v>
      </c>
      <c r="AW37" s="92">
        <v>101.459361</v>
      </c>
      <c r="AX37" s="92">
        <v>14</v>
      </c>
      <c r="AY37" s="92">
        <v>1.2704E-2</v>
      </c>
      <c r="AZ37" s="92">
        <v>1</v>
      </c>
      <c r="BA37" s="92">
        <v>6</v>
      </c>
      <c r="BB37" s="92">
        <v>2</v>
      </c>
      <c r="BC37" s="92">
        <v>183.6293</v>
      </c>
      <c r="BD37" s="92">
        <v>54</v>
      </c>
      <c r="BE37" s="92">
        <v>316.97685999999999</v>
      </c>
      <c r="BF37" s="92">
        <v>18</v>
      </c>
      <c r="BG37" s="92">
        <v>62.918097000000003</v>
      </c>
      <c r="BH37" s="92">
        <v>99</v>
      </c>
      <c r="BI37" s="92">
        <v>11.407344999999999</v>
      </c>
      <c r="BJ37" s="92">
        <v>17</v>
      </c>
      <c r="BK37" s="92">
        <v>794.90973699999995</v>
      </c>
      <c r="BL37" s="92">
        <v>553</v>
      </c>
      <c r="BM37" s="92">
        <v>646.21</v>
      </c>
      <c r="BN37" s="92">
        <v>120</v>
      </c>
      <c r="BO37" s="92">
        <v>4543.2388739999997</v>
      </c>
      <c r="BP37" s="92">
        <v>33688</v>
      </c>
      <c r="BQ37" s="92">
        <v>78.418000000000006</v>
      </c>
      <c r="BR37" s="92">
        <v>7</v>
      </c>
      <c r="BS37" s="92">
        <v>1.617</v>
      </c>
      <c r="BT37" s="92">
        <v>1</v>
      </c>
      <c r="BU37" s="92">
        <v>1</v>
      </c>
      <c r="BV37" s="92">
        <v>1</v>
      </c>
      <c r="BW37" s="131">
        <f t="shared" si="0"/>
        <v>13522.857753999999</v>
      </c>
      <c r="BX37" s="131">
        <f t="shared" si="1"/>
        <v>0</v>
      </c>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row>
    <row r="38" spans="1:256" s="52" customFormat="1" ht="20.25" customHeight="1">
      <c r="A38" s="284"/>
      <c r="B38" s="91" t="s">
        <v>55</v>
      </c>
      <c r="C38" s="98">
        <v>1260.52</v>
      </c>
      <c r="D38" s="98">
        <v>2673</v>
      </c>
      <c r="E38" s="98">
        <v>41.27</v>
      </c>
      <c r="F38" s="98">
        <v>648.34</v>
      </c>
      <c r="G38" s="98">
        <v>248</v>
      </c>
      <c r="H38" s="98">
        <v>0</v>
      </c>
      <c r="I38" s="98">
        <v>0</v>
      </c>
      <c r="J38" s="98">
        <v>0</v>
      </c>
      <c r="K38" s="98">
        <v>0</v>
      </c>
      <c r="L38" s="98">
        <v>1209.75</v>
      </c>
      <c r="M38" s="98">
        <v>2618</v>
      </c>
      <c r="N38" s="98">
        <v>41.97</v>
      </c>
      <c r="O38" s="98">
        <v>544.35</v>
      </c>
      <c r="P38" s="98">
        <v>224</v>
      </c>
      <c r="Q38" s="98">
        <v>0</v>
      </c>
      <c r="R38" s="98">
        <v>0</v>
      </c>
      <c r="S38" s="98">
        <v>0</v>
      </c>
      <c r="T38" s="98">
        <v>0</v>
      </c>
      <c r="U38" s="98">
        <v>0</v>
      </c>
      <c r="V38" s="98">
        <v>1209.75</v>
      </c>
      <c r="W38" s="98">
        <v>2618</v>
      </c>
      <c r="X38" s="98">
        <v>41.97</v>
      </c>
      <c r="Y38" s="98">
        <v>544.35</v>
      </c>
      <c r="Z38" s="98">
        <v>224</v>
      </c>
      <c r="AA38" s="98">
        <v>0</v>
      </c>
      <c r="AB38" s="98">
        <v>0</v>
      </c>
      <c r="AC38" s="98">
        <v>0</v>
      </c>
      <c r="AD38" s="98">
        <v>0</v>
      </c>
      <c r="AE38" s="98">
        <v>0</v>
      </c>
      <c r="AF38" s="98">
        <v>0</v>
      </c>
      <c r="AG38" s="98">
        <v>0</v>
      </c>
      <c r="AH38" s="98">
        <v>0</v>
      </c>
      <c r="AI38" s="98">
        <v>0</v>
      </c>
      <c r="AJ38" s="98">
        <v>0</v>
      </c>
      <c r="AK38" s="98">
        <v>0</v>
      </c>
      <c r="AL38" s="98">
        <v>0</v>
      </c>
      <c r="AM38" s="98">
        <v>0</v>
      </c>
      <c r="AN38" s="98">
        <v>0</v>
      </c>
      <c r="AO38" s="98">
        <v>0</v>
      </c>
      <c r="AP38" s="98">
        <v>0</v>
      </c>
      <c r="AQ38" s="98">
        <v>0.24</v>
      </c>
      <c r="AR38" s="98">
        <v>1</v>
      </c>
      <c r="AS38" s="98">
        <v>0.01</v>
      </c>
      <c r="AT38" s="98">
        <v>1</v>
      </c>
      <c r="AU38" s="98">
        <v>0</v>
      </c>
      <c r="AV38" s="98">
        <v>0</v>
      </c>
      <c r="AW38" s="98">
        <v>0</v>
      </c>
      <c r="AX38" s="98">
        <v>0</v>
      </c>
      <c r="AY38" s="98">
        <v>0</v>
      </c>
      <c r="AZ38" s="98">
        <v>0</v>
      </c>
      <c r="BA38" s="98">
        <v>0</v>
      </c>
      <c r="BB38" s="98">
        <v>0</v>
      </c>
      <c r="BC38" s="98">
        <v>0</v>
      </c>
      <c r="BD38" s="98">
        <v>0</v>
      </c>
      <c r="BE38" s="98">
        <v>0</v>
      </c>
      <c r="BF38" s="98">
        <v>0</v>
      </c>
      <c r="BG38" s="98">
        <v>41.62</v>
      </c>
      <c r="BH38" s="98">
        <v>43</v>
      </c>
      <c r="BI38" s="98">
        <v>5.23</v>
      </c>
      <c r="BJ38" s="98">
        <v>11</v>
      </c>
      <c r="BK38" s="98">
        <v>8.91</v>
      </c>
      <c r="BL38" s="98">
        <v>11</v>
      </c>
      <c r="BM38" s="98">
        <v>98.75</v>
      </c>
      <c r="BN38" s="98">
        <v>12</v>
      </c>
      <c r="BO38" s="98">
        <v>0</v>
      </c>
      <c r="BP38" s="98">
        <v>0</v>
      </c>
      <c r="BQ38" s="98">
        <v>0</v>
      </c>
      <c r="BR38" s="98">
        <v>0</v>
      </c>
      <c r="BS38" s="98">
        <v>0</v>
      </c>
      <c r="BT38" s="98">
        <v>0</v>
      </c>
      <c r="BU38" s="98">
        <v>0</v>
      </c>
      <c r="BV38" s="98">
        <v>0</v>
      </c>
      <c r="BW38" s="131">
        <f t="shared" si="0"/>
        <v>1260.52</v>
      </c>
      <c r="BX38" s="131">
        <f t="shared" si="1"/>
        <v>0</v>
      </c>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c r="IV38" s="131"/>
    </row>
    <row r="39" spans="1:256" s="52" customFormat="1" ht="20.25" customHeight="1">
      <c r="A39" s="284"/>
      <c r="B39" s="91" t="s">
        <v>56</v>
      </c>
      <c r="C39" s="98">
        <v>7149.5499060000002</v>
      </c>
      <c r="D39" s="99">
        <v>15049</v>
      </c>
      <c r="E39" s="99">
        <v>42.628189340048202</v>
      </c>
      <c r="F39" s="98">
        <v>1499.522635</v>
      </c>
      <c r="G39" s="98">
        <v>506</v>
      </c>
      <c r="H39" s="99">
        <v>18.920646000000001</v>
      </c>
      <c r="I39" s="111">
        <v>6</v>
      </c>
      <c r="J39" s="98">
        <v>0</v>
      </c>
      <c r="K39" s="111">
        <v>0</v>
      </c>
      <c r="L39" s="98">
        <v>6748.6164939999999</v>
      </c>
      <c r="M39" s="111">
        <v>14338</v>
      </c>
      <c r="N39" s="99">
        <v>43.8524144059364</v>
      </c>
      <c r="O39" s="98">
        <v>1446.1622620000001</v>
      </c>
      <c r="P39" s="101">
        <v>447</v>
      </c>
      <c r="Q39" s="98"/>
      <c r="R39" s="111"/>
      <c r="S39" s="99" t="e">
        <v>#DIV/0!</v>
      </c>
      <c r="T39" s="98"/>
      <c r="U39" s="111"/>
      <c r="V39" s="99">
        <v>6748.6164939999999</v>
      </c>
      <c r="W39" s="99">
        <v>14338</v>
      </c>
      <c r="X39" s="99">
        <v>43.852672483115597</v>
      </c>
      <c r="Y39" s="98">
        <v>1446.1622620000001</v>
      </c>
      <c r="Z39" s="111">
        <v>447</v>
      </c>
      <c r="AA39" s="98"/>
      <c r="AB39" s="122"/>
      <c r="AC39" s="99"/>
      <c r="AD39" s="99"/>
      <c r="AE39" s="98">
        <v>0</v>
      </c>
      <c r="AF39" s="111">
        <v>0</v>
      </c>
      <c r="AG39" s="98">
        <v>0</v>
      </c>
      <c r="AH39" s="111">
        <v>0</v>
      </c>
      <c r="AI39" s="111"/>
      <c r="AJ39" s="111"/>
      <c r="AK39" s="111"/>
      <c r="AL39" s="111"/>
      <c r="AM39" s="111"/>
      <c r="AN39" s="111"/>
      <c r="AO39" s="111"/>
      <c r="AP39" s="111"/>
      <c r="AQ39" s="98"/>
      <c r="AR39" s="111"/>
      <c r="AS39" s="98"/>
      <c r="AT39" s="111"/>
      <c r="AU39" s="111">
        <v>3.020696</v>
      </c>
      <c r="AV39" s="111">
        <v>3</v>
      </c>
      <c r="AW39" s="111">
        <v>0</v>
      </c>
      <c r="AX39" s="111">
        <v>0</v>
      </c>
      <c r="AY39" s="98">
        <v>0</v>
      </c>
      <c r="AZ39" s="111">
        <v>0</v>
      </c>
      <c r="BA39" s="98"/>
      <c r="BB39" s="111"/>
      <c r="BC39" s="98"/>
      <c r="BD39" s="99"/>
      <c r="BE39" s="98"/>
      <c r="BF39" s="99"/>
      <c r="BG39" s="99">
        <v>71.962045000000003</v>
      </c>
      <c r="BH39" s="111">
        <v>81</v>
      </c>
      <c r="BI39" s="99">
        <v>19.010000000000002</v>
      </c>
      <c r="BJ39" s="111">
        <v>17</v>
      </c>
      <c r="BK39" s="99">
        <v>248.65201400000001</v>
      </c>
      <c r="BL39" s="111">
        <v>540</v>
      </c>
      <c r="BM39" s="98">
        <v>34.350372999999998</v>
      </c>
      <c r="BN39" s="111">
        <v>42</v>
      </c>
      <c r="BO39" s="98">
        <v>58.378011000000001</v>
      </c>
      <c r="BP39" s="111">
        <v>81</v>
      </c>
      <c r="BQ39" s="98">
        <v>0</v>
      </c>
      <c r="BR39" s="111">
        <v>0</v>
      </c>
      <c r="BS39" s="98"/>
      <c r="BT39" s="111"/>
      <c r="BU39" s="98"/>
      <c r="BV39" s="111"/>
      <c r="BW39" s="131">
        <f t="shared" si="0"/>
        <v>7149.5499059999993</v>
      </c>
      <c r="BX39" s="131">
        <f t="shared" si="1"/>
        <v>0</v>
      </c>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c r="IV39" s="131"/>
    </row>
    <row r="40" spans="1:256" s="52" customFormat="1" ht="20.25" customHeight="1">
      <c r="A40" s="284"/>
      <c r="B40" s="91" t="s">
        <v>57</v>
      </c>
      <c r="C40" s="90">
        <v>5582.3742030000003</v>
      </c>
      <c r="D40" s="90">
        <v>10320</v>
      </c>
      <c r="E40" s="90">
        <v>40.372152185512903</v>
      </c>
      <c r="F40" s="90">
        <v>2738.4368239999999</v>
      </c>
      <c r="G40" s="90">
        <v>1060</v>
      </c>
      <c r="H40" s="90">
        <v>0</v>
      </c>
      <c r="I40" s="90">
        <v>0</v>
      </c>
      <c r="J40" s="90">
        <v>0</v>
      </c>
      <c r="K40" s="90">
        <v>0</v>
      </c>
      <c r="L40" s="90">
        <v>5505.1887150000002</v>
      </c>
      <c r="M40" s="90">
        <v>10277</v>
      </c>
      <c r="N40" s="90">
        <v>40.259788724924498</v>
      </c>
      <c r="O40" s="90">
        <v>2719.586824</v>
      </c>
      <c r="P40" s="90">
        <v>1052</v>
      </c>
      <c r="Q40" s="90">
        <v>138.865364</v>
      </c>
      <c r="R40" s="90">
        <v>521</v>
      </c>
      <c r="S40" s="90">
        <v>13.914857797094401</v>
      </c>
      <c r="T40" s="90">
        <v>115.316821</v>
      </c>
      <c r="U40" s="90">
        <v>47</v>
      </c>
      <c r="V40" s="90">
        <v>5445.7690300000004</v>
      </c>
      <c r="W40" s="90">
        <v>10244</v>
      </c>
      <c r="X40" s="90">
        <v>39.847902362481499</v>
      </c>
      <c r="Y40" s="90">
        <v>2719.586824</v>
      </c>
      <c r="Z40" s="90">
        <v>1052</v>
      </c>
      <c r="AA40" s="90">
        <v>59.419685000000001</v>
      </c>
      <c r="AB40" s="90">
        <v>33</v>
      </c>
      <c r="AC40" s="90">
        <v>0</v>
      </c>
      <c r="AD40" s="90">
        <v>0</v>
      </c>
      <c r="AE40" s="90">
        <v>0</v>
      </c>
      <c r="AF40" s="90">
        <v>0</v>
      </c>
      <c r="AG40" s="90">
        <v>0</v>
      </c>
      <c r="AH40" s="90">
        <v>0</v>
      </c>
      <c r="AI40" s="90"/>
      <c r="AJ40" s="90"/>
      <c r="AK40" s="90"/>
      <c r="AL40" s="90"/>
      <c r="AM40" s="90"/>
      <c r="AN40" s="90"/>
      <c r="AO40" s="90"/>
      <c r="AP40" s="90"/>
      <c r="AQ40" s="90">
        <v>0</v>
      </c>
      <c r="AR40" s="90">
        <v>0</v>
      </c>
      <c r="AS40" s="90">
        <v>0</v>
      </c>
      <c r="AT40" s="90">
        <v>0</v>
      </c>
      <c r="AU40" s="90">
        <v>9.4293499999999995</v>
      </c>
      <c r="AV40" s="90">
        <v>2</v>
      </c>
      <c r="AW40" s="90">
        <v>0.3</v>
      </c>
      <c r="AX40" s="90">
        <v>1</v>
      </c>
      <c r="AY40" s="90">
        <v>0</v>
      </c>
      <c r="AZ40" s="90">
        <v>0</v>
      </c>
      <c r="BA40" s="90">
        <v>0</v>
      </c>
      <c r="BB40" s="90">
        <v>0</v>
      </c>
      <c r="BC40" s="90">
        <v>0</v>
      </c>
      <c r="BD40" s="90">
        <v>0</v>
      </c>
      <c r="BE40" s="90">
        <v>0</v>
      </c>
      <c r="BF40" s="90">
        <v>0</v>
      </c>
      <c r="BG40" s="90">
        <v>7.5527249999999997</v>
      </c>
      <c r="BH40" s="90">
        <v>15</v>
      </c>
      <c r="BI40" s="90">
        <v>0</v>
      </c>
      <c r="BJ40" s="90">
        <v>0</v>
      </c>
      <c r="BK40" s="90">
        <v>60.203412999999998</v>
      </c>
      <c r="BL40" s="90">
        <v>26</v>
      </c>
      <c r="BM40" s="90">
        <v>18.55</v>
      </c>
      <c r="BN40" s="90">
        <v>7</v>
      </c>
      <c r="BO40" s="90">
        <v>0</v>
      </c>
      <c r="BP40" s="90">
        <v>0</v>
      </c>
      <c r="BQ40" s="90">
        <v>0</v>
      </c>
      <c r="BR40" s="90">
        <v>0</v>
      </c>
      <c r="BS40" s="90"/>
      <c r="BT40" s="90"/>
      <c r="BU40" s="90"/>
      <c r="BV40" s="90"/>
      <c r="BW40" s="131">
        <f t="shared" si="0"/>
        <v>5582.3742030000003</v>
      </c>
      <c r="BX40" s="131">
        <f t="shared" si="1"/>
        <v>0</v>
      </c>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1"/>
      <c r="IP40" s="131"/>
      <c r="IQ40" s="131"/>
      <c r="IR40" s="131"/>
      <c r="IS40" s="131"/>
      <c r="IT40" s="131"/>
      <c r="IU40" s="131"/>
      <c r="IV40" s="131"/>
    </row>
    <row r="41" spans="1:256" s="52" customFormat="1" ht="18.95" customHeight="1">
      <c r="A41" s="284"/>
      <c r="B41" s="91" t="s">
        <v>58</v>
      </c>
      <c r="C41" s="90">
        <v>7697.8862159999999</v>
      </c>
      <c r="D41" s="90">
        <v>10544</v>
      </c>
      <c r="E41" s="90">
        <v>80.284190695479595</v>
      </c>
      <c r="F41" s="90">
        <v>5009.8220890000002</v>
      </c>
      <c r="G41" s="90">
        <v>1445</v>
      </c>
      <c r="H41" s="90">
        <v>2.506726</v>
      </c>
      <c r="I41" s="90">
        <v>5</v>
      </c>
      <c r="J41" s="90"/>
      <c r="K41" s="90"/>
      <c r="L41" s="90">
        <v>5305.1582319999998</v>
      </c>
      <c r="M41" s="90">
        <v>9647</v>
      </c>
      <c r="N41" s="90">
        <v>75.172115151203599</v>
      </c>
      <c r="O41" s="90">
        <v>2283.4207630000001</v>
      </c>
      <c r="P41" s="90">
        <v>795</v>
      </c>
      <c r="Q41" s="90"/>
      <c r="R41" s="90"/>
      <c r="S41" s="90"/>
      <c r="T41" s="90"/>
      <c r="U41" s="90"/>
      <c r="V41" s="90">
        <v>5269.8391389999997</v>
      </c>
      <c r="W41" s="90">
        <v>9608</v>
      </c>
      <c r="X41" s="90">
        <v>75.022081245560102</v>
      </c>
      <c r="Y41" s="90">
        <v>2266.253138</v>
      </c>
      <c r="Z41" s="90">
        <v>784</v>
      </c>
      <c r="AA41" s="90">
        <v>35.319093000000002</v>
      </c>
      <c r="AB41" s="90">
        <v>39</v>
      </c>
      <c r="AC41" s="90">
        <v>17.167625000000001</v>
      </c>
      <c r="AD41" s="90">
        <v>11</v>
      </c>
      <c r="AE41" s="90"/>
      <c r="AF41" s="90"/>
      <c r="AG41" s="90"/>
      <c r="AH41" s="90"/>
      <c r="AI41" s="90"/>
      <c r="AJ41" s="90"/>
      <c r="AK41" s="90"/>
      <c r="AL41" s="90"/>
      <c r="AM41" s="90"/>
      <c r="AN41" s="90"/>
      <c r="AO41" s="90"/>
      <c r="AP41" s="90"/>
      <c r="AQ41" s="90"/>
      <c r="AR41" s="90"/>
      <c r="AS41" s="90"/>
      <c r="AT41" s="90"/>
      <c r="AU41" s="90">
        <v>55.998137999999997</v>
      </c>
      <c r="AV41" s="90">
        <v>8</v>
      </c>
      <c r="AW41" s="90">
        <v>35.447817000000001</v>
      </c>
      <c r="AX41" s="90">
        <v>2</v>
      </c>
      <c r="AY41" s="90">
        <v>14.339409</v>
      </c>
      <c r="AZ41" s="90">
        <v>16</v>
      </c>
      <c r="BA41" s="90">
        <v>18.771125000000001</v>
      </c>
      <c r="BB41" s="90">
        <v>21</v>
      </c>
      <c r="BC41" s="90">
        <v>277.16000000000003</v>
      </c>
      <c r="BD41" s="90">
        <v>1</v>
      </c>
      <c r="BE41" s="90">
        <v>826.23199999999997</v>
      </c>
      <c r="BF41" s="90">
        <v>5</v>
      </c>
      <c r="BG41" s="90">
        <v>1596.0852319999999</v>
      </c>
      <c r="BH41" s="90">
        <v>576</v>
      </c>
      <c r="BI41" s="90">
        <v>1437.1468339999999</v>
      </c>
      <c r="BJ41" s="90">
        <v>476</v>
      </c>
      <c r="BK41" s="90">
        <v>446.63848100000001</v>
      </c>
      <c r="BL41" s="90">
        <v>291</v>
      </c>
      <c r="BM41" s="90">
        <v>408.80354999999997</v>
      </c>
      <c r="BN41" s="90">
        <v>146</v>
      </c>
      <c r="BO41" s="90"/>
      <c r="BP41" s="90"/>
      <c r="BQ41" s="90"/>
      <c r="BR41" s="90"/>
      <c r="BS41" s="90"/>
      <c r="BT41" s="90"/>
      <c r="BU41" s="90"/>
      <c r="BV41" s="90"/>
      <c r="BW41" s="131">
        <f t="shared" si="0"/>
        <v>7697.8862179999996</v>
      </c>
      <c r="BX41" s="131">
        <f t="shared" si="1"/>
        <v>-1.99999976757681E-6</v>
      </c>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row>
    <row r="42" spans="1:256" s="52" customFormat="1" ht="20.25" customHeight="1">
      <c r="A42" s="284"/>
      <c r="B42" s="91" t="s">
        <v>59</v>
      </c>
      <c r="C42" s="90">
        <v>4499.2299999999996</v>
      </c>
      <c r="D42" s="90">
        <v>9743</v>
      </c>
      <c r="E42" s="90">
        <v>40.183751554037599</v>
      </c>
      <c r="F42" s="90">
        <v>2856.13</v>
      </c>
      <c r="G42" s="90">
        <v>907</v>
      </c>
      <c r="H42" s="90">
        <v>5.2</v>
      </c>
      <c r="I42" s="90">
        <v>9</v>
      </c>
      <c r="J42" s="90">
        <v>30.34</v>
      </c>
      <c r="K42" s="90">
        <v>3</v>
      </c>
      <c r="L42" s="90">
        <v>4372.0200000000004</v>
      </c>
      <c r="M42" s="90">
        <v>9359</v>
      </c>
      <c r="N42" s="90">
        <v>42.787266442487997</v>
      </c>
      <c r="O42" s="90">
        <v>2533.0500000000002</v>
      </c>
      <c r="P42" s="90">
        <v>777</v>
      </c>
      <c r="Q42" s="90">
        <v>82.35</v>
      </c>
      <c r="R42" s="90">
        <v>227</v>
      </c>
      <c r="S42" s="90">
        <v>37.289440318782802</v>
      </c>
      <c r="T42" s="90">
        <v>49.6</v>
      </c>
      <c r="U42" s="90">
        <v>27</v>
      </c>
      <c r="V42" s="90">
        <v>4310.83</v>
      </c>
      <c r="W42" s="90">
        <v>9322</v>
      </c>
      <c r="X42" s="90">
        <v>42.275307344091999</v>
      </c>
      <c r="Y42" s="90">
        <v>2529.94</v>
      </c>
      <c r="Z42" s="90">
        <v>774</v>
      </c>
      <c r="AA42" s="90">
        <v>0</v>
      </c>
      <c r="AB42" s="90">
        <v>0</v>
      </c>
      <c r="AC42" s="90">
        <v>0</v>
      </c>
      <c r="AD42" s="90">
        <v>0</v>
      </c>
      <c r="AE42" s="90">
        <v>61.19</v>
      </c>
      <c r="AF42" s="90">
        <v>37</v>
      </c>
      <c r="AG42" s="90">
        <v>3.11</v>
      </c>
      <c r="AH42" s="90">
        <v>3</v>
      </c>
      <c r="AI42" s="90">
        <v>0</v>
      </c>
      <c r="AJ42" s="90">
        <v>0</v>
      </c>
      <c r="AK42" s="90">
        <v>0</v>
      </c>
      <c r="AL42" s="90">
        <v>0</v>
      </c>
      <c r="AM42" s="90">
        <v>0</v>
      </c>
      <c r="AN42" s="90">
        <v>0</v>
      </c>
      <c r="AO42" s="90">
        <v>0</v>
      </c>
      <c r="AP42" s="90">
        <v>0</v>
      </c>
      <c r="AQ42" s="90">
        <v>0</v>
      </c>
      <c r="AR42" s="90">
        <v>0</v>
      </c>
      <c r="AS42" s="90">
        <v>0</v>
      </c>
      <c r="AT42" s="90">
        <v>0</v>
      </c>
      <c r="AU42" s="90">
        <v>0.8</v>
      </c>
      <c r="AV42" s="90">
        <v>1</v>
      </c>
      <c r="AW42" s="90">
        <v>0</v>
      </c>
      <c r="AX42" s="90">
        <v>0</v>
      </c>
      <c r="AY42" s="90">
        <v>0</v>
      </c>
      <c r="AZ42" s="90">
        <v>0</v>
      </c>
      <c r="BA42" s="90">
        <v>0</v>
      </c>
      <c r="BB42" s="90">
        <v>0</v>
      </c>
      <c r="BC42" s="90">
        <v>0</v>
      </c>
      <c r="BD42" s="90">
        <v>0</v>
      </c>
      <c r="BE42" s="90">
        <v>0</v>
      </c>
      <c r="BF42" s="90">
        <v>0</v>
      </c>
      <c r="BG42" s="90">
        <v>23.72</v>
      </c>
      <c r="BH42" s="90">
        <v>32</v>
      </c>
      <c r="BI42" s="90">
        <v>87.96</v>
      </c>
      <c r="BJ42" s="90">
        <v>46</v>
      </c>
      <c r="BK42" s="90">
        <v>96.44</v>
      </c>
      <c r="BL42" s="90">
        <v>335</v>
      </c>
      <c r="BM42" s="90">
        <v>185.63</v>
      </c>
      <c r="BN42" s="90">
        <v>76</v>
      </c>
      <c r="BO42" s="90">
        <v>1.05</v>
      </c>
      <c r="BP42" s="90">
        <v>7</v>
      </c>
      <c r="BQ42" s="90">
        <v>19.149999999999999</v>
      </c>
      <c r="BR42" s="90">
        <v>5</v>
      </c>
      <c r="BS42" s="90">
        <v>0</v>
      </c>
      <c r="BT42" s="90">
        <v>0</v>
      </c>
      <c r="BU42" s="90">
        <v>0</v>
      </c>
      <c r="BV42" s="90">
        <v>0</v>
      </c>
      <c r="BW42" s="131">
        <f t="shared" si="0"/>
        <v>4499.2300000000005</v>
      </c>
      <c r="BX42" s="131">
        <f t="shared" si="1"/>
        <v>0</v>
      </c>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c r="IV42" s="131"/>
    </row>
    <row r="43" spans="1:256" s="52" customFormat="1" ht="20.25" customHeight="1">
      <c r="A43" s="284"/>
      <c r="B43" s="91" t="s">
        <v>60</v>
      </c>
      <c r="C43" s="90">
        <v>23775.513996000001</v>
      </c>
      <c r="D43" s="90">
        <v>25490</v>
      </c>
      <c r="E43" s="90">
        <v>58.904386350199601</v>
      </c>
      <c r="F43" s="90">
        <v>11115.621431</v>
      </c>
      <c r="G43" s="90">
        <v>2565</v>
      </c>
      <c r="H43" s="90">
        <v>8759.8126919999995</v>
      </c>
      <c r="I43" s="90">
        <v>2650</v>
      </c>
      <c r="J43" s="90">
        <v>3440.644331</v>
      </c>
      <c r="K43" s="90">
        <v>147</v>
      </c>
      <c r="L43" s="90">
        <v>7701.7221</v>
      </c>
      <c r="M43" s="90">
        <v>16364</v>
      </c>
      <c r="N43" s="90">
        <v>57.180074465006001</v>
      </c>
      <c r="O43" s="90">
        <v>4370.7296269999997</v>
      </c>
      <c r="P43" s="90">
        <v>1938</v>
      </c>
      <c r="Q43" s="90">
        <v>388.77991200000002</v>
      </c>
      <c r="R43" s="90">
        <v>722</v>
      </c>
      <c r="S43" s="90">
        <v>353.97528218470097</v>
      </c>
      <c r="T43" s="90">
        <v>58.03192</v>
      </c>
      <c r="U43" s="90">
        <v>21</v>
      </c>
      <c r="V43" s="90">
        <v>7701.7221</v>
      </c>
      <c r="W43" s="90">
        <v>16364</v>
      </c>
      <c r="X43" s="90">
        <v>57.181532323870798</v>
      </c>
      <c r="Y43" s="90">
        <v>4372.7296269999997</v>
      </c>
      <c r="Z43" s="90">
        <v>1939</v>
      </c>
      <c r="AA43" s="90">
        <v>0</v>
      </c>
      <c r="AB43" s="90">
        <v>0</v>
      </c>
      <c r="AC43" s="90">
        <v>-2</v>
      </c>
      <c r="AD43" s="90">
        <v>-1</v>
      </c>
      <c r="AE43" s="90">
        <v>0</v>
      </c>
      <c r="AF43" s="90">
        <v>0</v>
      </c>
      <c r="AG43" s="90">
        <v>0</v>
      </c>
      <c r="AH43" s="90">
        <v>0</v>
      </c>
      <c r="AI43" s="90">
        <v>12.757042999999999</v>
      </c>
      <c r="AJ43" s="90">
        <v>10</v>
      </c>
      <c r="AK43" s="90">
        <v>0</v>
      </c>
      <c r="AL43" s="90">
        <v>0</v>
      </c>
      <c r="AM43" s="90"/>
      <c r="AN43" s="90"/>
      <c r="AO43" s="90"/>
      <c r="AP43" s="90"/>
      <c r="AQ43" s="90">
        <v>0</v>
      </c>
      <c r="AR43" s="90">
        <v>0</v>
      </c>
      <c r="AS43" s="90">
        <v>0.6</v>
      </c>
      <c r="AT43" s="90">
        <v>1</v>
      </c>
      <c r="AU43" s="90">
        <v>87.340895000000003</v>
      </c>
      <c r="AV43" s="90">
        <v>27</v>
      </c>
      <c r="AW43" s="90">
        <v>614.27421300000003</v>
      </c>
      <c r="AX43" s="90">
        <v>16</v>
      </c>
      <c r="AY43" s="90">
        <v>4.0393860000000004</v>
      </c>
      <c r="AZ43" s="90">
        <v>1</v>
      </c>
      <c r="BA43" s="90">
        <v>0</v>
      </c>
      <c r="BB43" s="90">
        <v>0</v>
      </c>
      <c r="BC43" s="90">
        <v>0</v>
      </c>
      <c r="BD43" s="90">
        <v>0</v>
      </c>
      <c r="BE43" s="90">
        <v>0</v>
      </c>
      <c r="BF43" s="90">
        <v>0</v>
      </c>
      <c r="BG43" s="90">
        <v>7155.4476709999999</v>
      </c>
      <c r="BH43" s="90">
        <v>6390</v>
      </c>
      <c r="BI43" s="90">
        <v>2548.7032599999998</v>
      </c>
      <c r="BJ43" s="90">
        <v>447</v>
      </c>
      <c r="BK43" s="90">
        <v>54.394208999999996</v>
      </c>
      <c r="BL43" s="90">
        <v>48</v>
      </c>
      <c r="BM43" s="90">
        <v>140.66999999999999</v>
      </c>
      <c r="BN43" s="90">
        <v>16</v>
      </c>
      <c r="BO43" s="90">
        <v>0</v>
      </c>
      <c r="BP43" s="90">
        <v>0</v>
      </c>
      <c r="BQ43" s="90">
        <v>0</v>
      </c>
      <c r="BR43" s="90">
        <v>0</v>
      </c>
      <c r="BS43" s="90">
        <v>0</v>
      </c>
      <c r="BT43" s="90">
        <v>0</v>
      </c>
      <c r="BU43" s="90">
        <v>0</v>
      </c>
      <c r="BV43" s="90">
        <v>0</v>
      </c>
      <c r="BW43" s="131">
        <f t="shared" si="0"/>
        <v>23775.513996000001</v>
      </c>
      <c r="BX43" s="131">
        <f t="shared" si="1"/>
        <v>0</v>
      </c>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1"/>
      <c r="GI43" s="131"/>
      <c r="GJ43" s="131"/>
      <c r="GK43" s="131"/>
      <c r="GL43" s="131"/>
      <c r="GM43" s="131"/>
      <c r="GN43" s="131"/>
      <c r="GO43" s="131"/>
      <c r="GP43" s="131"/>
      <c r="GQ43" s="131"/>
      <c r="GR43" s="131"/>
      <c r="GS43" s="131"/>
      <c r="GT43" s="131"/>
      <c r="GU43" s="131"/>
      <c r="GV43" s="131"/>
      <c r="GW43" s="131"/>
      <c r="GX43" s="131"/>
      <c r="GY43" s="131"/>
      <c r="GZ43" s="131"/>
      <c r="HA43" s="131"/>
      <c r="HB43" s="131"/>
      <c r="HC43" s="131"/>
      <c r="HD43" s="131"/>
      <c r="HE43" s="131"/>
      <c r="HF43" s="131"/>
      <c r="HG43" s="131"/>
      <c r="HH43" s="131"/>
      <c r="HI43" s="131"/>
      <c r="HJ43" s="131"/>
      <c r="HK43" s="131"/>
      <c r="HL43" s="131"/>
      <c r="HM43" s="131"/>
      <c r="HN43" s="131"/>
      <c r="HO43" s="131"/>
      <c r="HP43" s="131"/>
      <c r="HQ43" s="131"/>
      <c r="HR43" s="131"/>
      <c r="HS43" s="131"/>
      <c r="HT43" s="131"/>
      <c r="HU43" s="131"/>
      <c r="HV43" s="131"/>
      <c r="HW43" s="131"/>
      <c r="HX43" s="131"/>
      <c r="HY43" s="131"/>
      <c r="HZ43" s="131"/>
      <c r="IA43" s="131"/>
      <c r="IB43" s="131"/>
      <c r="IC43" s="131"/>
      <c r="ID43" s="131"/>
      <c r="IE43" s="131"/>
      <c r="IF43" s="131"/>
      <c r="IG43" s="131"/>
      <c r="IH43" s="131"/>
      <c r="II43" s="131"/>
      <c r="IJ43" s="131"/>
      <c r="IK43" s="131"/>
      <c r="IL43" s="131"/>
      <c r="IM43" s="131"/>
      <c r="IN43" s="131"/>
      <c r="IO43" s="131"/>
      <c r="IP43" s="131"/>
      <c r="IQ43" s="131"/>
      <c r="IR43" s="131"/>
      <c r="IS43" s="131"/>
      <c r="IT43" s="131"/>
      <c r="IU43" s="131"/>
      <c r="IV43" s="131"/>
    </row>
    <row r="44" spans="1:256" s="52" customFormat="1" ht="20.25" customHeight="1">
      <c r="A44" s="284"/>
      <c r="B44" s="91" t="s">
        <v>61</v>
      </c>
      <c r="C44" s="98">
        <v>4521.21</v>
      </c>
      <c r="D44" s="99">
        <v>6598</v>
      </c>
      <c r="E44" s="99">
        <v>64.519402013836597</v>
      </c>
      <c r="F44" s="98">
        <v>1118.29</v>
      </c>
      <c r="G44" s="99">
        <v>366</v>
      </c>
      <c r="H44" s="98">
        <v>1.8</v>
      </c>
      <c r="I44" s="111">
        <v>1</v>
      </c>
      <c r="J44" s="98">
        <v>4.5999999999999996</v>
      </c>
      <c r="K44" s="111">
        <v>1</v>
      </c>
      <c r="L44" s="98">
        <v>4380.09</v>
      </c>
      <c r="M44" s="111">
        <v>6238</v>
      </c>
      <c r="N44" s="99">
        <v>65.589356174332295</v>
      </c>
      <c r="O44" s="98">
        <v>1089.22</v>
      </c>
      <c r="P44" s="101">
        <v>325</v>
      </c>
      <c r="Q44" s="98">
        <v>0.1</v>
      </c>
      <c r="R44" s="111">
        <v>1</v>
      </c>
      <c r="S44" s="98" t="e">
        <v>#DIV/0!</v>
      </c>
      <c r="T44" s="98">
        <v>0</v>
      </c>
      <c r="U44" s="111">
        <v>0</v>
      </c>
      <c r="V44" s="98">
        <v>4311.46</v>
      </c>
      <c r="W44" s="98">
        <v>6125</v>
      </c>
      <c r="X44" s="99">
        <v>65.664917718193394</v>
      </c>
      <c r="Y44" s="98">
        <v>1048.0899999999999</v>
      </c>
      <c r="Z44" s="98">
        <v>307</v>
      </c>
      <c r="AA44" s="98">
        <v>48.83</v>
      </c>
      <c r="AB44" s="111">
        <v>88</v>
      </c>
      <c r="AC44" s="98">
        <v>32.340000000000003</v>
      </c>
      <c r="AD44" s="111">
        <v>13</v>
      </c>
      <c r="AE44" s="98">
        <v>19.8</v>
      </c>
      <c r="AF44" s="111">
        <v>25</v>
      </c>
      <c r="AG44" s="111">
        <v>8.7899999999999991</v>
      </c>
      <c r="AH44" s="111">
        <v>5</v>
      </c>
      <c r="AI44" s="111">
        <v>0</v>
      </c>
      <c r="AJ44" s="111">
        <v>0</v>
      </c>
      <c r="AK44" s="111">
        <v>0</v>
      </c>
      <c r="AL44" s="111">
        <v>0</v>
      </c>
      <c r="AM44" s="111">
        <v>0</v>
      </c>
      <c r="AN44" s="111">
        <v>0</v>
      </c>
      <c r="AO44" s="111">
        <v>0</v>
      </c>
      <c r="AP44" s="111">
        <v>0</v>
      </c>
      <c r="AQ44" s="98">
        <v>0.3</v>
      </c>
      <c r="AR44" s="111">
        <v>1</v>
      </c>
      <c r="AS44" s="98">
        <v>0</v>
      </c>
      <c r="AT44" s="98">
        <v>0</v>
      </c>
      <c r="AU44" s="111">
        <v>56.6</v>
      </c>
      <c r="AV44" s="111">
        <v>1</v>
      </c>
      <c r="AW44" s="111">
        <v>0</v>
      </c>
      <c r="AX44" s="111">
        <v>0</v>
      </c>
      <c r="AY44" s="98">
        <v>0</v>
      </c>
      <c r="AZ44" s="111">
        <v>0</v>
      </c>
      <c r="BA44" s="98">
        <v>0</v>
      </c>
      <c r="BB44" s="111">
        <v>0</v>
      </c>
      <c r="BC44" s="98">
        <v>0</v>
      </c>
      <c r="BD44" s="99">
        <v>0</v>
      </c>
      <c r="BE44" s="98">
        <v>0</v>
      </c>
      <c r="BF44" s="99">
        <v>0</v>
      </c>
      <c r="BG44" s="98">
        <v>13.65</v>
      </c>
      <c r="BH44" s="111">
        <v>15</v>
      </c>
      <c r="BI44" s="98">
        <v>9.92</v>
      </c>
      <c r="BJ44" s="98">
        <v>7</v>
      </c>
      <c r="BK44" s="98">
        <v>68.77</v>
      </c>
      <c r="BL44" s="111">
        <v>342</v>
      </c>
      <c r="BM44" s="98">
        <v>14.55</v>
      </c>
      <c r="BN44" s="111">
        <v>33</v>
      </c>
      <c r="BO44" s="98">
        <v>0</v>
      </c>
      <c r="BP44" s="111">
        <v>0</v>
      </c>
      <c r="BQ44" s="98">
        <v>0</v>
      </c>
      <c r="BR44" s="111">
        <v>0</v>
      </c>
      <c r="BS44" s="98">
        <v>0</v>
      </c>
      <c r="BT44" s="111">
        <v>0</v>
      </c>
      <c r="BU44" s="98">
        <v>0</v>
      </c>
      <c r="BV44" s="111">
        <v>0</v>
      </c>
      <c r="BW44" s="131">
        <f t="shared" si="0"/>
        <v>4521.2100000000009</v>
      </c>
      <c r="BX44" s="131">
        <f t="shared" si="1"/>
        <v>0</v>
      </c>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1"/>
      <c r="GI44" s="131"/>
      <c r="GJ44" s="131"/>
      <c r="GK44" s="131"/>
      <c r="GL44" s="131"/>
      <c r="GM44" s="131"/>
      <c r="GN44" s="131"/>
      <c r="GO44" s="131"/>
      <c r="GP44" s="131"/>
      <c r="GQ44" s="131"/>
      <c r="GR44" s="131"/>
      <c r="GS44" s="131"/>
      <c r="GT44" s="131"/>
      <c r="GU44" s="131"/>
      <c r="GV44" s="131"/>
      <c r="GW44" s="131"/>
      <c r="GX44" s="131"/>
      <c r="GY44" s="131"/>
      <c r="GZ44" s="131"/>
      <c r="HA44" s="131"/>
      <c r="HB44" s="131"/>
      <c r="HC44" s="131"/>
      <c r="HD44" s="131"/>
      <c r="HE44" s="131"/>
      <c r="HF44" s="131"/>
      <c r="HG44" s="131"/>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row>
    <row r="45" spans="1:256" s="52" customFormat="1" ht="27.95" customHeight="1">
      <c r="A45" s="284"/>
      <c r="B45" s="91" t="s">
        <v>62</v>
      </c>
      <c r="C45" s="90">
        <v>39906.588703000001</v>
      </c>
      <c r="D45" s="90">
        <v>101091</v>
      </c>
      <c r="E45" s="90">
        <v>43.711714435227897</v>
      </c>
      <c r="F45" s="90">
        <v>13923.304373000001</v>
      </c>
      <c r="G45" s="90">
        <v>4787</v>
      </c>
      <c r="H45" s="90">
        <v>1178.0947590000001</v>
      </c>
      <c r="I45" s="90">
        <v>421</v>
      </c>
      <c r="J45" s="90">
        <v>1082.446097</v>
      </c>
      <c r="K45" s="90">
        <v>237</v>
      </c>
      <c r="L45" s="90">
        <v>23367.940347</v>
      </c>
      <c r="M45" s="90">
        <v>44660</v>
      </c>
      <c r="N45" s="90">
        <v>46.501628074809801</v>
      </c>
      <c r="O45" s="90">
        <v>6876.5334629999998</v>
      </c>
      <c r="P45" s="90">
        <v>1645</v>
      </c>
      <c r="Q45" s="90">
        <v>1005.77227</v>
      </c>
      <c r="R45" s="90">
        <v>2029</v>
      </c>
      <c r="S45" s="90">
        <v>77.090459704365301</v>
      </c>
      <c r="T45" s="90">
        <v>251.360378</v>
      </c>
      <c r="U45" s="90">
        <v>37</v>
      </c>
      <c r="V45" s="90">
        <v>23365.994076999999</v>
      </c>
      <c r="W45" s="90">
        <v>44635</v>
      </c>
      <c r="X45" s="90">
        <v>46.523173022217101</v>
      </c>
      <c r="Y45" s="90">
        <v>6865.5252129999999</v>
      </c>
      <c r="Z45" s="90">
        <v>1640</v>
      </c>
      <c r="AA45" s="90">
        <v>1.9462699999999999</v>
      </c>
      <c r="AB45" s="90">
        <v>23</v>
      </c>
      <c r="AC45" s="90">
        <v>11.00825</v>
      </c>
      <c r="AD45" s="90">
        <v>5</v>
      </c>
      <c r="AE45" s="90">
        <v>0</v>
      </c>
      <c r="AF45" s="90">
        <v>2</v>
      </c>
      <c r="AG45" s="90">
        <v>0</v>
      </c>
      <c r="AH45" s="90">
        <v>0</v>
      </c>
      <c r="AI45" s="90">
        <v>8424.3940910000001</v>
      </c>
      <c r="AJ45" s="90">
        <v>34532</v>
      </c>
      <c r="AK45" s="90">
        <v>35.586872</v>
      </c>
      <c r="AL45" s="90">
        <v>105</v>
      </c>
      <c r="AM45" s="90">
        <v>8424.3940910000001</v>
      </c>
      <c r="AN45" s="90">
        <v>34532</v>
      </c>
      <c r="AO45" s="90">
        <v>35.586872</v>
      </c>
      <c r="AP45" s="90">
        <v>105</v>
      </c>
      <c r="AQ45" s="90">
        <v>16.061900000000001</v>
      </c>
      <c r="AR45" s="90">
        <v>33</v>
      </c>
      <c r="AS45" s="90">
        <v>8.83</v>
      </c>
      <c r="AT45" s="90">
        <v>11</v>
      </c>
      <c r="AU45" s="90">
        <v>907.21355000000005</v>
      </c>
      <c r="AV45" s="90">
        <v>92</v>
      </c>
      <c r="AW45" s="90">
        <v>1403.977588</v>
      </c>
      <c r="AX45" s="90">
        <v>70</v>
      </c>
      <c r="AY45" s="90">
        <v>93.699918999999994</v>
      </c>
      <c r="AZ45" s="90">
        <v>28</v>
      </c>
      <c r="BA45" s="90">
        <v>6.7533000000000003</v>
      </c>
      <c r="BB45" s="90">
        <v>8</v>
      </c>
      <c r="BC45" s="90">
        <v>49.119053000000001</v>
      </c>
      <c r="BD45" s="90">
        <v>4</v>
      </c>
      <c r="BE45" s="90">
        <v>2.16</v>
      </c>
      <c r="BF45" s="90">
        <v>1</v>
      </c>
      <c r="BG45" s="90">
        <v>3678.3893750000002</v>
      </c>
      <c r="BH45" s="90">
        <v>3730</v>
      </c>
      <c r="BI45" s="90">
        <v>3858.8591310000002</v>
      </c>
      <c r="BJ45" s="90">
        <v>1942</v>
      </c>
      <c r="BK45" s="90">
        <v>309.69129600000002</v>
      </c>
      <c r="BL45" s="90">
        <v>422</v>
      </c>
      <c r="BM45" s="90">
        <v>255.15459300000001</v>
      </c>
      <c r="BN45" s="90">
        <v>750</v>
      </c>
      <c r="BO45" s="90">
        <v>1847.998969</v>
      </c>
      <c r="BP45" s="90">
        <v>17164</v>
      </c>
      <c r="BQ45" s="90">
        <v>393.00332900000001</v>
      </c>
      <c r="BR45" s="90">
        <v>18</v>
      </c>
      <c r="BS45" s="90">
        <v>33.985444000000001</v>
      </c>
      <c r="BT45" s="90">
        <v>5</v>
      </c>
      <c r="BU45" s="90">
        <v>0</v>
      </c>
      <c r="BV45" s="90">
        <v>0</v>
      </c>
      <c r="BW45" s="131">
        <f t="shared" si="0"/>
        <v>39906.588702999994</v>
      </c>
      <c r="BX45" s="131">
        <f t="shared" si="1"/>
        <v>0</v>
      </c>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1"/>
      <c r="GI45" s="131"/>
      <c r="GJ45" s="131"/>
      <c r="GK45" s="131"/>
      <c r="GL45" s="131"/>
      <c r="GM45" s="131"/>
      <c r="GN45" s="131"/>
      <c r="GO45" s="131"/>
      <c r="GP45" s="131"/>
      <c r="GQ45" s="131"/>
      <c r="GR45" s="131"/>
      <c r="GS45" s="131"/>
      <c r="GT45" s="131"/>
      <c r="GU45" s="131"/>
      <c r="GV45" s="131"/>
      <c r="GW45" s="131"/>
      <c r="GX45" s="131"/>
      <c r="GY45" s="131"/>
      <c r="GZ45" s="131"/>
      <c r="HA45" s="131"/>
      <c r="HB45" s="131"/>
      <c r="HC45" s="131"/>
      <c r="HD45" s="131"/>
      <c r="HE45" s="131"/>
      <c r="HF45" s="131"/>
      <c r="HG45" s="131"/>
      <c r="HH45" s="131"/>
      <c r="HI45" s="131"/>
      <c r="HJ45" s="131"/>
      <c r="HK45" s="131"/>
      <c r="HL45" s="131"/>
      <c r="HM45" s="131"/>
      <c r="HN45" s="131"/>
      <c r="HO45" s="131"/>
      <c r="HP45" s="131"/>
      <c r="HQ45" s="131"/>
      <c r="HR45" s="131"/>
      <c r="HS45" s="131"/>
      <c r="HT45" s="131"/>
      <c r="HU45" s="131"/>
      <c r="HV45" s="131"/>
      <c r="HW45" s="131"/>
      <c r="HX45" s="131"/>
      <c r="HY45" s="131"/>
      <c r="HZ45" s="131"/>
      <c r="IA45" s="131"/>
      <c r="IB45" s="131"/>
      <c r="IC45" s="131"/>
      <c r="ID45" s="131"/>
      <c r="IE45" s="131"/>
      <c r="IF45" s="131"/>
      <c r="IG45" s="131"/>
      <c r="IH45" s="131"/>
      <c r="II45" s="131"/>
      <c r="IJ45" s="131"/>
      <c r="IK45" s="131"/>
      <c r="IL45" s="131"/>
      <c r="IM45" s="131"/>
      <c r="IN45" s="131"/>
      <c r="IO45" s="131"/>
      <c r="IP45" s="131"/>
      <c r="IQ45" s="131"/>
      <c r="IR45" s="131"/>
      <c r="IS45" s="131"/>
      <c r="IT45" s="131"/>
      <c r="IU45" s="131"/>
      <c r="IV45" s="131"/>
    </row>
    <row r="46" spans="1:256" s="52" customFormat="1" ht="24" customHeight="1">
      <c r="A46" s="319"/>
      <c r="B46" s="91" t="s">
        <v>41</v>
      </c>
      <c r="C46" s="102">
        <v>31811.605376</v>
      </c>
      <c r="D46" s="103">
        <v>55384</v>
      </c>
      <c r="E46" s="104">
        <v>38.406935238100402</v>
      </c>
      <c r="F46" s="102">
        <v>17153.590052</v>
      </c>
      <c r="G46" s="102">
        <v>6574</v>
      </c>
      <c r="H46" s="105">
        <v>144.878906</v>
      </c>
      <c r="I46" s="105">
        <v>137</v>
      </c>
      <c r="J46" s="105">
        <v>167.98853</v>
      </c>
      <c r="K46" s="105">
        <v>69</v>
      </c>
      <c r="L46" s="105">
        <v>29848.817207</v>
      </c>
      <c r="M46" s="105">
        <v>52413</v>
      </c>
      <c r="N46" s="103">
        <v>42.128161667437297</v>
      </c>
      <c r="O46" s="105">
        <v>13796.510299</v>
      </c>
      <c r="P46" s="112">
        <v>5214</v>
      </c>
      <c r="Q46" s="112">
        <v>817.84786399999996</v>
      </c>
      <c r="R46" s="105">
        <v>1424</v>
      </c>
      <c r="S46" s="103">
        <v>33.598330247731099</v>
      </c>
      <c r="T46" s="112">
        <v>466.655236</v>
      </c>
      <c r="U46" s="105">
        <v>152</v>
      </c>
      <c r="V46" s="112">
        <v>29768.560557000001</v>
      </c>
      <c r="W46" s="105">
        <v>52288</v>
      </c>
      <c r="X46" s="103">
        <v>42.142581381426197</v>
      </c>
      <c r="Y46" s="112">
        <v>13614.363014</v>
      </c>
      <c r="Z46" s="112">
        <v>5151</v>
      </c>
      <c r="AA46" s="112">
        <v>80.116648999999995</v>
      </c>
      <c r="AB46" s="105">
        <v>124</v>
      </c>
      <c r="AC46" s="112">
        <v>174.537285</v>
      </c>
      <c r="AD46" s="105">
        <v>62</v>
      </c>
      <c r="AE46" s="112">
        <v>0.14000000000000001</v>
      </c>
      <c r="AF46" s="123">
        <v>1</v>
      </c>
      <c r="AG46" s="112">
        <v>7.61</v>
      </c>
      <c r="AH46" s="123">
        <v>1</v>
      </c>
      <c r="AI46" s="105">
        <v>0</v>
      </c>
      <c r="AJ46" s="105">
        <v>0</v>
      </c>
      <c r="AK46" s="105">
        <v>0</v>
      </c>
      <c r="AL46" s="105">
        <v>0</v>
      </c>
      <c r="AM46" s="105">
        <v>0</v>
      </c>
      <c r="AN46" s="105">
        <v>0</v>
      </c>
      <c r="AO46" s="105">
        <v>0</v>
      </c>
      <c r="AP46" s="105">
        <v>0</v>
      </c>
      <c r="AQ46" s="126">
        <v>9.7798999999999996</v>
      </c>
      <c r="AR46" s="123">
        <v>128</v>
      </c>
      <c r="AS46" s="126">
        <v>12.153044</v>
      </c>
      <c r="AT46" s="123">
        <v>71</v>
      </c>
      <c r="AU46" s="105">
        <v>249.35193899999999</v>
      </c>
      <c r="AV46" s="105">
        <v>80</v>
      </c>
      <c r="AW46" s="105">
        <v>806.70531400000004</v>
      </c>
      <c r="AX46" s="105">
        <v>53</v>
      </c>
      <c r="AY46" s="112">
        <v>7.6203000000000003</v>
      </c>
      <c r="AZ46" s="112">
        <v>13</v>
      </c>
      <c r="BA46" s="112">
        <v>2.5225</v>
      </c>
      <c r="BB46" s="112">
        <v>4</v>
      </c>
      <c r="BC46" s="112">
        <v>0</v>
      </c>
      <c r="BD46" s="112">
        <v>0</v>
      </c>
      <c r="BE46" s="112">
        <v>5</v>
      </c>
      <c r="BF46" s="112">
        <v>1</v>
      </c>
      <c r="BG46" s="112">
        <v>1289.1040479999999</v>
      </c>
      <c r="BH46" s="123">
        <v>2217</v>
      </c>
      <c r="BI46" s="112">
        <v>1688.88157</v>
      </c>
      <c r="BJ46" s="123">
        <v>938</v>
      </c>
      <c r="BK46" s="126">
        <v>260.14927699999998</v>
      </c>
      <c r="BL46" s="123">
        <v>369</v>
      </c>
      <c r="BM46" s="126">
        <v>660.83679500000005</v>
      </c>
      <c r="BN46" s="123">
        <v>214</v>
      </c>
      <c r="BO46" s="105">
        <v>0</v>
      </c>
      <c r="BP46" s="105">
        <v>0</v>
      </c>
      <c r="BQ46" s="105">
        <v>0</v>
      </c>
      <c r="BR46" s="105">
        <v>0</v>
      </c>
      <c r="BS46" s="105">
        <v>1.9037990000015299</v>
      </c>
      <c r="BT46" s="123">
        <v>27</v>
      </c>
      <c r="BU46" s="105">
        <v>12.9919999999995</v>
      </c>
      <c r="BV46" s="123">
        <v>10</v>
      </c>
      <c r="BW46" s="131">
        <f t="shared" si="0"/>
        <v>31811.605376000007</v>
      </c>
      <c r="BX46" s="131">
        <f t="shared" si="1"/>
        <v>0</v>
      </c>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131"/>
      <c r="GE46" s="131"/>
      <c r="GF46" s="131"/>
      <c r="GG46" s="131"/>
      <c r="GH46" s="131"/>
      <c r="GI46" s="131"/>
      <c r="GJ46" s="131"/>
      <c r="GK46" s="131"/>
      <c r="GL46" s="131"/>
      <c r="GM46" s="131"/>
      <c r="GN46" s="131"/>
      <c r="GO46" s="131"/>
      <c r="GP46" s="131"/>
      <c r="GQ46" s="131"/>
      <c r="GR46" s="131"/>
      <c r="GS46" s="131"/>
      <c r="GT46" s="131"/>
      <c r="GU46" s="131"/>
      <c r="GV46" s="131"/>
      <c r="GW46" s="131"/>
      <c r="GX46" s="131"/>
      <c r="GY46" s="131"/>
      <c r="GZ46" s="131"/>
      <c r="HA46" s="131"/>
      <c r="HB46" s="131"/>
      <c r="HC46" s="131"/>
      <c r="HD46" s="131"/>
      <c r="HE46" s="131"/>
      <c r="HF46" s="131"/>
      <c r="HG46" s="131"/>
      <c r="HH46" s="131"/>
      <c r="HI46" s="131"/>
      <c r="HJ46" s="131"/>
      <c r="HK46" s="131"/>
      <c r="HL46" s="131"/>
      <c r="HM46" s="131"/>
      <c r="HN46" s="131"/>
      <c r="HO46" s="131"/>
      <c r="HP46" s="131"/>
      <c r="HQ46" s="131"/>
      <c r="HR46" s="131"/>
      <c r="HS46" s="131"/>
      <c r="HT46" s="131"/>
      <c r="HU46" s="131"/>
      <c r="HV46" s="131"/>
      <c r="HW46" s="131"/>
      <c r="HX46" s="131"/>
      <c r="HY46" s="131"/>
      <c r="HZ46" s="131"/>
      <c r="IA46" s="131"/>
      <c r="IB46" s="131"/>
      <c r="IC46" s="131"/>
      <c r="ID46" s="131"/>
      <c r="IE46" s="131"/>
      <c r="IF46" s="131"/>
      <c r="IG46" s="131"/>
      <c r="IH46" s="131"/>
      <c r="II46" s="131"/>
      <c r="IJ46" s="131"/>
      <c r="IK46" s="131"/>
      <c r="IL46" s="131"/>
      <c r="IM46" s="131"/>
      <c r="IN46" s="131"/>
      <c r="IO46" s="131"/>
      <c r="IP46" s="131"/>
      <c r="IQ46" s="131"/>
      <c r="IR46" s="131"/>
      <c r="IS46" s="131"/>
      <c r="IT46" s="131"/>
      <c r="IU46" s="131"/>
      <c r="IV46" s="131"/>
    </row>
    <row r="47" spans="1:256" s="52" customFormat="1" ht="20.25" customHeight="1">
      <c r="A47" s="284"/>
      <c r="B47" s="91" t="s">
        <v>63</v>
      </c>
      <c r="C47" s="90">
        <v>2005.18</v>
      </c>
      <c r="D47" s="90">
        <v>4017</v>
      </c>
      <c r="E47" s="90">
        <v>68.040000000000006</v>
      </c>
      <c r="F47" s="90">
        <v>969.51</v>
      </c>
      <c r="G47" s="90">
        <v>268</v>
      </c>
      <c r="H47" s="90">
        <v>31.44</v>
      </c>
      <c r="I47" s="90">
        <v>21</v>
      </c>
      <c r="J47" s="90">
        <v>22.13</v>
      </c>
      <c r="K47" s="90">
        <v>17</v>
      </c>
      <c r="L47" s="90">
        <v>1826.1</v>
      </c>
      <c r="M47" s="90">
        <v>3893</v>
      </c>
      <c r="N47" s="90">
        <v>70.06</v>
      </c>
      <c r="O47" s="90">
        <v>709.96</v>
      </c>
      <c r="P47" s="90">
        <v>148</v>
      </c>
      <c r="Q47" s="90"/>
      <c r="R47" s="90"/>
      <c r="S47" s="90"/>
      <c r="T47" s="90"/>
      <c r="U47" s="90"/>
      <c r="V47" s="90">
        <v>1826.1</v>
      </c>
      <c r="W47" s="90">
        <v>3893</v>
      </c>
      <c r="X47" s="90">
        <v>70.06</v>
      </c>
      <c r="Y47" s="90">
        <v>709.96</v>
      </c>
      <c r="Z47" s="90">
        <v>148</v>
      </c>
      <c r="AA47" s="90"/>
      <c r="AB47" s="90"/>
      <c r="AC47" s="90"/>
      <c r="AD47" s="90"/>
      <c r="AE47" s="90"/>
      <c r="AF47" s="90"/>
      <c r="AG47" s="90"/>
      <c r="AH47" s="90"/>
      <c r="AI47" s="90"/>
      <c r="AJ47" s="90"/>
      <c r="AK47" s="90"/>
      <c r="AL47" s="90"/>
      <c r="AM47" s="90"/>
      <c r="AN47" s="90"/>
      <c r="AO47" s="90"/>
      <c r="AP47" s="90"/>
      <c r="AQ47" s="90">
        <v>13.12</v>
      </c>
      <c r="AR47" s="90">
        <v>10</v>
      </c>
      <c r="AS47" s="90">
        <v>15.27</v>
      </c>
      <c r="AT47" s="90">
        <v>16</v>
      </c>
      <c r="AU47" s="90">
        <v>28.11</v>
      </c>
      <c r="AV47" s="90">
        <v>11</v>
      </c>
      <c r="AW47" s="90">
        <v>69.69</v>
      </c>
      <c r="AX47" s="90">
        <v>7</v>
      </c>
      <c r="AY47" s="90">
        <v>0</v>
      </c>
      <c r="AZ47" s="90">
        <v>0</v>
      </c>
      <c r="BA47" s="90">
        <v>0</v>
      </c>
      <c r="BB47" s="90">
        <v>0</v>
      </c>
      <c r="BC47" s="90"/>
      <c r="BD47" s="90"/>
      <c r="BE47" s="90"/>
      <c r="BF47" s="90"/>
      <c r="BG47" s="90">
        <v>38.42</v>
      </c>
      <c r="BH47" s="90">
        <v>47</v>
      </c>
      <c r="BI47" s="90">
        <v>87.99</v>
      </c>
      <c r="BJ47" s="90">
        <v>65</v>
      </c>
      <c r="BK47" s="90">
        <v>93.73</v>
      </c>
      <c r="BL47" s="90">
        <v>34</v>
      </c>
      <c r="BM47" s="90">
        <v>64.47</v>
      </c>
      <c r="BN47" s="90">
        <v>13</v>
      </c>
      <c r="BO47" s="90">
        <v>0</v>
      </c>
      <c r="BP47" s="90">
        <v>1</v>
      </c>
      <c r="BQ47" s="90">
        <v>0</v>
      </c>
      <c r="BR47" s="90">
        <v>0</v>
      </c>
      <c r="BS47" s="98">
        <v>-25.74</v>
      </c>
      <c r="BT47" s="111">
        <v>0</v>
      </c>
      <c r="BU47" s="98">
        <v>0</v>
      </c>
      <c r="BV47" s="111">
        <v>2</v>
      </c>
      <c r="BW47" s="131">
        <f t="shared" si="0"/>
        <v>2005.1799999999998</v>
      </c>
      <c r="BX47" s="131">
        <f t="shared" si="1"/>
        <v>0</v>
      </c>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1"/>
      <c r="FJ47" s="131"/>
      <c r="FK47" s="131"/>
      <c r="FL47" s="131"/>
      <c r="FM47" s="131"/>
      <c r="FN47" s="131"/>
      <c r="FO47" s="131"/>
      <c r="FP47" s="131"/>
      <c r="FQ47" s="131"/>
      <c r="FR47" s="131"/>
      <c r="FS47" s="131"/>
      <c r="FT47" s="131"/>
      <c r="FU47" s="131"/>
      <c r="FV47" s="131"/>
      <c r="FW47" s="131"/>
      <c r="FX47" s="131"/>
      <c r="FY47" s="131"/>
      <c r="FZ47" s="131"/>
      <c r="GA47" s="131"/>
      <c r="GB47" s="131"/>
      <c r="GC47" s="131"/>
      <c r="GD47" s="131"/>
      <c r="GE47" s="131"/>
      <c r="GF47" s="131"/>
      <c r="GG47" s="131"/>
      <c r="GH47" s="131"/>
      <c r="GI47" s="131"/>
      <c r="GJ47" s="131"/>
      <c r="GK47" s="131"/>
      <c r="GL47" s="131"/>
      <c r="GM47" s="131"/>
      <c r="GN47" s="131"/>
      <c r="GO47" s="131"/>
      <c r="GP47" s="131"/>
      <c r="GQ47" s="131"/>
      <c r="GR47" s="131"/>
      <c r="GS47" s="131"/>
      <c r="GT47" s="131"/>
      <c r="GU47" s="131"/>
      <c r="GV47" s="131"/>
      <c r="GW47" s="131"/>
      <c r="GX47" s="131"/>
      <c r="GY47" s="131"/>
      <c r="GZ47" s="131"/>
      <c r="HA47" s="131"/>
      <c r="HB47" s="131"/>
      <c r="HC47" s="131"/>
      <c r="HD47" s="131"/>
      <c r="HE47" s="131"/>
      <c r="HF47" s="131"/>
      <c r="HG47" s="131"/>
      <c r="HH47" s="131"/>
      <c r="HI47" s="131"/>
      <c r="HJ47" s="131"/>
      <c r="HK47" s="131"/>
      <c r="HL47" s="131"/>
      <c r="HM47" s="131"/>
      <c r="HN47" s="131"/>
      <c r="HO47" s="131"/>
      <c r="HP47" s="131"/>
      <c r="HQ47" s="131"/>
      <c r="HR47" s="131"/>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row>
    <row r="48" spans="1:256" s="52" customFormat="1" ht="20.25" customHeight="1">
      <c r="A48" s="284"/>
      <c r="B48" s="91" t="s">
        <v>64</v>
      </c>
      <c r="C48" s="90">
        <v>328.07</v>
      </c>
      <c r="D48" s="90">
        <v>499</v>
      </c>
      <c r="E48" s="90">
        <v>39.44</v>
      </c>
      <c r="F48" s="90">
        <v>110.27</v>
      </c>
      <c r="G48" s="90">
        <v>20</v>
      </c>
      <c r="H48" s="90">
        <v>0</v>
      </c>
      <c r="I48" s="90">
        <v>0</v>
      </c>
      <c r="J48" s="90">
        <v>0</v>
      </c>
      <c r="K48" s="90">
        <v>0</v>
      </c>
      <c r="L48" s="90">
        <v>276.37</v>
      </c>
      <c r="M48" s="90">
        <v>488</v>
      </c>
      <c r="N48" s="90">
        <v>39.44</v>
      </c>
      <c r="O48" s="90">
        <v>110.07</v>
      </c>
      <c r="P48" s="90">
        <v>19</v>
      </c>
      <c r="Q48" s="90">
        <v>0</v>
      </c>
      <c r="R48" s="90">
        <v>0</v>
      </c>
      <c r="S48" s="90">
        <v>0</v>
      </c>
      <c r="T48" s="90">
        <v>0</v>
      </c>
      <c r="U48" s="90">
        <v>0</v>
      </c>
      <c r="V48" s="90">
        <v>276.37</v>
      </c>
      <c r="W48" s="90">
        <v>488</v>
      </c>
      <c r="X48" s="90">
        <v>39.44</v>
      </c>
      <c r="Y48" s="90">
        <v>110.07</v>
      </c>
      <c r="Z48" s="90">
        <v>19</v>
      </c>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v>51.7</v>
      </c>
      <c r="BH48" s="90">
        <v>11</v>
      </c>
      <c r="BI48" s="90">
        <v>0.2</v>
      </c>
      <c r="BJ48" s="90">
        <v>1</v>
      </c>
      <c r="BK48" s="90"/>
      <c r="BL48" s="90"/>
      <c r="BM48" s="90"/>
      <c r="BN48" s="90"/>
      <c r="BO48" s="90"/>
      <c r="BP48" s="90"/>
      <c r="BQ48" s="90"/>
      <c r="BR48" s="90"/>
      <c r="BS48" s="90"/>
      <c r="BT48" s="90"/>
      <c r="BU48" s="90"/>
      <c r="BV48" s="90"/>
      <c r="BW48" s="131">
        <f t="shared" si="0"/>
        <v>328.07</v>
      </c>
      <c r="BX48" s="131">
        <f t="shared" si="1"/>
        <v>0</v>
      </c>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c r="GM48" s="131"/>
      <c r="GN48" s="131"/>
      <c r="GO48" s="131"/>
      <c r="GP48" s="131"/>
      <c r="GQ48" s="131"/>
      <c r="GR48" s="131"/>
      <c r="GS48" s="131"/>
      <c r="GT48" s="131"/>
      <c r="GU48" s="131"/>
      <c r="GV48" s="131"/>
      <c r="GW48" s="131"/>
      <c r="GX48" s="131"/>
      <c r="GY48" s="131"/>
      <c r="GZ48" s="131"/>
      <c r="HA48" s="131"/>
      <c r="HB48" s="131"/>
      <c r="HC48" s="131"/>
      <c r="HD48" s="131"/>
      <c r="HE48" s="131"/>
      <c r="HF48" s="131"/>
      <c r="HG48" s="131"/>
      <c r="HH48" s="131"/>
      <c r="HI48" s="131"/>
      <c r="HJ48" s="131"/>
      <c r="HK48" s="131"/>
      <c r="HL48" s="131"/>
      <c r="HM48" s="131"/>
      <c r="HN48" s="131"/>
      <c r="HO48" s="131"/>
      <c r="HP48" s="131"/>
      <c r="HQ48" s="131"/>
      <c r="HR48" s="131"/>
      <c r="HS48" s="131"/>
      <c r="HT48" s="131"/>
      <c r="HU48" s="131"/>
      <c r="HV48" s="131"/>
      <c r="HW48" s="131"/>
      <c r="HX48" s="131"/>
      <c r="HY48" s="131"/>
      <c r="HZ48" s="131"/>
      <c r="IA48" s="131"/>
      <c r="IB48" s="131"/>
      <c r="IC48" s="131"/>
      <c r="ID48" s="131"/>
      <c r="IE48" s="131"/>
      <c r="IF48" s="131"/>
      <c r="IG48" s="131"/>
      <c r="IH48" s="131"/>
      <c r="II48" s="131"/>
      <c r="IJ48" s="131"/>
      <c r="IK48" s="131"/>
      <c r="IL48" s="131"/>
      <c r="IM48" s="131"/>
      <c r="IN48" s="131"/>
      <c r="IO48" s="131"/>
      <c r="IP48" s="131"/>
      <c r="IQ48" s="131"/>
      <c r="IR48" s="131"/>
      <c r="IS48" s="131"/>
      <c r="IT48" s="131"/>
      <c r="IU48" s="131"/>
      <c r="IV48" s="131"/>
    </row>
    <row r="49" spans="1:256" s="52" customFormat="1" ht="20.25" customHeight="1">
      <c r="A49" s="284"/>
      <c r="B49" s="91" t="s">
        <v>65</v>
      </c>
      <c r="C49" s="90">
        <v>13504.22</v>
      </c>
      <c r="D49" s="90">
        <v>30632</v>
      </c>
      <c r="E49" s="90">
        <v>46.8</v>
      </c>
      <c r="F49" s="90">
        <v>4213.09</v>
      </c>
      <c r="G49" s="90">
        <v>1911</v>
      </c>
      <c r="H49" s="90">
        <v>6.31</v>
      </c>
      <c r="I49" s="90">
        <v>8</v>
      </c>
      <c r="J49" s="90">
        <v>1.8</v>
      </c>
      <c r="K49" s="90">
        <v>1</v>
      </c>
      <c r="L49" s="90">
        <v>13215.88</v>
      </c>
      <c r="M49" s="90">
        <v>30196</v>
      </c>
      <c r="N49" s="90">
        <v>47.98</v>
      </c>
      <c r="O49" s="90">
        <v>3735.47</v>
      </c>
      <c r="P49" s="90">
        <v>1733</v>
      </c>
      <c r="Q49" s="90">
        <v>347.64</v>
      </c>
      <c r="R49" s="90">
        <v>826</v>
      </c>
      <c r="S49" s="90">
        <v>80.33</v>
      </c>
      <c r="T49" s="90">
        <v>122.1</v>
      </c>
      <c r="U49" s="90">
        <v>32</v>
      </c>
      <c r="V49" s="90">
        <v>13215.88</v>
      </c>
      <c r="W49" s="90">
        <v>30196</v>
      </c>
      <c r="X49" s="90">
        <v>47.98</v>
      </c>
      <c r="Y49" s="90">
        <v>3735.47</v>
      </c>
      <c r="Z49" s="90">
        <v>1733</v>
      </c>
      <c r="AA49" s="90"/>
      <c r="AB49" s="90"/>
      <c r="AC49" s="90"/>
      <c r="AD49" s="90"/>
      <c r="AE49" s="90"/>
      <c r="AF49" s="90"/>
      <c r="AG49" s="90"/>
      <c r="AH49" s="90"/>
      <c r="AI49" s="90"/>
      <c r="AJ49" s="90"/>
      <c r="AK49" s="90"/>
      <c r="AL49" s="90"/>
      <c r="AM49" s="90"/>
      <c r="AN49" s="90"/>
      <c r="AO49" s="90"/>
      <c r="AP49" s="90"/>
      <c r="AQ49" s="90">
        <v>0.6</v>
      </c>
      <c r="AR49" s="90">
        <v>5</v>
      </c>
      <c r="AS49" s="90">
        <v>1.25</v>
      </c>
      <c r="AT49" s="90">
        <v>2</v>
      </c>
      <c r="AU49" s="90">
        <v>10.23</v>
      </c>
      <c r="AV49" s="90">
        <v>4</v>
      </c>
      <c r="AW49" s="90">
        <v>61</v>
      </c>
      <c r="AX49" s="90">
        <v>2</v>
      </c>
      <c r="AY49" s="90">
        <v>2.17</v>
      </c>
      <c r="AZ49" s="90">
        <v>4</v>
      </c>
      <c r="BA49" s="90"/>
      <c r="BB49" s="90"/>
      <c r="BC49" s="90"/>
      <c r="BD49" s="90"/>
      <c r="BE49" s="90"/>
      <c r="BF49" s="90"/>
      <c r="BG49" s="90">
        <v>65.61</v>
      </c>
      <c r="BH49" s="90">
        <v>45</v>
      </c>
      <c r="BI49" s="90">
        <v>113.24</v>
      </c>
      <c r="BJ49" s="90">
        <v>41</v>
      </c>
      <c r="BK49" s="90">
        <v>192.11</v>
      </c>
      <c r="BL49" s="90">
        <v>192</v>
      </c>
      <c r="BM49" s="90">
        <v>296.77999999999997</v>
      </c>
      <c r="BN49" s="90">
        <v>130</v>
      </c>
      <c r="BO49" s="90">
        <v>11.31</v>
      </c>
      <c r="BP49" s="90">
        <v>178</v>
      </c>
      <c r="BQ49" s="90">
        <v>3.55</v>
      </c>
      <c r="BR49" s="90">
        <v>2</v>
      </c>
      <c r="BS49" s="90"/>
      <c r="BT49" s="90"/>
      <c r="BU49" s="90"/>
      <c r="BV49" s="90"/>
      <c r="BW49" s="131">
        <f t="shared" si="0"/>
        <v>13504.22</v>
      </c>
      <c r="BX49" s="131">
        <f t="shared" si="1"/>
        <v>0</v>
      </c>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c r="GH49" s="131"/>
      <c r="GI49" s="131"/>
      <c r="GJ49" s="131"/>
      <c r="GK49" s="131"/>
      <c r="GL49" s="131"/>
      <c r="GM49" s="131"/>
      <c r="GN49" s="131"/>
      <c r="GO49" s="131"/>
      <c r="GP49" s="131"/>
      <c r="GQ49" s="131"/>
      <c r="GR49" s="131"/>
      <c r="GS49" s="131"/>
      <c r="GT49" s="131"/>
      <c r="GU49" s="131"/>
      <c r="GV49" s="131"/>
      <c r="GW49" s="131"/>
      <c r="GX49" s="131"/>
      <c r="GY49" s="131"/>
      <c r="GZ49" s="131"/>
      <c r="HA49" s="131"/>
      <c r="HB49" s="131"/>
      <c r="HC49" s="131"/>
      <c r="HD49" s="131"/>
      <c r="HE49" s="131"/>
      <c r="HF49" s="131"/>
      <c r="HG49" s="131"/>
      <c r="HH49" s="131"/>
      <c r="HI49" s="131"/>
      <c r="HJ49" s="131"/>
      <c r="HK49" s="131"/>
      <c r="HL49" s="131"/>
      <c r="HM49" s="131"/>
      <c r="HN49" s="131"/>
      <c r="HO49" s="131"/>
      <c r="HP49" s="131"/>
      <c r="HQ49" s="131"/>
      <c r="HR49" s="131"/>
      <c r="HS49" s="131"/>
      <c r="HT49" s="131"/>
      <c r="HU49" s="131"/>
      <c r="HV49" s="131"/>
      <c r="HW49" s="131"/>
      <c r="HX49" s="131"/>
      <c r="HY49" s="131"/>
      <c r="HZ49" s="131"/>
      <c r="IA49" s="131"/>
      <c r="IB49" s="131"/>
      <c r="IC49" s="131"/>
      <c r="ID49" s="131"/>
      <c r="IE49" s="131"/>
      <c r="IF49" s="131"/>
      <c r="IG49" s="131"/>
      <c r="IH49" s="131"/>
      <c r="II49" s="131"/>
      <c r="IJ49" s="131"/>
      <c r="IK49" s="131"/>
      <c r="IL49" s="131"/>
      <c r="IM49" s="131"/>
      <c r="IN49" s="131"/>
      <c r="IO49" s="131"/>
      <c r="IP49" s="131"/>
      <c r="IQ49" s="131"/>
      <c r="IR49" s="131"/>
      <c r="IS49" s="131"/>
      <c r="IT49" s="131"/>
      <c r="IU49" s="131"/>
      <c r="IV49" s="131"/>
    </row>
    <row r="50" spans="1:256" s="52" customFormat="1" ht="23.1" customHeight="1">
      <c r="A50" s="284"/>
      <c r="B50" s="91" t="s">
        <v>66</v>
      </c>
      <c r="C50" s="90">
        <v>3535.7389240000002</v>
      </c>
      <c r="D50" s="90">
        <v>4545</v>
      </c>
      <c r="E50" s="90">
        <v>102.486225918234</v>
      </c>
      <c r="F50" s="90">
        <v>614.32595900000001</v>
      </c>
      <c r="G50" s="90">
        <v>527</v>
      </c>
      <c r="H50" s="90">
        <v>409.19518499999998</v>
      </c>
      <c r="I50" s="90">
        <v>4</v>
      </c>
      <c r="J50" s="90"/>
      <c r="K50" s="90"/>
      <c r="L50" s="90">
        <v>2869.9329010000001</v>
      </c>
      <c r="M50" s="90">
        <v>4492</v>
      </c>
      <c r="N50" s="113">
        <v>91.254408644888102</v>
      </c>
      <c r="O50" s="90">
        <v>430.33379500000001</v>
      </c>
      <c r="P50" s="90">
        <v>485</v>
      </c>
      <c r="Q50" s="90"/>
      <c r="R50" s="90"/>
      <c r="S50" s="90"/>
      <c r="T50" s="90"/>
      <c r="U50" s="90"/>
      <c r="V50" s="90">
        <v>2869.9329010000001</v>
      </c>
      <c r="W50" s="90">
        <v>4492</v>
      </c>
      <c r="X50" s="113">
        <v>91.259631804884293</v>
      </c>
      <c r="Y50" s="90">
        <v>430.33379500000001</v>
      </c>
      <c r="Z50" s="90">
        <v>485</v>
      </c>
      <c r="AA50" s="90"/>
      <c r="AB50" s="90"/>
      <c r="AC50" s="90"/>
      <c r="AD50" s="90"/>
      <c r="AE50" s="90"/>
      <c r="AF50" s="90"/>
      <c r="AG50" s="90"/>
      <c r="AH50" s="90"/>
      <c r="AI50" s="90">
        <v>7.1377560000000004</v>
      </c>
      <c r="AJ50" s="90">
        <v>1</v>
      </c>
      <c r="AK50" s="90">
        <v>0</v>
      </c>
      <c r="AL50" s="90">
        <v>0</v>
      </c>
      <c r="AM50" s="90">
        <v>0</v>
      </c>
      <c r="AN50" s="90">
        <v>0</v>
      </c>
      <c r="AO50" s="90">
        <v>0</v>
      </c>
      <c r="AP50" s="90">
        <v>0</v>
      </c>
      <c r="AQ50" s="90">
        <v>0.13</v>
      </c>
      <c r="AR50" s="90">
        <v>1</v>
      </c>
      <c r="AS50" s="90"/>
      <c r="AT50" s="90"/>
      <c r="AU50" s="90">
        <v>2.2635000000000001</v>
      </c>
      <c r="AV50" s="90">
        <v>4</v>
      </c>
      <c r="AW50" s="90"/>
      <c r="AX50" s="90"/>
      <c r="AY50" s="90"/>
      <c r="AZ50" s="90"/>
      <c r="BA50" s="90"/>
      <c r="BB50" s="90"/>
      <c r="BC50" s="90"/>
      <c r="BD50" s="90"/>
      <c r="BE50" s="90"/>
      <c r="BF50" s="90"/>
      <c r="BG50" s="90">
        <v>73.293492000000001</v>
      </c>
      <c r="BH50" s="90">
        <v>4</v>
      </c>
      <c r="BI50" s="90">
        <v>18.245628</v>
      </c>
      <c r="BJ50" s="90">
        <v>12</v>
      </c>
      <c r="BK50" s="90">
        <v>173.78609</v>
      </c>
      <c r="BL50" s="90">
        <v>38</v>
      </c>
      <c r="BM50" s="90">
        <v>165.74653599999999</v>
      </c>
      <c r="BN50" s="90">
        <v>30</v>
      </c>
      <c r="BO50" s="90">
        <v>0</v>
      </c>
      <c r="BP50" s="90">
        <v>1</v>
      </c>
      <c r="BQ50" s="90"/>
      <c r="BR50" s="90"/>
      <c r="BS50" s="90"/>
      <c r="BT50" s="90"/>
      <c r="BU50" s="90"/>
      <c r="BV50" s="90"/>
      <c r="BW50" s="131">
        <f t="shared" si="0"/>
        <v>3535.7389240000002</v>
      </c>
      <c r="BX50" s="131">
        <f t="shared" si="1"/>
        <v>0</v>
      </c>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c r="IV50" s="131"/>
    </row>
    <row r="51" spans="1:256" s="52" customFormat="1" ht="18.95" customHeight="1">
      <c r="A51" s="284"/>
      <c r="B51" s="91" t="s">
        <v>67</v>
      </c>
      <c r="C51" s="90">
        <v>2425.5830120000001</v>
      </c>
      <c r="D51" s="90">
        <v>4594</v>
      </c>
      <c r="E51" s="90">
        <v>29.247899334530999</v>
      </c>
      <c r="F51" s="90">
        <v>744.90710000000001</v>
      </c>
      <c r="G51" s="90">
        <v>245</v>
      </c>
      <c r="H51" s="90">
        <v>152.57891499999999</v>
      </c>
      <c r="I51" s="90">
        <v>50</v>
      </c>
      <c r="J51" s="90">
        <v>129.33250000000001</v>
      </c>
      <c r="K51" s="90">
        <v>6</v>
      </c>
      <c r="L51" s="90">
        <v>2138.1276010000001</v>
      </c>
      <c r="M51" s="90">
        <v>4166</v>
      </c>
      <c r="N51" s="90">
        <v>42.337098523691203</v>
      </c>
      <c r="O51" s="90">
        <v>563.34939999999995</v>
      </c>
      <c r="P51" s="90">
        <v>176</v>
      </c>
      <c r="Q51" s="90">
        <v>0</v>
      </c>
      <c r="R51" s="90">
        <v>0</v>
      </c>
      <c r="S51" s="90">
        <v>0</v>
      </c>
      <c r="T51" s="90">
        <v>0</v>
      </c>
      <c r="U51" s="90">
        <v>0</v>
      </c>
      <c r="V51" s="90">
        <v>2138.1276010000001</v>
      </c>
      <c r="W51" s="90">
        <v>4166</v>
      </c>
      <c r="X51" s="90">
        <v>42.337098523691203</v>
      </c>
      <c r="Y51" s="90">
        <v>563.34939999999995</v>
      </c>
      <c r="Z51" s="90">
        <v>176</v>
      </c>
      <c r="AA51" s="90">
        <v>0</v>
      </c>
      <c r="AB51" s="90">
        <v>0</v>
      </c>
      <c r="AC51" s="90">
        <v>0</v>
      </c>
      <c r="AD51" s="90">
        <v>0</v>
      </c>
      <c r="AE51" s="90">
        <v>0</v>
      </c>
      <c r="AF51" s="90">
        <v>0</v>
      </c>
      <c r="AG51" s="90">
        <v>0</v>
      </c>
      <c r="AH51" s="90">
        <v>0</v>
      </c>
      <c r="AI51" s="90">
        <v>0</v>
      </c>
      <c r="AJ51" s="90">
        <v>0</v>
      </c>
      <c r="AK51" s="90">
        <v>0</v>
      </c>
      <c r="AL51" s="90">
        <v>0</v>
      </c>
      <c r="AM51" s="90">
        <v>0</v>
      </c>
      <c r="AN51" s="90">
        <v>0</v>
      </c>
      <c r="AO51" s="90">
        <v>0</v>
      </c>
      <c r="AP51" s="90">
        <v>0</v>
      </c>
      <c r="AQ51" s="90">
        <v>0</v>
      </c>
      <c r="AR51" s="90">
        <v>0</v>
      </c>
      <c r="AS51" s="90">
        <v>0</v>
      </c>
      <c r="AT51" s="90">
        <v>0</v>
      </c>
      <c r="AU51" s="90">
        <v>0</v>
      </c>
      <c r="AV51" s="90">
        <v>0</v>
      </c>
      <c r="AW51" s="90">
        <v>0</v>
      </c>
      <c r="AX51" s="90">
        <v>0</v>
      </c>
      <c r="AY51" s="90">
        <v>0</v>
      </c>
      <c r="AZ51" s="90">
        <v>0</v>
      </c>
      <c r="BA51" s="90">
        <v>0</v>
      </c>
      <c r="BB51" s="90">
        <v>0</v>
      </c>
      <c r="BC51" s="90">
        <v>0</v>
      </c>
      <c r="BD51" s="90">
        <v>0</v>
      </c>
      <c r="BE51" s="90">
        <v>0</v>
      </c>
      <c r="BF51" s="90">
        <v>0</v>
      </c>
      <c r="BG51" s="90">
        <v>115.910456</v>
      </c>
      <c r="BH51" s="90">
        <v>328</v>
      </c>
      <c r="BI51" s="90">
        <v>23.3232</v>
      </c>
      <c r="BJ51" s="90">
        <v>42</v>
      </c>
      <c r="BK51" s="90">
        <v>18.96604</v>
      </c>
      <c r="BL51" s="90">
        <v>50</v>
      </c>
      <c r="BM51" s="90">
        <v>28.902000000000001</v>
      </c>
      <c r="BN51" s="90">
        <v>21</v>
      </c>
      <c r="BO51" s="90">
        <v>0</v>
      </c>
      <c r="BP51" s="90">
        <v>0</v>
      </c>
      <c r="BQ51" s="90">
        <v>0</v>
      </c>
      <c r="BR51" s="90">
        <v>0</v>
      </c>
      <c r="BS51" s="90">
        <v>0</v>
      </c>
      <c r="BT51" s="90">
        <v>0</v>
      </c>
      <c r="BU51" s="90">
        <v>0</v>
      </c>
      <c r="BV51" s="90">
        <v>0</v>
      </c>
      <c r="BW51" s="131">
        <f t="shared" si="0"/>
        <v>2425.5830120000001</v>
      </c>
      <c r="BX51" s="131">
        <f t="shared" si="1"/>
        <v>0</v>
      </c>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2"/>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c r="IV51" s="131"/>
    </row>
    <row r="52" spans="1:256" s="52" customFormat="1" ht="20.25" customHeight="1">
      <c r="A52" s="284"/>
      <c r="B52" s="91" t="s">
        <v>68</v>
      </c>
      <c r="C52" s="90">
        <v>1210.43</v>
      </c>
      <c r="D52" s="90">
        <v>2540</v>
      </c>
      <c r="E52" s="90">
        <v>16.66</v>
      </c>
      <c r="F52" s="90">
        <v>667.28</v>
      </c>
      <c r="G52" s="90">
        <v>165</v>
      </c>
      <c r="H52" s="90">
        <v>0</v>
      </c>
      <c r="I52" s="90">
        <v>0</v>
      </c>
      <c r="J52" s="90">
        <v>0</v>
      </c>
      <c r="K52" s="90">
        <v>0</v>
      </c>
      <c r="L52" s="90">
        <v>982.58</v>
      </c>
      <c r="M52" s="90">
        <v>2095</v>
      </c>
      <c r="N52" s="90">
        <v>24.96</v>
      </c>
      <c r="O52" s="90">
        <v>193.13</v>
      </c>
      <c r="P52" s="90">
        <v>83</v>
      </c>
      <c r="Q52" s="90">
        <v>0</v>
      </c>
      <c r="R52" s="90">
        <v>0</v>
      </c>
      <c r="S52" s="90">
        <v>0</v>
      </c>
      <c r="T52" s="90">
        <v>0</v>
      </c>
      <c r="U52" s="90">
        <v>0</v>
      </c>
      <c r="V52" s="90">
        <v>982.58</v>
      </c>
      <c r="W52" s="90">
        <v>2095</v>
      </c>
      <c r="X52" s="90">
        <v>24.96</v>
      </c>
      <c r="Y52" s="90">
        <v>193.13</v>
      </c>
      <c r="Z52" s="90">
        <v>83</v>
      </c>
      <c r="AA52" s="90">
        <v>0</v>
      </c>
      <c r="AB52" s="90">
        <v>0</v>
      </c>
      <c r="AC52" s="90">
        <v>0</v>
      </c>
      <c r="AD52" s="90">
        <v>0</v>
      </c>
      <c r="AE52" s="90">
        <v>0</v>
      </c>
      <c r="AF52" s="90">
        <v>0</v>
      </c>
      <c r="AG52" s="90">
        <v>0</v>
      </c>
      <c r="AH52" s="90">
        <v>0</v>
      </c>
      <c r="AI52" s="90">
        <v>0</v>
      </c>
      <c r="AJ52" s="90">
        <v>0</v>
      </c>
      <c r="AK52" s="90">
        <v>0</v>
      </c>
      <c r="AL52" s="90">
        <v>0</v>
      </c>
      <c r="AM52" s="90">
        <v>0</v>
      </c>
      <c r="AN52" s="90">
        <v>0</v>
      </c>
      <c r="AO52" s="90">
        <v>0</v>
      </c>
      <c r="AP52" s="90">
        <v>0</v>
      </c>
      <c r="AQ52" s="90">
        <v>2.34</v>
      </c>
      <c r="AR52" s="90">
        <v>34</v>
      </c>
      <c r="AS52" s="90">
        <v>1.2</v>
      </c>
      <c r="AT52" s="90">
        <v>1</v>
      </c>
      <c r="AU52" s="90">
        <v>5.99</v>
      </c>
      <c r="AV52" s="90">
        <v>1</v>
      </c>
      <c r="AW52" s="90">
        <v>147.19999999999999</v>
      </c>
      <c r="AX52" s="90">
        <v>3</v>
      </c>
      <c r="AY52" s="90">
        <v>0</v>
      </c>
      <c r="AZ52" s="90">
        <v>0</v>
      </c>
      <c r="BA52" s="90">
        <v>0</v>
      </c>
      <c r="BB52" s="90">
        <v>0</v>
      </c>
      <c r="BC52" s="90">
        <v>0</v>
      </c>
      <c r="BD52" s="90">
        <v>0</v>
      </c>
      <c r="BE52" s="90">
        <v>0</v>
      </c>
      <c r="BF52" s="90">
        <v>0</v>
      </c>
      <c r="BG52" s="90">
        <v>110.43</v>
      </c>
      <c r="BH52" s="90">
        <v>221</v>
      </c>
      <c r="BI52" s="90">
        <v>146.52000000000001</v>
      </c>
      <c r="BJ52" s="90">
        <v>37</v>
      </c>
      <c r="BK52" s="90">
        <v>109.09</v>
      </c>
      <c r="BL52" s="90">
        <v>189</v>
      </c>
      <c r="BM52" s="90">
        <v>179.23</v>
      </c>
      <c r="BN52" s="90">
        <v>41</v>
      </c>
      <c r="BO52" s="90">
        <v>0</v>
      </c>
      <c r="BP52" s="90">
        <v>0</v>
      </c>
      <c r="BQ52" s="90">
        <v>0</v>
      </c>
      <c r="BR52" s="90">
        <v>0</v>
      </c>
      <c r="BS52" s="90">
        <v>0</v>
      </c>
      <c r="BT52" s="90">
        <v>0</v>
      </c>
      <c r="BU52" s="90">
        <v>0</v>
      </c>
      <c r="BV52" s="90">
        <v>0</v>
      </c>
      <c r="BW52" s="131">
        <f t="shared" si="0"/>
        <v>1210.43</v>
      </c>
      <c r="BX52" s="131">
        <f t="shared" si="1"/>
        <v>0</v>
      </c>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row>
    <row r="53" spans="1:256" s="52" customFormat="1" ht="20.25" customHeight="1">
      <c r="A53" s="284"/>
      <c r="B53" s="91" t="s">
        <v>69</v>
      </c>
      <c r="C53" s="98">
        <v>3896.22</v>
      </c>
      <c r="D53" s="99">
        <v>7411</v>
      </c>
      <c r="E53" s="99">
        <v>45.58</v>
      </c>
      <c r="F53" s="98">
        <v>2021.99</v>
      </c>
      <c r="G53" s="99">
        <v>546</v>
      </c>
      <c r="H53" s="98">
        <v>301.18</v>
      </c>
      <c r="I53" s="111">
        <v>8</v>
      </c>
      <c r="J53" s="98">
        <v>100.71</v>
      </c>
      <c r="K53" s="111">
        <v>5</v>
      </c>
      <c r="L53" s="98">
        <v>3273.25</v>
      </c>
      <c r="M53" s="111">
        <v>7188</v>
      </c>
      <c r="N53" s="99">
        <v>49.75</v>
      </c>
      <c r="O53" s="98">
        <v>935.25</v>
      </c>
      <c r="P53" s="101">
        <v>295</v>
      </c>
      <c r="Q53" s="98">
        <v>151.97999999999999</v>
      </c>
      <c r="R53" s="111">
        <v>476</v>
      </c>
      <c r="S53" s="111">
        <v>12.06</v>
      </c>
      <c r="T53" s="98">
        <v>102.23</v>
      </c>
      <c r="U53" s="111">
        <v>37</v>
      </c>
      <c r="V53" s="98">
        <v>3273.25</v>
      </c>
      <c r="W53" s="111">
        <v>7188</v>
      </c>
      <c r="X53" s="99">
        <v>48.6</v>
      </c>
      <c r="Y53" s="98">
        <v>935.25</v>
      </c>
      <c r="Z53" s="101">
        <v>295</v>
      </c>
      <c r="AA53" s="98"/>
      <c r="AB53" s="122"/>
      <c r="AC53" s="98"/>
      <c r="AD53" s="111"/>
      <c r="AE53" s="98"/>
      <c r="AF53" s="111"/>
      <c r="AG53" s="98"/>
      <c r="AH53" s="111"/>
      <c r="AI53" s="111"/>
      <c r="AJ53" s="111"/>
      <c r="AK53" s="111"/>
      <c r="AL53" s="111"/>
      <c r="AM53" s="111"/>
      <c r="AN53" s="111"/>
      <c r="AO53" s="111"/>
      <c r="AP53" s="111"/>
      <c r="AQ53" s="98"/>
      <c r="AR53" s="98"/>
      <c r="AS53" s="98"/>
      <c r="AT53" s="98"/>
      <c r="AU53" s="98"/>
      <c r="AV53" s="111">
        <v>2</v>
      </c>
      <c r="AW53" s="111">
        <v>22.28</v>
      </c>
      <c r="AX53" s="111">
        <v>2</v>
      </c>
      <c r="AY53" s="98">
        <v>0.05</v>
      </c>
      <c r="AZ53" s="111">
        <v>1</v>
      </c>
      <c r="BA53" s="98"/>
      <c r="BB53" s="111"/>
      <c r="BC53" s="98"/>
      <c r="BD53" s="99"/>
      <c r="BE53" s="99"/>
      <c r="BF53" s="99"/>
      <c r="BG53" s="98">
        <v>44.96</v>
      </c>
      <c r="BH53" s="111">
        <v>175</v>
      </c>
      <c r="BI53" s="98">
        <v>346.96</v>
      </c>
      <c r="BJ53" s="111">
        <v>155</v>
      </c>
      <c r="BK53" s="98">
        <v>276.77999999999997</v>
      </c>
      <c r="BL53" s="111">
        <v>37</v>
      </c>
      <c r="BM53" s="98">
        <v>616.79</v>
      </c>
      <c r="BN53" s="111">
        <v>89</v>
      </c>
      <c r="BO53" s="98"/>
      <c r="BP53" s="111"/>
      <c r="BQ53" s="98"/>
      <c r="BR53" s="111"/>
      <c r="BS53" s="98"/>
      <c r="BT53" s="111"/>
      <c r="BU53" s="98"/>
      <c r="BV53" s="111"/>
      <c r="BW53" s="131">
        <f t="shared" si="0"/>
        <v>3896.2200000000003</v>
      </c>
      <c r="BX53" s="131">
        <f t="shared" si="1"/>
        <v>0</v>
      </c>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c r="IV53" s="131"/>
    </row>
    <row r="54" spans="1:256" s="52" customFormat="1" ht="20.25" customHeight="1">
      <c r="A54" s="284"/>
      <c r="B54" s="91" t="s">
        <v>71</v>
      </c>
      <c r="C54" s="98">
        <v>1689.22</v>
      </c>
      <c r="D54" s="98">
        <v>3492</v>
      </c>
      <c r="E54" s="98">
        <v>34.229999999999997</v>
      </c>
      <c r="F54" s="98">
        <v>266.52999999999997</v>
      </c>
      <c r="G54" s="98">
        <v>298</v>
      </c>
      <c r="H54" s="98">
        <v>9.36</v>
      </c>
      <c r="I54" s="98">
        <v>2</v>
      </c>
      <c r="J54" s="98">
        <v>0</v>
      </c>
      <c r="K54" s="98">
        <v>0</v>
      </c>
      <c r="L54" s="98">
        <v>1646.81</v>
      </c>
      <c r="M54" s="98">
        <v>3458</v>
      </c>
      <c r="N54" s="98">
        <v>35.1</v>
      </c>
      <c r="O54" s="98">
        <v>258.26</v>
      </c>
      <c r="P54" s="98">
        <v>264</v>
      </c>
      <c r="Q54" s="98">
        <v>40.369999999999997</v>
      </c>
      <c r="R54" s="98">
        <v>53</v>
      </c>
      <c r="S54" s="98">
        <v>0</v>
      </c>
      <c r="T54" s="98">
        <v>0</v>
      </c>
      <c r="U54" s="98">
        <v>0</v>
      </c>
      <c r="V54" s="98">
        <v>1606.44</v>
      </c>
      <c r="W54" s="98">
        <v>3405</v>
      </c>
      <c r="X54" s="98">
        <v>0</v>
      </c>
      <c r="Y54" s="98">
        <v>258.26</v>
      </c>
      <c r="Z54" s="98">
        <v>264</v>
      </c>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v>1.54</v>
      </c>
      <c r="BH54" s="98">
        <v>2</v>
      </c>
      <c r="BI54" s="98">
        <v>2.4300000000000002</v>
      </c>
      <c r="BJ54" s="98">
        <v>14</v>
      </c>
      <c r="BK54" s="98">
        <v>22.04</v>
      </c>
      <c r="BL54" s="98">
        <v>19</v>
      </c>
      <c r="BM54" s="98">
        <v>1.97</v>
      </c>
      <c r="BN54" s="98">
        <v>12</v>
      </c>
      <c r="BO54" s="98"/>
      <c r="BP54" s="98"/>
      <c r="BQ54" s="98"/>
      <c r="BR54" s="98"/>
      <c r="BS54" s="98">
        <v>9.4700000000000006</v>
      </c>
      <c r="BT54" s="98">
        <v>11</v>
      </c>
      <c r="BU54" s="98">
        <v>3.87</v>
      </c>
      <c r="BV54" s="98">
        <v>8</v>
      </c>
      <c r="BW54" s="131">
        <f t="shared" si="0"/>
        <v>1689.2199999999998</v>
      </c>
      <c r="BX54" s="131">
        <f t="shared" si="1"/>
        <v>0</v>
      </c>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row>
    <row r="55" spans="1:256" s="52" customFormat="1" ht="20.25" customHeight="1">
      <c r="A55" s="284"/>
      <c r="B55" s="91" t="s">
        <v>72</v>
      </c>
      <c r="C55" s="98">
        <v>2076.48</v>
      </c>
      <c r="D55" s="98">
        <v>3226.6</v>
      </c>
      <c r="E55" s="99">
        <v>50.7</v>
      </c>
      <c r="F55" s="98">
        <v>402.87</v>
      </c>
      <c r="G55" s="98">
        <v>82</v>
      </c>
      <c r="H55" s="98">
        <v>4.28</v>
      </c>
      <c r="I55" s="98">
        <v>1</v>
      </c>
      <c r="J55" s="98"/>
      <c r="K55" s="98"/>
      <c r="L55" s="98">
        <v>1961.95</v>
      </c>
      <c r="M55" s="98">
        <v>3150</v>
      </c>
      <c r="N55" s="98">
        <v>50.28</v>
      </c>
      <c r="O55" s="98">
        <v>331.73</v>
      </c>
      <c r="P55" s="98">
        <v>62</v>
      </c>
      <c r="Q55" s="98"/>
      <c r="R55" s="98"/>
      <c r="S55" s="99"/>
      <c r="T55" s="98"/>
      <c r="U55" s="98"/>
      <c r="V55" s="98">
        <v>1961.95</v>
      </c>
      <c r="W55" s="99">
        <v>3150</v>
      </c>
      <c r="X55" s="99">
        <v>50.28</v>
      </c>
      <c r="Y55" s="98">
        <v>331.73</v>
      </c>
      <c r="Z55" s="99">
        <v>62</v>
      </c>
      <c r="AA55" s="98"/>
      <c r="AB55" s="98"/>
      <c r="AC55" s="98"/>
      <c r="AD55" s="98"/>
      <c r="AE55" s="98"/>
      <c r="AF55" s="98"/>
      <c r="AG55" s="98"/>
      <c r="AH55" s="98"/>
      <c r="AI55" s="98"/>
      <c r="AJ55" s="98"/>
      <c r="AK55" s="98"/>
      <c r="AL55" s="98"/>
      <c r="AM55" s="124"/>
      <c r="AN55" s="124"/>
      <c r="AO55" s="124"/>
      <c r="AP55" s="124"/>
      <c r="AQ55" s="98">
        <v>1.29</v>
      </c>
      <c r="AR55" s="98">
        <v>5</v>
      </c>
      <c r="AS55" s="98">
        <v>0.01</v>
      </c>
      <c r="AT55" s="98">
        <v>1</v>
      </c>
      <c r="AU55" s="124">
        <v>0.19</v>
      </c>
      <c r="AV55" s="98">
        <v>1</v>
      </c>
      <c r="AW55" s="98"/>
      <c r="AX55" s="98"/>
      <c r="AY55" s="98">
        <v>1.22</v>
      </c>
      <c r="AZ55" s="98">
        <v>1</v>
      </c>
      <c r="BA55" s="98">
        <v>8</v>
      </c>
      <c r="BB55" s="98">
        <v>3</v>
      </c>
      <c r="BC55" s="98"/>
      <c r="BD55" s="98"/>
      <c r="BE55" s="98"/>
      <c r="BF55" s="98"/>
      <c r="BG55" s="98">
        <v>82</v>
      </c>
      <c r="BH55" s="98">
        <v>50.6</v>
      </c>
      <c r="BI55" s="98">
        <v>46.1</v>
      </c>
      <c r="BJ55" s="98">
        <v>13</v>
      </c>
      <c r="BK55" s="98">
        <v>25.55</v>
      </c>
      <c r="BL55" s="98">
        <v>18</v>
      </c>
      <c r="BM55" s="98">
        <v>17.03</v>
      </c>
      <c r="BN55" s="98">
        <v>3</v>
      </c>
      <c r="BO55" s="98"/>
      <c r="BP55" s="98"/>
      <c r="BQ55" s="98"/>
      <c r="BR55" s="98"/>
      <c r="BS55" s="98"/>
      <c r="BT55" s="124"/>
      <c r="BU55" s="98"/>
      <c r="BV55" s="124"/>
      <c r="BW55" s="131">
        <f t="shared" si="0"/>
        <v>2076.4800000000005</v>
      </c>
      <c r="BX55" s="131">
        <f t="shared" si="1"/>
        <v>0</v>
      </c>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row>
    <row r="56" spans="1:256" s="52" customFormat="1" ht="20.25" customHeight="1">
      <c r="A56" s="284"/>
      <c r="B56" s="91" t="s">
        <v>73</v>
      </c>
      <c r="C56" s="98">
        <v>2475.8086699999999</v>
      </c>
      <c r="D56" s="98">
        <v>6951</v>
      </c>
      <c r="E56" s="99">
        <v>16.807092952999501</v>
      </c>
      <c r="F56" s="98">
        <v>973.49459400000001</v>
      </c>
      <c r="G56" s="98">
        <v>643</v>
      </c>
      <c r="H56" s="98">
        <v>3.1316959999999998</v>
      </c>
      <c r="I56" s="98">
        <v>3</v>
      </c>
      <c r="J56" s="98"/>
      <c r="K56" s="98"/>
      <c r="L56" s="98">
        <v>2371.5404659999999</v>
      </c>
      <c r="M56" s="98">
        <v>6920</v>
      </c>
      <c r="N56" s="98">
        <v>17.809927848956001</v>
      </c>
      <c r="O56" s="98">
        <v>931.98959400000001</v>
      </c>
      <c r="P56" s="98">
        <v>625</v>
      </c>
      <c r="Q56" s="98"/>
      <c r="R56" s="98"/>
      <c r="S56" s="99"/>
      <c r="T56" s="98"/>
      <c r="U56" s="98"/>
      <c r="V56" s="98">
        <v>2371.5404659999999</v>
      </c>
      <c r="W56" s="99">
        <v>6920</v>
      </c>
      <c r="X56" s="99">
        <v>17.809927848956001</v>
      </c>
      <c r="Y56" s="98">
        <v>931.98959400000001</v>
      </c>
      <c r="Z56" s="99">
        <v>625</v>
      </c>
      <c r="AA56" s="98"/>
      <c r="AB56" s="98"/>
      <c r="AC56" s="98"/>
      <c r="AD56" s="98"/>
      <c r="AE56" s="98"/>
      <c r="AF56" s="98"/>
      <c r="AG56" s="98"/>
      <c r="AH56" s="98"/>
      <c r="AI56" s="98"/>
      <c r="AJ56" s="98"/>
      <c r="AK56" s="98"/>
      <c r="AL56" s="98"/>
      <c r="AM56" s="124"/>
      <c r="AN56" s="124"/>
      <c r="AO56" s="124"/>
      <c r="AP56" s="124"/>
      <c r="AQ56" s="98"/>
      <c r="AR56" s="98"/>
      <c r="AS56" s="98"/>
      <c r="AT56" s="98"/>
      <c r="AU56" s="124">
        <v>3.4655200000000002</v>
      </c>
      <c r="AV56" s="98">
        <v>1</v>
      </c>
      <c r="AW56" s="98"/>
      <c r="AX56" s="98"/>
      <c r="AY56" s="98"/>
      <c r="AZ56" s="98"/>
      <c r="BA56" s="98"/>
      <c r="BB56" s="98"/>
      <c r="BC56" s="98"/>
      <c r="BD56" s="98"/>
      <c r="BE56" s="98"/>
      <c r="BF56" s="98"/>
      <c r="BG56" s="98">
        <v>38.311055000000003</v>
      </c>
      <c r="BH56" s="98">
        <v>19</v>
      </c>
      <c r="BI56" s="98">
        <v>4.5</v>
      </c>
      <c r="BJ56" s="98">
        <v>8</v>
      </c>
      <c r="BK56" s="98">
        <v>59.359932999999998</v>
      </c>
      <c r="BL56" s="98">
        <v>8</v>
      </c>
      <c r="BM56" s="98">
        <v>37.005000000000003</v>
      </c>
      <c r="BN56" s="98">
        <v>10</v>
      </c>
      <c r="BO56" s="98"/>
      <c r="BP56" s="98"/>
      <c r="BQ56" s="98"/>
      <c r="BR56" s="98"/>
      <c r="BS56" s="98"/>
      <c r="BT56" s="124"/>
      <c r="BU56" s="98"/>
      <c r="BV56" s="124"/>
      <c r="BW56" s="131">
        <f t="shared" si="0"/>
        <v>2475.8086700000003</v>
      </c>
      <c r="BX56" s="131">
        <f t="shared" si="1"/>
        <v>0</v>
      </c>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row>
    <row r="57" spans="1:256" s="52" customFormat="1" ht="20.25" customHeight="1">
      <c r="A57" s="284"/>
      <c r="B57" s="91" t="s">
        <v>74</v>
      </c>
      <c r="C57" s="98">
        <v>352.73</v>
      </c>
      <c r="D57" s="98">
        <v>1318</v>
      </c>
      <c r="E57" s="99">
        <v>0.59499999999999997</v>
      </c>
      <c r="F57" s="98">
        <v>549.99</v>
      </c>
      <c r="G57" s="98">
        <v>312</v>
      </c>
      <c r="H57" s="98">
        <v>0</v>
      </c>
      <c r="I57" s="98">
        <v>0</v>
      </c>
      <c r="J57" s="98">
        <v>0</v>
      </c>
      <c r="K57" s="98">
        <v>0</v>
      </c>
      <c r="L57" s="98">
        <v>345.34</v>
      </c>
      <c r="M57" s="98">
        <v>1293</v>
      </c>
      <c r="N57" s="98">
        <v>0.60850000000000004</v>
      </c>
      <c r="O57" s="98">
        <v>468.9</v>
      </c>
      <c r="P57" s="98">
        <v>295</v>
      </c>
      <c r="Q57" s="98">
        <v>0</v>
      </c>
      <c r="R57" s="98">
        <v>0</v>
      </c>
      <c r="S57" s="99">
        <v>0</v>
      </c>
      <c r="T57" s="98">
        <v>0</v>
      </c>
      <c r="U57" s="98">
        <v>0</v>
      </c>
      <c r="V57" s="98">
        <v>345.34</v>
      </c>
      <c r="W57" s="99">
        <v>1293</v>
      </c>
      <c r="X57" s="99">
        <v>0.60850000000000004</v>
      </c>
      <c r="Y57" s="98">
        <v>468.9</v>
      </c>
      <c r="Z57" s="99">
        <v>295</v>
      </c>
      <c r="AA57" s="98">
        <v>0</v>
      </c>
      <c r="AB57" s="98">
        <v>0</v>
      </c>
      <c r="AC57" s="98">
        <v>0</v>
      </c>
      <c r="AD57" s="98">
        <v>0</v>
      </c>
      <c r="AE57" s="98">
        <v>0</v>
      </c>
      <c r="AF57" s="98">
        <v>0</v>
      </c>
      <c r="AG57" s="98">
        <v>0</v>
      </c>
      <c r="AH57" s="98">
        <v>0</v>
      </c>
      <c r="AI57" s="98">
        <v>0</v>
      </c>
      <c r="AJ57" s="98">
        <v>0</v>
      </c>
      <c r="AK57" s="98">
        <v>0</v>
      </c>
      <c r="AL57" s="98">
        <v>0</v>
      </c>
      <c r="AM57" s="124">
        <v>0</v>
      </c>
      <c r="AN57" s="124">
        <v>0</v>
      </c>
      <c r="AO57" s="124">
        <v>0</v>
      </c>
      <c r="AP57" s="124">
        <v>0</v>
      </c>
      <c r="AQ57" s="98">
        <v>0</v>
      </c>
      <c r="AR57" s="98">
        <v>0</v>
      </c>
      <c r="AS57" s="98">
        <v>0</v>
      </c>
      <c r="AT57" s="98">
        <v>0</v>
      </c>
      <c r="AU57" s="124">
        <v>0</v>
      </c>
      <c r="AV57" s="98">
        <v>0</v>
      </c>
      <c r="AW57" s="98">
        <v>0</v>
      </c>
      <c r="AX57" s="98">
        <v>0</v>
      </c>
      <c r="AY57" s="98">
        <v>0</v>
      </c>
      <c r="AZ57" s="98">
        <v>0</v>
      </c>
      <c r="BA57" s="98">
        <v>0</v>
      </c>
      <c r="BB57" s="98">
        <v>0</v>
      </c>
      <c r="BC57" s="98">
        <v>0</v>
      </c>
      <c r="BD57" s="98">
        <v>0</v>
      </c>
      <c r="BE57" s="98">
        <v>0</v>
      </c>
      <c r="BF57" s="98">
        <v>0</v>
      </c>
      <c r="BG57" s="98">
        <v>0.51029999999999998</v>
      </c>
      <c r="BH57" s="98">
        <v>5</v>
      </c>
      <c r="BI57" s="98">
        <v>2.27</v>
      </c>
      <c r="BJ57" s="98">
        <v>8</v>
      </c>
      <c r="BK57" s="98">
        <v>6.88</v>
      </c>
      <c r="BL57" s="98">
        <v>20</v>
      </c>
      <c r="BM57" s="98">
        <v>78.819999999999993</v>
      </c>
      <c r="BN57" s="98">
        <v>9</v>
      </c>
      <c r="BO57" s="98">
        <v>0</v>
      </c>
      <c r="BP57" s="98">
        <v>0</v>
      </c>
      <c r="BQ57" s="98">
        <v>0</v>
      </c>
      <c r="BR57" s="98">
        <v>0</v>
      </c>
      <c r="BS57" s="98">
        <v>0</v>
      </c>
      <c r="BT57" s="124">
        <v>0</v>
      </c>
      <c r="BU57" s="98">
        <v>0</v>
      </c>
      <c r="BV57" s="124">
        <v>0</v>
      </c>
      <c r="BW57" s="131">
        <f t="shared" si="0"/>
        <v>352.73029999999994</v>
      </c>
      <c r="BX57" s="131">
        <f t="shared" si="1"/>
        <v>-2.9999999992469384E-4</v>
      </c>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row>
    <row r="58" spans="1:256" s="52" customFormat="1" ht="20.25" customHeight="1">
      <c r="A58" s="284"/>
      <c r="B58" s="91" t="s">
        <v>75</v>
      </c>
      <c r="C58" s="98">
        <v>64.902997999999997</v>
      </c>
      <c r="D58" s="98">
        <v>255</v>
      </c>
      <c r="E58" s="99">
        <v>4.4160700000000004</v>
      </c>
      <c r="F58" s="98">
        <v>116.92537400000001</v>
      </c>
      <c r="G58" s="98">
        <v>38</v>
      </c>
      <c r="H58" s="98">
        <v>0</v>
      </c>
      <c r="I58" s="98">
        <v>0</v>
      </c>
      <c r="J58" s="98">
        <v>0</v>
      </c>
      <c r="K58" s="98">
        <v>0</v>
      </c>
      <c r="L58" s="98">
        <v>63.315410999999997</v>
      </c>
      <c r="M58" s="98">
        <v>225</v>
      </c>
      <c r="N58" s="98">
        <v>5.2761079999999998</v>
      </c>
      <c r="O58" s="98">
        <v>97.095374000000007</v>
      </c>
      <c r="P58" s="98">
        <v>34</v>
      </c>
      <c r="Q58" s="98">
        <v>0</v>
      </c>
      <c r="R58" s="98">
        <v>0</v>
      </c>
      <c r="S58" s="99">
        <v>0</v>
      </c>
      <c r="T58" s="98">
        <v>0</v>
      </c>
      <c r="U58" s="98">
        <v>0</v>
      </c>
      <c r="V58" s="98">
        <v>63.315410999999997</v>
      </c>
      <c r="W58" s="99">
        <v>225</v>
      </c>
      <c r="X58" s="99">
        <v>5.2761079999999998</v>
      </c>
      <c r="Y58" s="98">
        <v>97.095374000000007</v>
      </c>
      <c r="Z58" s="99">
        <v>34</v>
      </c>
      <c r="AA58" s="98">
        <v>0</v>
      </c>
      <c r="AB58" s="98">
        <v>0</v>
      </c>
      <c r="AC58" s="98">
        <v>0</v>
      </c>
      <c r="AD58" s="98">
        <v>0</v>
      </c>
      <c r="AE58" s="98">
        <v>0</v>
      </c>
      <c r="AF58" s="98">
        <v>0</v>
      </c>
      <c r="AG58" s="98">
        <v>0</v>
      </c>
      <c r="AH58" s="98">
        <v>0</v>
      </c>
      <c r="AI58" s="98">
        <v>0</v>
      </c>
      <c r="AJ58" s="98">
        <v>0</v>
      </c>
      <c r="AK58" s="98">
        <v>0</v>
      </c>
      <c r="AL58" s="98">
        <v>0</v>
      </c>
      <c r="AM58" s="124">
        <v>0</v>
      </c>
      <c r="AN58" s="124">
        <v>0</v>
      </c>
      <c r="AO58" s="124">
        <v>0</v>
      </c>
      <c r="AP58" s="124">
        <v>0</v>
      </c>
      <c r="AQ58" s="98">
        <v>0</v>
      </c>
      <c r="AR58" s="98">
        <v>0</v>
      </c>
      <c r="AS58" s="98">
        <v>0</v>
      </c>
      <c r="AT58" s="98">
        <v>0</v>
      </c>
      <c r="AU58" s="124">
        <v>0</v>
      </c>
      <c r="AV58" s="98">
        <v>0</v>
      </c>
      <c r="AW58" s="98">
        <v>0</v>
      </c>
      <c r="AX58" s="98">
        <v>0</v>
      </c>
      <c r="AY58" s="98">
        <v>0</v>
      </c>
      <c r="AZ58" s="98">
        <v>0</v>
      </c>
      <c r="BA58" s="98">
        <v>0</v>
      </c>
      <c r="BB58" s="98">
        <v>0</v>
      </c>
      <c r="BC58" s="98">
        <v>0</v>
      </c>
      <c r="BD58" s="98">
        <v>0</v>
      </c>
      <c r="BE58" s="98">
        <v>0</v>
      </c>
      <c r="BF58" s="98">
        <v>0</v>
      </c>
      <c r="BG58" s="98">
        <v>0</v>
      </c>
      <c r="BH58" s="98">
        <v>0</v>
      </c>
      <c r="BI58" s="98">
        <v>18.5</v>
      </c>
      <c r="BJ58" s="98">
        <v>2</v>
      </c>
      <c r="BK58" s="98">
        <v>1.5875870000000001</v>
      </c>
      <c r="BL58" s="98">
        <v>30</v>
      </c>
      <c r="BM58" s="98">
        <v>1.33</v>
      </c>
      <c r="BN58" s="98">
        <v>2</v>
      </c>
      <c r="BO58" s="98">
        <v>0</v>
      </c>
      <c r="BP58" s="98">
        <v>0</v>
      </c>
      <c r="BQ58" s="98">
        <v>0</v>
      </c>
      <c r="BR58" s="98">
        <v>0</v>
      </c>
      <c r="BS58" s="98">
        <v>0</v>
      </c>
      <c r="BT58" s="124">
        <v>0</v>
      </c>
      <c r="BU58" s="98">
        <v>0</v>
      </c>
      <c r="BV58" s="124">
        <v>0</v>
      </c>
      <c r="BW58" s="131">
        <f t="shared" si="0"/>
        <v>64.902997999999997</v>
      </c>
      <c r="BX58" s="131">
        <f t="shared" si="1"/>
        <v>0</v>
      </c>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row>
    <row r="59" spans="1:256" s="53" customFormat="1" ht="20.25" customHeight="1">
      <c r="A59" s="285"/>
      <c r="B59" s="106" t="s">
        <v>17</v>
      </c>
      <c r="C59" s="107">
        <f>SUM(C18:C58)</f>
        <v>1085896.3921430011</v>
      </c>
      <c r="D59" s="107">
        <f t="shared" ref="D59:BO59" si="2">SUM(D18:D58)</f>
        <v>2312594.6</v>
      </c>
      <c r="E59" s="107">
        <f>C59/各地承保!D59*100</f>
        <v>43.743969998050851</v>
      </c>
      <c r="F59" s="107">
        <f t="shared" si="2"/>
        <v>459710.85821800004</v>
      </c>
      <c r="G59" s="107">
        <f t="shared" si="2"/>
        <v>163520</v>
      </c>
      <c r="H59" s="107">
        <f t="shared" si="2"/>
        <v>37439.775116431098</v>
      </c>
      <c r="I59" s="107">
        <f t="shared" si="2"/>
        <v>12004</v>
      </c>
      <c r="J59" s="107">
        <f t="shared" si="2"/>
        <v>50338.538649999995</v>
      </c>
      <c r="K59" s="107">
        <f t="shared" si="2"/>
        <v>2665</v>
      </c>
      <c r="L59" s="107">
        <f t="shared" si="2"/>
        <v>893407.28650051286</v>
      </c>
      <c r="M59" s="107">
        <f t="shared" si="2"/>
        <v>1575153</v>
      </c>
      <c r="N59" s="107">
        <f>L59/各地承保!N59*100</f>
        <v>47.531603195370216</v>
      </c>
      <c r="O59" s="107">
        <f t="shared" si="2"/>
        <v>318955.59656999999</v>
      </c>
      <c r="P59" s="107">
        <f t="shared" si="2"/>
        <v>127392</v>
      </c>
      <c r="Q59" s="107">
        <f t="shared" si="2"/>
        <v>94282.384270999974</v>
      </c>
      <c r="R59" s="107">
        <f t="shared" si="2"/>
        <v>189236</v>
      </c>
      <c r="S59" s="107">
        <f>Q59/各地承保!T59*100</f>
        <v>57.935541479734184</v>
      </c>
      <c r="T59" s="107">
        <f t="shared" si="2"/>
        <v>46493.963619999995</v>
      </c>
      <c r="U59" s="107">
        <f t="shared" si="2"/>
        <v>14578</v>
      </c>
      <c r="V59" s="107">
        <f t="shared" si="2"/>
        <v>889435.77900751261</v>
      </c>
      <c r="W59" s="107">
        <f t="shared" si="2"/>
        <v>1570091</v>
      </c>
      <c r="X59" s="107">
        <f>V59/各地承保!Z59*100</f>
        <v>47.437324423548453</v>
      </c>
      <c r="Y59" s="107">
        <f t="shared" si="2"/>
        <v>316489.55793700012</v>
      </c>
      <c r="Z59" s="107">
        <f t="shared" si="2"/>
        <v>126330</v>
      </c>
      <c r="AA59" s="107">
        <f t="shared" si="2"/>
        <v>3173.7267789999987</v>
      </c>
      <c r="AB59" s="107">
        <f t="shared" si="2"/>
        <v>4322</v>
      </c>
      <c r="AC59" s="107">
        <f t="shared" si="2"/>
        <v>2020.635573</v>
      </c>
      <c r="AD59" s="107">
        <f t="shared" si="2"/>
        <v>911</v>
      </c>
      <c r="AE59" s="107">
        <f t="shared" si="2"/>
        <v>757.40631299999984</v>
      </c>
      <c r="AF59" s="107">
        <f t="shared" si="2"/>
        <v>687</v>
      </c>
      <c r="AG59" s="107">
        <f t="shared" si="2"/>
        <v>445.40305999999998</v>
      </c>
      <c r="AH59" s="107">
        <f t="shared" si="2"/>
        <v>151</v>
      </c>
      <c r="AI59" s="107">
        <f t="shared" si="2"/>
        <v>39849.085755853797</v>
      </c>
      <c r="AJ59" s="107">
        <f t="shared" si="2"/>
        <v>247075</v>
      </c>
      <c r="AK59" s="107">
        <f t="shared" si="2"/>
        <v>333.89358800000002</v>
      </c>
      <c r="AL59" s="107">
        <f t="shared" si="2"/>
        <v>1320</v>
      </c>
      <c r="AM59" s="107">
        <f t="shared" si="2"/>
        <v>39595.211913106003</v>
      </c>
      <c r="AN59" s="107">
        <f t="shared" si="2"/>
        <v>84567</v>
      </c>
      <c r="AO59" s="107">
        <f t="shared" si="2"/>
        <v>309.45088799999996</v>
      </c>
      <c r="AP59" s="107">
        <f t="shared" si="2"/>
        <v>747</v>
      </c>
      <c r="AQ59" s="107">
        <f t="shared" si="2"/>
        <v>2388.2990373675998</v>
      </c>
      <c r="AR59" s="107">
        <f t="shared" si="2"/>
        <v>23988</v>
      </c>
      <c r="AS59" s="107">
        <f t="shared" si="2"/>
        <v>367.42944499999993</v>
      </c>
      <c r="AT59" s="107">
        <f t="shared" si="2"/>
        <v>767</v>
      </c>
      <c r="AU59" s="107">
        <f t="shared" si="2"/>
        <v>10375.939518784</v>
      </c>
      <c r="AV59" s="107">
        <f t="shared" si="2"/>
        <v>1631</v>
      </c>
      <c r="AW59" s="107">
        <f t="shared" si="2"/>
        <v>21219.465267000003</v>
      </c>
      <c r="AX59" s="107">
        <f t="shared" si="2"/>
        <v>841</v>
      </c>
      <c r="AY59" s="107">
        <f t="shared" si="2"/>
        <v>2469.251112879801</v>
      </c>
      <c r="AZ59" s="107">
        <f t="shared" si="2"/>
        <v>4243</v>
      </c>
      <c r="BA59" s="107">
        <f t="shared" si="2"/>
        <v>2886.2061160000003</v>
      </c>
      <c r="BB59" s="107">
        <f t="shared" si="2"/>
        <v>504</v>
      </c>
      <c r="BC59" s="107">
        <f t="shared" si="2"/>
        <v>14374.931330491299</v>
      </c>
      <c r="BD59" s="107">
        <f t="shared" si="2"/>
        <v>1927</v>
      </c>
      <c r="BE59" s="107">
        <f t="shared" si="2"/>
        <v>4253.3790559999998</v>
      </c>
      <c r="BF59" s="107">
        <f t="shared" si="2"/>
        <v>78</v>
      </c>
      <c r="BG59" s="107">
        <f t="shared" si="2"/>
        <v>35141.487664748391</v>
      </c>
      <c r="BH59" s="107">
        <f t="shared" si="2"/>
        <v>40741.599999999999</v>
      </c>
      <c r="BI59" s="107">
        <f t="shared" si="2"/>
        <v>37680.779337999964</v>
      </c>
      <c r="BJ59" s="107">
        <f t="shared" si="2"/>
        <v>13195</v>
      </c>
      <c r="BK59" s="107">
        <f t="shared" si="2"/>
        <v>22869.229556696606</v>
      </c>
      <c r="BL59" s="107">
        <f t="shared" si="2"/>
        <v>41957</v>
      </c>
      <c r="BM59" s="107">
        <f t="shared" si="2"/>
        <v>18244.821165999998</v>
      </c>
      <c r="BN59" s="107">
        <f t="shared" si="2"/>
        <v>10974</v>
      </c>
      <c r="BO59" s="107">
        <f t="shared" si="2"/>
        <v>26181.766987253504</v>
      </c>
      <c r="BP59" s="107">
        <f t="shared" ref="BP59:BV59" si="3">SUM(BP18:BP58)</f>
        <v>360453</v>
      </c>
      <c r="BQ59" s="107">
        <f t="shared" si="3"/>
        <v>1979.6269930000001</v>
      </c>
      <c r="BR59" s="107">
        <f t="shared" si="3"/>
        <v>5539</v>
      </c>
      <c r="BS59" s="107">
        <f t="shared" si="3"/>
        <v>1399.337887982623</v>
      </c>
      <c r="BT59" s="107">
        <f t="shared" si="3"/>
        <v>3422</v>
      </c>
      <c r="BU59" s="107">
        <f t="shared" si="3"/>
        <v>3451.119528999955</v>
      </c>
      <c r="BV59" s="107">
        <f t="shared" si="3"/>
        <v>245</v>
      </c>
      <c r="BW59" s="131">
        <f t="shared" si="0"/>
        <v>1085896.3904690014</v>
      </c>
      <c r="BX59" s="131">
        <f t="shared" si="1"/>
        <v>1.6739997081458569E-3</v>
      </c>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row>
    <row r="60" spans="1:256" s="50" customFormat="1" ht="20.25" customHeight="1">
      <c r="A60" s="282" t="s">
        <v>76</v>
      </c>
      <c r="B60" s="91" t="s">
        <v>77</v>
      </c>
      <c r="C60" s="90">
        <v>44788.874778999998</v>
      </c>
      <c r="D60" s="90">
        <v>87952</v>
      </c>
      <c r="E60" s="90">
        <v>47.308012218797202</v>
      </c>
      <c r="F60" s="90">
        <v>20638.283941999998</v>
      </c>
      <c r="G60" s="90">
        <v>3533</v>
      </c>
      <c r="H60" s="90">
        <v>498.55504500000001</v>
      </c>
      <c r="I60" s="90">
        <v>150</v>
      </c>
      <c r="J60" s="90">
        <v>181.97295800000001</v>
      </c>
      <c r="K60" s="90">
        <v>37</v>
      </c>
      <c r="L60" s="90">
        <v>34011.744311000002</v>
      </c>
      <c r="M60" s="90">
        <v>49191</v>
      </c>
      <c r="N60" s="90">
        <v>52.777835242649502</v>
      </c>
      <c r="O60" s="90">
        <v>14553.618925999999</v>
      </c>
      <c r="P60" s="90">
        <v>3291</v>
      </c>
      <c r="Q60" s="90">
        <v>1171.900157</v>
      </c>
      <c r="R60" s="90">
        <v>953</v>
      </c>
      <c r="S60" s="90">
        <v>170.87763181755599</v>
      </c>
      <c r="T60" s="90">
        <v>147.899666</v>
      </c>
      <c r="U60" s="90">
        <v>52</v>
      </c>
      <c r="V60" s="90">
        <v>33566.316464000003</v>
      </c>
      <c r="W60" s="90">
        <v>48735</v>
      </c>
      <c r="X60" s="90">
        <v>52.2567948996426</v>
      </c>
      <c r="Y60" s="90">
        <v>14398.373785</v>
      </c>
      <c r="Z60" s="90">
        <v>3249</v>
      </c>
      <c r="AA60" s="90">
        <v>335.21065900000002</v>
      </c>
      <c r="AB60" s="90">
        <v>347</v>
      </c>
      <c r="AC60" s="90">
        <v>128.52691300000001</v>
      </c>
      <c r="AD60" s="90">
        <v>34</v>
      </c>
      <c r="AE60" s="90">
        <v>110.21718799999999</v>
      </c>
      <c r="AF60" s="90">
        <v>109</v>
      </c>
      <c r="AG60" s="90">
        <v>26.718228</v>
      </c>
      <c r="AH60" s="90">
        <v>8</v>
      </c>
      <c r="AI60" s="90">
        <v>6311.5080950000001</v>
      </c>
      <c r="AJ60" s="90">
        <v>27332</v>
      </c>
      <c r="AK60" s="90">
        <v>0.62822</v>
      </c>
      <c r="AL60" s="90">
        <v>4</v>
      </c>
      <c r="AM60" s="90">
        <v>6310.708095</v>
      </c>
      <c r="AN60" s="90">
        <v>27324</v>
      </c>
      <c r="AO60" s="90">
        <v>0.62822</v>
      </c>
      <c r="AP60" s="90">
        <v>4</v>
      </c>
      <c r="AQ60" s="90">
        <v>130.29809900000001</v>
      </c>
      <c r="AR60" s="90">
        <v>690</v>
      </c>
      <c r="AS60" s="90">
        <v>392</v>
      </c>
      <c r="AT60" s="90">
        <v>1</v>
      </c>
      <c r="AU60" s="90">
        <v>14.474728000000001</v>
      </c>
      <c r="AV60" s="90">
        <v>3</v>
      </c>
      <c r="AW60" s="90">
        <v>0</v>
      </c>
      <c r="AX60" s="90">
        <v>0</v>
      </c>
      <c r="AY60" s="90">
        <v>162.64827399999999</v>
      </c>
      <c r="AZ60" s="90">
        <v>258</v>
      </c>
      <c r="BA60" s="90">
        <v>3964.2217390000001</v>
      </c>
      <c r="BB60" s="90">
        <v>27</v>
      </c>
      <c r="BC60" s="90">
        <v>529.75775199999998</v>
      </c>
      <c r="BD60" s="90">
        <v>37</v>
      </c>
      <c r="BE60" s="90">
        <v>0</v>
      </c>
      <c r="BF60" s="90">
        <v>0</v>
      </c>
      <c r="BG60" s="90">
        <v>1495.7815900000001</v>
      </c>
      <c r="BH60" s="90">
        <v>851</v>
      </c>
      <c r="BI60" s="90">
        <v>1026.6922790000001</v>
      </c>
      <c r="BJ60" s="90">
        <v>111</v>
      </c>
      <c r="BK60" s="90">
        <v>1634.119837</v>
      </c>
      <c r="BL60" s="90">
        <v>9441</v>
      </c>
      <c r="BM60" s="90">
        <v>429.14981999999998</v>
      </c>
      <c r="BN60" s="90">
        <v>61</v>
      </c>
      <c r="BO60" s="90">
        <v>0</v>
      </c>
      <c r="BP60" s="90">
        <v>0</v>
      </c>
      <c r="BQ60" s="90">
        <v>0</v>
      </c>
      <c r="BR60" s="90">
        <v>0</v>
      </c>
      <c r="BS60" s="90">
        <v>-1.29519999957211E-2</v>
      </c>
      <c r="BT60" s="90">
        <v>-1</v>
      </c>
      <c r="BU60" s="90">
        <v>90.000000000001904</v>
      </c>
      <c r="BV60" s="90">
        <v>1</v>
      </c>
      <c r="BW60" s="131">
        <f t="shared" si="0"/>
        <v>44788.874778999998</v>
      </c>
      <c r="BX60" s="131">
        <f t="shared" si="1"/>
        <v>0</v>
      </c>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IS60" s="60"/>
      <c r="IT60" s="60"/>
      <c r="IU60" s="60"/>
      <c r="IV60" s="60"/>
    </row>
    <row r="61" spans="1:256" s="54" customFormat="1" ht="20.25" customHeight="1">
      <c r="A61" s="282"/>
      <c r="B61" s="74" t="s">
        <v>32</v>
      </c>
      <c r="C61" s="90">
        <v>9370.8750170000003</v>
      </c>
      <c r="D61" s="90">
        <v>16933</v>
      </c>
      <c r="E61" s="90">
        <v>38.165569009026903</v>
      </c>
      <c r="F61" s="90">
        <v>4031.7536799999998</v>
      </c>
      <c r="G61" s="90">
        <v>749</v>
      </c>
      <c r="H61" s="90">
        <v>116.68944999999999</v>
      </c>
      <c r="I61" s="90">
        <v>36</v>
      </c>
      <c r="J61" s="90">
        <v>238.1001</v>
      </c>
      <c r="K61" s="90">
        <v>11</v>
      </c>
      <c r="L61" s="90">
        <v>7929.6638890000004</v>
      </c>
      <c r="M61" s="90">
        <v>14209</v>
      </c>
      <c r="N61" s="90">
        <v>42.412268659719601</v>
      </c>
      <c r="O61" s="90">
        <v>1985.0345540000001</v>
      </c>
      <c r="P61" s="90">
        <v>514</v>
      </c>
      <c r="Q61" s="90">
        <v>1226.4834860000001</v>
      </c>
      <c r="R61" s="90">
        <v>2033</v>
      </c>
      <c r="S61" s="90">
        <v>48.312994255947203</v>
      </c>
      <c r="T61" s="90">
        <v>135.00593499999999</v>
      </c>
      <c r="U61" s="90">
        <v>48</v>
      </c>
      <c r="V61" s="90">
        <v>7928.0017770000004</v>
      </c>
      <c r="W61" s="90">
        <v>14203</v>
      </c>
      <c r="X61" s="90">
        <v>42.416764481372901</v>
      </c>
      <c r="Y61" s="90">
        <v>1985.0345540000001</v>
      </c>
      <c r="Z61" s="90">
        <v>514</v>
      </c>
      <c r="AA61" s="90">
        <v>1.662112</v>
      </c>
      <c r="AB61" s="90">
        <v>6</v>
      </c>
      <c r="AC61" s="90">
        <v>0</v>
      </c>
      <c r="AD61" s="90">
        <v>0</v>
      </c>
      <c r="AE61" s="90">
        <v>0</v>
      </c>
      <c r="AF61" s="90">
        <v>0</v>
      </c>
      <c r="AG61" s="90">
        <v>0</v>
      </c>
      <c r="AH61" s="90">
        <v>0</v>
      </c>
      <c r="AI61" s="90">
        <v>226.58066400000001</v>
      </c>
      <c r="AJ61" s="90">
        <v>1200</v>
      </c>
      <c r="AK61" s="90">
        <v>3.3839999999999999</v>
      </c>
      <c r="AL61" s="90">
        <v>62</v>
      </c>
      <c r="AM61" s="90">
        <v>226.58066400000001</v>
      </c>
      <c r="AN61" s="90">
        <v>1200</v>
      </c>
      <c r="AO61" s="90">
        <v>3.3839999999999999</v>
      </c>
      <c r="AP61" s="90">
        <v>62</v>
      </c>
      <c r="AQ61" s="90">
        <v>2.64</v>
      </c>
      <c r="AR61" s="90">
        <v>9</v>
      </c>
      <c r="AS61" s="90">
        <v>3.3334000000000001</v>
      </c>
      <c r="AT61" s="90">
        <v>2</v>
      </c>
      <c r="AU61" s="90">
        <v>58.282302000000001</v>
      </c>
      <c r="AV61" s="90">
        <v>3</v>
      </c>
      <c r="AW61" s="90">
        <v>204.83090000000001</v>
      </c>
      <c r="AX61" s="90">
        <v>3</v>
      </c>
      <c r="AY61" s="90">
        <v>425.31328500000001</v>
      </c>
      <c r="AZ61" s="90">
        <v>32</v>
      </c>
      <c r="BA61" s="90">
        <v>847.458394</v>
      </c>
      <c r="BB61" s="90">
        <v>26</v>
      </c>
      <c r="BC61" s="90">
        <v>0</v>
      </c>
      <c r="BD61" s="90">
        <v>0</v>
      </c>
      <c r="BE61" s="90">
        <v>0</v>
      </c>
      <c r="BF61" s="90">
        <v>0</v>
      </c>
      <c r="BG61" s="90">
        <v>426.25481200000002</v>
      </c>
      <c r="BH61" s="90">
        <v>526</v>
      </c>
      <c r="BI61" s="90">
        <v>617.464832</v>
      </c>
      <c r="BJ61" s="90">
        <v>100</v>
      </c>
      <c r="BK61" s="90">
        <v>65.975999999999999</v>
      </c>
      <c r="BL61" s="90">
        <v>79</v>
      </c>
      <c r="BM61" s="90">
        <v>101.2739</v>
      </c>
      <c r="BN61" s="90">
        <v>24</v>
      </c>
      <c r="BO61" s="90">
        <v>119.474615</v>
      </c>
      <c r="BP61" s="90">
        <v>839</v>
      </c>
      <c r="BQ61" s="90">
        <v>30.8736</v>
      </c>
      <c r="BR61" s="90">
        <v>7</v>
      </c>
      <c r="BS61" s="90">
        <v>0</v>
      </c>
      <c r="BT61" s="90">
        <v>0</v>
      </c>
      <c r="BU61" s="90">
        <v>0</v>
      </c>
      <c r="BV61" s="90">
        <v>0</v>
      </c>
      <c r="BW61" s="131">
        <f t="shared" si="0"/>
        <v>9370.8750169999985</v>
      </c>
      <c r="BX61" s="131">
        <f t="shared" si="1"/>
        <v>0</v>
      </c>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5"/>
      <c r="HH61" s="135"/>
      <c r="HI61" s="135"/>
      <c r="HJ61" s="135"/>
      <c r="HK61" s="135"/>
      <c r="HL61" s="135"/>
      <c r="HM61" s="135"/>
      <c r="HN61" s="135"/>
      <c r="HO61" s="135"/>
      <c r="HP61" s="135"/>
      <c r="HQ61" s="135"/>
      <c r="HR61" s="135"/>
      <c r="HS61" s="135"/>
      <c r="HT61" s="135"/>
      <c r="HU61" s="135"/>
      <c r="HV61" s="135"/>
      <c r="HW61" s="135"/>
      <c r="HX61" s="135"/>
      <c r="HY61" s="135"/>
      <c r="HZ61" s="135"/>
      <c r="IA61" s="135"/>
      <c r="IB61" s="135"/>
      <c r="IC61" s="135"/>
      <c r="ID61" s="135"/>
      <c r="IE61" s="135"/>
      <c r="IF61" s="135"/>
      <c r="IG61" s="135"/>
      <c r="IH61" s="135"/>
      <c r="II61" s="135"/>
      <c r="IJ61" s="135"/>
      <c r="IK61" s="135"/>
      <c r="IL61" s="135"/>
      <c r="IM61" s="135"/>
      <c r="IN61" s="135"/>
      <c r="IO61" s="135"/>
      <c r="IP61" s="135"/>
      <c r="IQ61" s="135"/>
      <c r="IR61" s="135"/>
      <c r="IS61" s="135"/>
      <c r="IT61" s="135"/>
      <c r="IU61" s="135"/>
      <c r="IV61" s="135"/>
    </row>
    <row r="62" spans="1:256" s="54" customFormat="1" ht="20.100000000000001" customHeight="1">
      <c r="A62" s="282"/>
      <c r="B62" s="74" t="s">
        <v>33</v>
      </c>
      <c r="C62" s="92">
        <v>38031.08311</v>
      </c>
      <c r="D62" s="92">
        <v>56263</v>
      </c>
      <c r="E62" s="92">
        <v>41.999167020328898</v>
      </c>
      <c r="F62" s="92">
        <v>18984.160186000001</v>
      </c>
      <c r="G62" s="92">
        <v>6145</v>
      </c>
      <c r="H62" s="92">
        <v>407.87749400000001</v>
      </c>
      <c r="I62" s="92">
        <v>72</v>
      </c>
      <c r="J62" s="92">
        <v>792.01405999999997</v>
      </c>
      <c r="K62" s="92">
        <v>16</v>
      </c>
      <c r="L62" s="92">
        <v>30097.927892</v>
      </c>
      <c r="M62" s="92">
        <v>52518</v>
      </c>
      <c r="N62" s="92">
        <v>43.827967452244103</v>
      </c>
      <c r="O62" s="92">
        <v>14943.042412000001</v>
      </c>
      <c r="P62" s="92">
        <v>5387</v>
      </c>
      <c r="Q62" s="92">
        <v>9076.4114289999998</v>
      </c>
      <c r="R62" s="92">
        <v>18898</v>
      </c>
      <c r="S62" s="92">
        <v>57.737831722503103</v>
      </c>
      <c r="T62" s="92">
        <v>3798.5717599999998</v>
      </c>
      <c r="U62" s="92">
        <v>1399</v>
      </c>
      <c r="V62" s="92">
        <v>29987.491310000001</v>
      </c>
      <c r="W62" s="92">
        <v>52391</v>
      </c>
      <c r="X62" s="92">
        <v>43.709468357943301</v>
      </c>
      <c r="Y62" s="92">
        <v>14844.312942</v>
      </c>
      <c r="Z62" s="92">
        <v>5305</v>
      </c>
      <c r="AA62" s="92">
        <v>71.391722999999999</v>
      </c>
      <c r="AB62" s="92">
        <v>102</v>
      </c>
      <c r="AC62" s="92">
        <v>75.623279999999994</v>
      </c>
      <c r="AD62" s="92">
        <v>47</v>
      </c>
      <c r="AE62" s="92">
        <v>39.044859000000002</v>
      </c>
      <c r="AF62" s="92">
        <v>25</v>
      </c>
      <c r="AG62" s="92">
        <v>23.106190000000002</v>
      </c>
      <c r="AH62" s="92">
        <v>35</v>
      </c>
      <c r="AI62" s="92">
        <v>457.12161600000002</v>
      </c>
      <c r="AJ62" s="92">
        <v>1390</v>
      </c>
      <c r="AK62" s="92">
        <v>10.39678</v>
      </c>
      <c r="AL62" s="92">
        <v>4</v>
      </c>
      <c r="AM62" s="92">
        <v>457.12161600000002</v>
      </c>
      <c r="AN62" s="92">
        <v>1390</v>
      </c>
      <c r="AO62" s="92">
        <v>10.39678</v>
      </c>
      <c r="AP62" s="92">
        <v>4</v>
      </c>
      <c r="AQ62" s="92">
        <v>13.163657000000001</v>
      </c>
      <c r="AR62" s="92">
        <v>143</v>
      </c>
      <c r="AS62" s="92">
        <v>26.473673999999999</v>
      </c>
      <c r="AT62" s="92">
        <v>70</v>
      </c>
      <c r="AU62" s="92">
        <v>-116.11192800000001</v>
      </c>
      <c r="AV62" s="92">
        <v>3</v>
      </c>
      <c r="AW62" s="92">
        <v>6.03</v>
      </c>
      <c r="AX62" s="92">
        <v>2</v>
      </c>
      <c r="AY62" s="92">
        <v>114.32895499999999</v>
      </c>
      <c r="AZ62" s="92">
        <v>12</v>
      </c>
      <c r="BA62" s="92">
        <v>18.797166000000001</v>
      </c>
      <c r="BB62" s="92">
        <v>6</v>
      </c>
      <c r="BC62" s="92">
        <v>6.9569999999999996E-3</v>
      </c>
      <c r="BD62" s="92">
        <v>1</v>
      </c>
      <c r="BE62" s="92">
        <v>0</v>
      </c>
      <c r="BF62" s="92">
        <v>0</v>
      </c>
      <c r="BG62" s="92">
        <v>599.26058699999999</v>
      </c>
      <c r="BH62" s="92">
        <v>506</v>
      </c>
      <c r="BI62" s="92">
        <v>445.69503200000003</v>
      </c>
      <c r="BJ62" s="92">
        <v>92</v>
      </c>
      <c r="BK62" s="92">
        <v>284.69007299999998</v>
      </c>
      <c r="BL62" s="92">
        <v>392</v>
      </c>
      <c r="BM62" s="92">
        <v>90.923010000000005</v>
      </c>
      <c r="BN62" s="92">
        <v>290</v>
      </c>
      <c r="BO62" s="92">
        <v>226.54615999999999</v>
      </c>
      <c r="BP62" s="92">
        <v>1221</v>
      </c>
      <c r="BQ62" s="92">
        <v>51.388052000000002</v>
      </c>
      <c r="BR62" s="92">
        <v>273</v>
      </c>
      <c r="BS62" s="92">
        <v>5946.2716469999996</v>
      </c>
      <c r="BT62" s="92">
        <v>5</v>
      </c>
      <c r="BU62" s="92">
        <v>2599.4</v>
      </c>
      <c r="BV62" s="92">
        <v>5</v>
      </c>
      <c r="BW62" s="131">
        <f t="shared" si="0"/>
        <v>38031.083110000007</v>
      </c>
      <c r="BX62" s="131">
        <f t="shared" si="1"/>
        <v>0</v>
      </c>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row>
    <row r="63" spans="1:256" s="54" customFormat="1" ht="20.25" customHeight="1">
      <c r="A63" s="282"/>
      <c r="B63" s="91" t="s">
        <v>121</v>
      </c>
      <c r="C63" s="90">
        <v>1532.5308930000001</v>
      </c>
      <c r="D63" s="90">
        <v>3509</v>
      </c>
      <c r="E63" s="90">
        <v>59.6460377728583</v>
      </c>
      <c r="F63" s="90">
        <v>615.12636099999997</v>
      </c>
      <c r="G63" s="90">
        <v>200</v>
      </c>
      <c r="H63" s="90">
        <v>90.568015000000003</v>
      </c>
      <c r="I63" s="90">
        <v>19</v>
      </c>
      <c r="J63" s="90">
        <v>29.051670000000001</v>
      </c>
      <c r="K63" s="90">
        <v>7</v>
      </c>
      <c r="L63" s="90">
        <v>1249.5298250000001</v>
      </c>
      <c r="M63" s="90">
        <v>2765</v>
      </c>
      <c r="N63" s="90">
        <v>70.206630374479005</v>
      </c>
      <c r="O63" s="90">
        <v>418.96205700000002</v>
      </c>
      <c r="P63" s="90">
        <v>132</v>
      </c>
      <c r="Q63" s="90">
        <v>7.2612509999999997</v>
      </c>
      <c r="R63" s="90">
        <v>25</v>
      </c>
      <c r="S63" s="90" t="e">
        <v>#DIV/0!</v>
      </c>
      <c r="T63" s="90">
        <v>0</v>
      </c>
      <c r="U63" s="90">
        <v>0</v>
      </c>
      <c r="V63" s="90">
        <v>860.97137399999997</v>
      </c>
      <c r="W63" s="90">
        <v>2025</v>
      </c>
      <c r="X63" s="90">
        <v>60.554149871489201</v>
      </c>
      <c r="Y63" s="90">
        <v>278.115003</v>
      </c>
      <c r="Z63" s="90">
        <v>90</v>
      </c>
      <c r="AA63" s="90">
        <v>388.55845099999999</v>
      </c>
      <c r="AB63" s="90">
        <v>740</v>
      </c>
      <c r="AC63" s="90">
        <v>140.84705400000001</v>
      </c>
      <c r="AD63" s="90">
        <v>42</v>
      </c>
      <c r="AE63" s="90">
        <v>0</v>
      </c>
      <c r="AF63" s="90">
        <v>0</v>
      </c>
      <c r="AG63" s="90">
        <v>0</v>
      </c>
      <c r="AH63" s="90">
        <v>0</v>
      </c>
      <c r="AI63" s="90"/>
      <c r="AJ63" s="90"/>
      <c r="AK63" s="90"/>
      <c r="AL63" s="90"/>
      <c r="AM63" s="90"/>
      <c r="AN63" s="90"/>
      <c r="AO63" s="90"/>
      <c r="AP63" s="90"/>
      <c r="AQ63" s="90">
        <v>0</v>
      </c>
      <c r="AR63" s="90">
        <v>0</v>
      </c>
      <c r="AS63" s="90">
        <v>3.7018000000000002E-2</v>
      </c>
      <c r="AT63" s="90">
        <v>1</v>
      </c>
      <c r="AU63" s="90">
        <v>0</v>
      </c>
      <c r="AV63" s="90">
        <v>0</v>
      </c>
      <c r="AW63" s="90">
        <v>0.90959699999999999</v>
      </c>
      <c r="AX63" s="90">
        <v>1</v>
      </c>
      <c r="AY63" s="90">
        <v>0</v>
      </c>
      <c r="AZ63" s="90">
        <v>0</v>
      </c>
      <c r="BA63" s="90">
        <v>0</v>
      </c>
      <c r="BB63" s="90">
        <v>0</v>
      </c>
      <c r="BC63" s="90">
        <v>0</v>
      </c>
      <c r="BD63" s="90">
        <v>0</v>
      </c>
      <c r="BE63" s="90">
        <v>0</v>
      </c>
      <c r="BF63" s="90">
        <v>0</v>
      </c>
      <c r="BG63" s="90">
        <v>50.742573</v>
      </c>
      <c r="BH63" s="90">
        <v>86</v>
      </c>
      <c r="BI63" s="90">
        <v>55.449376999999998</v>
      </c>
      <c r="BJ63" s="90">
        <v>9</v>
      </c>
      <c r="BK63" s="90">
        <v>141.543487</v>
      </c>
      <c r="BL63" s="90">
        <v>638</v>
      </c>
      <c r="BM63" s="90">
        <v>110.18895999999999</v>
      </c>
      <c r="BN63" s="90">
        <v>49</v>
      </c>
      <c r="BO63" s="90">
        <v>0.14699300000000001</v>
      </c>
      <c r="BP63" s="90">
        <v>1</v>
      </c>
      <c r="BQ63" s="90">
        <v>0.52768199999999998</v>
      </c>
      <c r="BR63" s="90">
        <v>1</v>
      </c>
      <c r="BS63" s="90"/>
      <c r="BT63" s="90"/>
      <c r="BU63" s="90"/>
      <c r="BV63" s="90"/>
      <c r="BW63" s="131">
        <f t="shared" si="0"/>
        <v>1532.5308930000001</v>
      </c>
      <c r="BX63" s="131">
        <f t="shared" si="1"/>
        <v>0</v>
      </c>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row>
    <row r="64" spans="1:256" ht="20.25" customHeight="1">
      <c r="A64" s="282"/>
      <c r="B64" s="91" t="s">
        <v>48</v>
      </c>
      <c r="C64" s="90">
        <v>725.87629800000002</v>
      </c>
      <c r="D64" s="90">
        <v>1191</v>
      </c>
      <c r="E64" s="90">
        <v>44.961377903220999</v>
      </c>
      <c r="F64" s="90">
        <v>170.82429999999999</v>
      </c>
      <c r="G64" s="90">
        <v>99</v>
      </c>
      <c r="H64" s="90">
        <v>0</v>
      </c>
      <c r="I64" s="90">
        <v>0</v>
      </c>
      <c r="J64" s="90">
        <v>0</v>
      </c>
      <c r="K64" s="90">
        <v>0</v>
      </c>
      <c r="L64" s="90">
        <v>678.86881600000004</v>
      </c>
      <c r="M64" s="90">
        <v>1133</v>
      </c>
      <c r="N64" s="90">
        <v>54.3852158962289</v>
      </c>
      <c r="O64" s="90">
        <v>111.4332</v>
      </c>
      <c r="P64" s="90">
        <v>79</v>
      </c>
      <c r="Q64" s="90">
        <v>39.602524000000003</v>
      </c>
      <c r="R64" s="90">
        <v>96</v>
      </c>
      <c r="S64" s="90">
        <v>30.197928246090601</v>
      </c>
      <c r="T64" s="90">
        <v>1.574255</v>
      </c>
      <c r="U64" s="90">
        <v>7</v>
      </c>
      <c r="V64" s="90">
        <v>444.69749999999999</v>
      </c>
      <c r="W64" s="90">
        <v>865</v>
      </c>
      <c r="X64" s="90">
        <v>41.045961386422903</v>
      </c>
      <c r="Y64" s="90">
        <v>48.607100000000003</v>
      </c>
      <c r="Z64" s="90">
        <v>44</v>
      </c>
      <c r="AA64" s="90">
        <v>184.284244</v>
      </c>
      <c r="AB64" s="90">
        <v>209</v>
      </c>
      <c r="AC64" s="90">
        <v>45.867899999999999</v>
      </c>
      <c r="AD64" s="90">
        <v>24</v>
      </c>
      <c r="AE64" s="90">
        <v>49.887072000000003</v>
      </c>
      <c r="AF64" s="90">
        <v>59</v>
      </c>
      <c r="AG64" s="90">
        <v>16.958200000000001</v>
      </c>
      <c r="AH64" s="90">
        <v>11</v>
      </c>
      <c r="AI64" s="90">
        <v>0</v>
      </c>
      <c r="AJ64" s="90">
        <v>0</v>
      </c>
      <c r="AK64" s="90">
        <v>0</v>
      </c>
      <c r="AL64" s="90">
        <v>0</v>
      </c>
      <c r="AM64" s="90">
        <v>0</v>
      </c>
      <c r="AN64" s="90">
        <v>0</v>
      </c>
      <c r="AO64" s="90">
        <v>0</v>
      </c>
      <c r="AP64" s="90">
        <v>0</v>
      </c>
      <c r="AQ64" s="90">
        <v>0.88967399999999996</v>
      </c>
      <c r="AR64" s="90">
        <v>6</v>
      </c>
      <c r="AS64" s="90">
        <v>0</v>
      </c>
      <c r="AT64" s="90">
        <v>0</v>
      </c>
      <c r="AU64" s="90">
        <v>0</v>
      </c>
      <c r="AV64" s="90">
        <v>0</v>
      </c>
      <c r="AW64" s="90">
        <v>0</v>
      </c>
      <c r="AX64" s="90">
        <v>0</v>
      </c>
      <c r="AY64" s="90">
        <v>0</v>
      </c>
      <c r="AZ64" s="90">
        <v>0</v>
      </c>
      <c r="BA64" s="90">
        <v>0</v>
      </c>
      <c r="BB64" s="90">
        <v>0</v>
      </c>
      <c r="BC64" s="90">
        <v>0</v>
      </c>
      <c r="BD64" s="90">
        <v>0</v>
      </c>
      <c r="BE64" s="90">
        <v>0</v>
      </c>
      <c r="BF64" s="90">
        <v>0</v>
      </c>
      <c r="BG64" s="90">
        <v>37.932538000000001</v>
      </c>
      <c r="BH64" s="90">
        <v>18</v>
      </c>
      <c r="BI64" s="90">
        <v>40.709499999999998</v>
      </c>
      <c r="BJ64" s="90">
        <v>7</v>
      </c>
      <c r="BK64" s="90">
        <v>4.4715299999999996</v>
      </c>
      <c r="BL64" s="90">
        <v>33</v>
      </c>
      <c r="BM64" s="90">
        <v>11.1532</v>
      </c>
      <c r="BN64" s="90">
        <v>13</v>
      </c>
      <c r="BO64" s="90">
        <v>3.71374</v>
      </c>
      <c r="BP64" s="90">
        <v>1</v>
      </c>
      <c r="BQ64" s="90">
        <v>7.5284000000000004</v>
      </c>
      <c r="BR64" s="90">
        <v>0</v>
      </c>
      <c r="BS64" s="90">
        <v>0</v>
      </c>
      <c r="BT64" s="90">
        <v>0</v>
      </c>
      <c r="BU64" s="90">
        <v>0</v>
      </c>
      <c r="BV64" s="90">
        <v>0</v>
      </c>
      <c r="BW64" s="131">
        <f t="shared" si="0"/>
        <v>725.87629800000013</v>
      </c>
      <c r="BX64" s="131">
        <f t="shared" si="1"/>
        <v>0</v>
      </c>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row>
    <row r="65" spans="1:256" s="54" customFormat="1" ht="20.25" customHeight="1">
      <c r="A65" s="282"/>
      <c r="B65" s="74" t="s">
        <v>34</v>
      </c>
      <c r="C65" s="90">
        <v>5179.0084480020996</v>
      </c>
      <c r="D65" s="90">
        <v>13695</v>
      </c>
      <c r="E65" s="90">
        <v>85.114086748961697</v>
      </c>
      <c r="F65" s="90">
        <v>727.06538599999999</v>
      </c>
      <c r="G65" s="90">
        <v>480</v>
      </c>
      <c r="H65" s="92">
        <v>208.03376355270001</v>
      </c>
      <c r="I65" s="92">
        <v>17</v>
      </c>
      <c r="J65" s="92">
        <v>124.6</v>
      </c>
      <c r="K65" s="92">
        <v>5</v>
      </c>
      <c r="L65" s="90">
        <v>2398.4776075970999</v>
      </c>
      <c r="M65" s="90">
        <v>2154</v>
      </c>
      <c r="N65" s="90">
        <v>94.784608774178906</v>
      </c>
      <c r="O65" s="90">
        <v>460.18613699999997</v>
      </c>
      <c r="P65" s="90">
        <v>193</v>
      </c>
      <c r="Q65" s="90">
        <v>205.045277</v>
      </c>
      <c r="R65" s="90">
        <v>98</v>
      </c>
      <c r="S65" s="90">
        <v>58.768171548659701</v>
      </c>
      <c r="T65" s="90">
        <v>727.06538599999999</v>
      </c>
      <c r="U65" s="90">
        <v>22</v>
      </c>
      <c r="V65" s="92">
        <v>2175.2344285970998</v>
      </c>
      <c r="W65" s="92">
        <v>1957</v>
      </c>
      <c r="X65" s="90">
        <v>90.961481069782494</v>
      </c>
      <c r="Y65" s="92">
        <v>409.736043</v>
      </c>
      <c r="Z65" s="92">
        <v>167</v>
      </c>
      <c r="AA65" s="90">
        <v>190.75989999999999</v>
      </c>
      <c r="AB65" s="90">
        <v>182</v>
      </c>
      <c r="AC65" s="90">
        <v>40.334693999999999</v>
      </c>
      <c r="AD65" s="90">
        <v>23</v>
      </c>
      <c r="AE65" s="90">
        <v>32.483279000000003</v>
      </c>
      <c r="AF65" s="90">
        <v>15</v>
      </c>
      <c r="AG65" s="90">
        <v>10.115399999999999</v>
      </c>
      <c r="AH65" s="90">
        <v>3</v>
      </c>
      <c r="AI65" s="92">
        <v>2080.2452597499</v>
      </c>
      <c r="AJ65" s="92">
        <v>11131</v>
      </c>
      <c r="AK65" s="90">
        <v>35.096539999999997</v>
      </c>
      <c r="AL65" s="90">
        <v>263</v>
      </c>
      <c r="AM65" s="92">
        <v>1908.3364599865999</v>
      </c>
      <c r="AN65" s="92">
        <v>11104</v>
      </c>
      <c r="AO65" s="90">
        <v>35.096539999999997</v>
      </c>
      <c r="AP65" s="90">
        <v>263</v>
      </c>
      <c r="AQ65" s="92">
        <v>0</v>
      </c>
      <c r="AR65" s="92">
        <v>0</v>
      </c>
      <c r="AS65" s="90">
        <v>0</v>
      </c>
      <c r="AT65" s="90">
        <v>0</v>
      </c>
      <c r="AU65" s="92">
        <v>1.0188680000000001</v>
      </c>
      <c r="AV65" s="92">
        <v>0</v>
      </c>
      <c r="AW65" s="90">
        <v>0</v>
      </c>
      <c r="AX65" s="90">
        <v>0</v>
      </c>
      <c r="AY65" s="92">
        <v>0</v>
      </c>
      <c r="AZ65" s="92">
        <v>0</v>
      </c>
      <c r="BA65" s="90">
        <v>0</v>
      </c>
      <c r="BB65" s="90">
        <v>0</v>
      </c>
      <c r="BC65" s="92">
        <v>10.4784952339</v>
      </c>
      <c r="BD65" s="92">
        <v>1</v>
      </c>
      <c r="BE65" s="90">
        <v>0</v>
      </c>
      <c r="BF65" s="90">
        <v>0</v>
      </c>
      <c r="BG65" s="92">
        <v>166.25422576540001</v>
      </c>
      <c r="BH65" s="92">
        <v>23</v>
      </c>
      <c r="BI65" s="90">
        <v>105.675831</v>
      </c>
      <c r="BJ65" s="90">
        <v>14</v>
      </c>
      <c r="BK65" s="92">
        <v>271.12919604180001</v>
      </c>
      <c r="BL65" s="92">
        <v>89</v>
      </c>
      <c r="BM65" s="90">
        <v>1.437878</v>
      </c>
      <c r="BN65" s="90">
        <v>3</v>
      </c>
      <c r="BO65" s="92">
        <v>43.371032061299999</v>
      </c>
      <c r="BP65" s="92">
        <v>280</v>
      </c>
      <c r="BQ65" s="90">
        <v>6.9000000000000006E-2</v>
      </c>
      <c r="BR65" s="90">
        <v>2</v>
      </c>
      <c r="BS65" s="92">
        <v>-6.1106675275368596E-13</v>
      </c>
      <c r="BT65" s="92">
        <v>0</v>
      </c>
      <c r="BU65" s="90">
        <v>-7.0665695517391201E-14</v>
      </c>
      <c r="BV65" s="90">
        <v>0</v>
      </c>
      <c r="BW65" s="131">
        <f t="shared" si="0"/>
        <v>5179.0084480020987</v>
      </c>
      <c r="BX65" s="131">
        <f t="shared" si="1"/>
        <v>0</v>
      </c>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135"/>
      <c r="FP65" s="135"/>
      <c r="FQ65" s="135"/>
      <c r="FR65" s="135"/>
      <c r="FS65" s="135"/>
      <c r="FT65" s="135"/>
      <c r="FU65" s="135"/>
      <c r="FV65" s="135"/>
      <c r="FW65" s="135"/>
      <c r="FX65" s="135"/>
      <c r="FY65" s="135"/>
      <c r="FZ65" s="135"/>
      <c r="GA65" s="135"/>
      <c r="GB65" s="135"/>
      <c r="GC65" s="135"/>
      <c r="GD65" s="135"/>
      <c r="GE65" s="135"/>
      <c r="GF65" s="135"/>
      <c r="GG65" s="135"/>
      <c r="GH65" s="135"/>
      <c r="GI65" s="135"/>
      <c r="GJ65" s="135"/>
      <c r="GK65" s="135"/>
      <c r="GL65" s="135"/>
      <c r="GM65" s="135"/>
      <c r="GN65" s="135"/>
      <c r="GO65" s="135"/>
      <c r="GP65" s="135"/>
      <c r="GQ65" s="135"/>
      <c r="GR65" s="135"/>
      <c r="GS65" s="135"/>
      <c r="GT65" s="135"/>
      <c r="GU65" s="135"/>
      <c r="GV65" s="135"/>
      <c r="GW65" s="135"/>
      <c r="GX65" s="135"/>
      <c r="GY65" s="135"/>
      <c r="GZ65" s="135"/>
      <c r="HA65" s="135"/>
      <c r="HB65" s="135"/>
      <c r="HC65" s="135"/>
      <c r="HD65" s="135"/>
      <c r="HE65" s="135"/>
      <c r="HF65" s="135"/>
      <c r="HG65" s="135"/>
      <c r="HH65" s="135"/>
      <c r="HI65" s="135"/>
      <c r="HJ65" s="135"/>
      <c r="HK65" s="135"/>
      <c r="HL65" s="135"/>
      <c r="HM65" s="135"/>
      <c r="HN65" s="135"/>
      <c r="HO65" s="135"/>
      <c r="HP65" s="135"/>
      <c r="HQ65" s="135"/>
      <c r="HR65" s="135"/>
      <c r="HS65" s="135"/>
      <c r="HT65" s="135"/>
      <c r="HU65" s="135"/>
      <c r="HV65" s="135"/>
      <c r="HW65" s="135"/>
      <c r="HX65" s="135"/>
      <c r="HY65" s="135"/>
      <c r="HZ65" s="135"/>
      <c r="IA65" s="135"/>
      <c r="IB65" s="135"/>
      <c r="IC65" s="135"/>
      <c r="ID65" s="135"/>
      <c r="IE65" s="135"/>
      <c r="IF65" s="135"/>
      <c r="IG65" s="135"/>
      <c r="IH65" s="135"/>
      <c r="II65" s="135"/>
      <c r="IJ65" s="135"/>
      <c r="IK65" s="135"/>
      <c r="IL65" s="135"/>
      <c r="IM65" s="135"/>
      <c r="IN65" s="135"/>
      <c r="IO65" s="135"/>
      <c r="IP65" s="135"/>
      <c r="IQ65" s="135"/>
      <c r="IR65" s="135"/>
      <c r="IS65" s="135"/>
      <c r="IT65" s="135"/>
      <c r="IU65" s="135"/>
      <c r="IV65" s="135"/>
    </row>
    <row r="66" spans="1:256" s="54" customFormat="1" ht="20.25" customHeight="1">
      <c r="A66" s="282"/>
      <c r="B66" s="74" t="s">
        <v>37</v>
      </c>
      <c r="C66" s="90">
        <v>415.03261900000001</v>
      </c>
      <c r="D66" s="90">
        <v>568</v>
      </c>
      <c r="E66" s="90">
        <v>75.3704129235621</v>
      </c>
      <c r="F66" s="90">
        <v>217.490951</v>
      </c>
      <c r="G66" s="90">
        <v>66</v>
      </c>
      <c r="H66" s="90"/>
      <c r="I66" s="90"/>
      <c r="J66" s="90"/>
      <c r="K66" s="90"/>
      <c r="L66" s="90">
        <v>408.79783900000001</v>
      </c>
      <c r="M66" s="90">
        <v>540</v>
      </c>
      <c r="N66" s="90">
        <v>90.203152209065195</v>
      </c>
      <c r="O66" s="90">
        <v>205.337951</v>
      </c>
      <c r="P66" s="90">
        <v>60</v>
      </c>
      <c r="Q66" s="90">
        <v>64.085221000000004</v>
      </c>
      <c r="R66" s="90">
        <v>132</v>
      </c>
      <c r="S66" s="90">
        <v>51.304840059584002</v>
      </c>
      <c r="T66" s="90">
        <v>5.1048</v>
      </c>
      <c r="U66" s="90">
        <v>12</v>
      </c>
      <c r="V66" s="90">
        <v>408.79783900000001</v>
      </c>
      <c r="W66" s="90">
        <v>540</v>
      </c>
      <c r="X66" s="90">
        <v>90.203152209065195</v>
      </c>
      <c r="Y66" s="90">
        <v>205.337951</v>
      </c>
      <c r="Z66" s="90">
        <v>60</v>
      </c>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v>0.412609</v>
      </c>
      <c r="BD66" s="90">
        <v>2</v>
      </c>
      <c r="BE66" s="90"/>
      <c r="BF66" s="90"/>
      <c r="BG66" s="90">
        <v>0.55001299999999997</v>
      </c>
      <c r="BH66" s="90">
        <v>8</v>
      </c>
      <c r="BI66" s="90"/>
      <c r="BJ66" s="90"/>
      <c r="BK66" s="90">
        <v>5.2721580000000001</v>
      </c>
      <c r="BL66" s="90">
        <v>18</v>
      </c>
      <c r="BM66" s="90">
        <v>12.153</v>
      </c>
      <c r="BN66" s="90">
        <v>6</v>
      </c>
      <c r="BO66" s="90"/>
      <c r="BP66" s="90"/>
      <c r="BQ66" s="90"/>
      <c r="BR66" s="90"/>
      <c r="BS66" s="90"/>
      <c r="BT66" s="90"/>
      <c r="BU66" s="90"/>
      <c r="BV66" s="90"/>
      <c r="BW66" s="131">
        <f t="shared" si="0"/>
        <v>415.03261899999995</v>
      </c>
      <c r="BX66" s="131">
        <f t="shared" si="1"/>
        <v>0</v>
      </c>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135"/>
      <c r="FP66" s="135"/>
      <c r="FQ66" s="135"/>
      <c r="FR66" s="135"/>
      <c r="FS66" s="135"/>
      <c r="FT66" s="135"/>
      <c r="FU66" s="135"/>
      <c r="FV66" s="135"/>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row>
    <row r="67" spans="1:256" s="54" customFormat="1" ht="20.25" customHeight="1">
      <c r="A67" s="282"/>
      <c r="B67" s="74" t="s">
        <v>49</v>
      </c>
      <c r="C67" s="94">
        <v>2650.328661</v>
      </c>
      <c r="D67" s="94">
        <v>5702</v>
      </c>
      <c r="E67" s="94">
        <v>52.4961202651143</v>
      </c>
      <c r="F67" s="94">
        <v>1273.438711</v>
      </c>
      <c r="G67" s="94">
        <v>650</v>
      </c>
      <c r="H67" s="94">
        <v>26.453368000000001</v>
      </c>
      <c r="I67" s="94">
        <v>4</v>
      </c>
      <c r="J67" s="94">
        <v>1.5</v>
      </c>
      <c r="K67" s="94">
        <v>1</v>
      </c>
      <c r="L67" s="94">
        <v>2394.4958569999999</v>
      </c>
      <c r="M67" s="94">
        <v>5098</v>
      </c>
      <c r="N67" s="94">
        <v>54.277308850498301</v>
      </c>
      <c r="O67" s="94">
        <v>1012.412793</v>
      </c>
      <c r="P67" s="94">
        <v>533</v>
      </c>
      <c r="Q67" s="90">
        <v>30.547395000000002</v>
      </c>
      <c r="R67" s="90">
        <v>18</v>
      </c>
      <c r="S67" s="90">
        <v>752.37924822652406</v>
      </c>
      <c r="T67" s="90">
        <v>4.1881909999999998</v>
      </c>
      <c r="U67" s="90">
        <v>8</v>
      </c>
      <c r="V67" s="94">
        <v>1926.925017</v>
      </c>
      <c r="W67" s="94">
        <v>4590</v>
      </c>
      <c r="X67" s="94">
        <v>44.927519582816601</v>
      </c>
      <c r="Y67" s="94">
        <v>730.917643</v>
      </c>
      <c r="Z67" s="94">
        <v>423</v>
      </c>
      <c r="AA67" s="94">
        <v>447.85553299999998</v>
      </c>
      <c r="AB67" s="94">
        <v>503</v>
      </c>
      <c r="AC67" s="94">
        <v>272.56315000000001</v>
      </c>
      <c r="AD67" s="94">
        <v>106</v>
      </c>
      <c r="AE67" s="94">
        <v>19.715306999999999</v>
      </c>
      <c r="AF67" s="94">
        <v>5</v>
      </c>
      <c r="AG67" s="94">
        <v>8.9320000000000004</v>
      </c>
      <c r="AH67" s="94">
        <v>4</v>
      </c>
      <c r="AI67" s="94">
        <v>0</v>
      </c>
      <c r="AJ67" s="94">
        <v>0</v>
      </c>
      <c r="AK67" s="94">
        <v>0</v>
      </c>
      <c r="AL67" s="94">
        <v>0</v>
      </c>
      <c r="AM67" s="94">
        <v>0</v>
      </c>
      <c r="AN67" s="94">
        <v>0</v>
      </c>
      <c r="AO67" s="94">
        <v>0</v>
      </c>
      <c r="AP67" s="94">
        <v>0</v>
      </c>
      <c r="AQ67" s="94">
        <v>0</v>
      </c>
      <c r="AR67" s="94">
        <v>2</v>
      </c>
      <c r="AS67" s="94">
        <v>2</v>
      </c>
      <c r="AT67" s="94">
        <v>1</v>
      </c>
      <c r="AU67" s="94">
        <v>0</v>
      </c>
      <c r="AV67" s="94">
        <v>1</v>
      </c>
      <c r="AW67" s="94">
        <v>0</v>
      </c>
      <c r="AX67" s="94">
        <v>0</v>
      </c>
      <c r="AY67" s="94">
        <v>-3.3757000000000001</v>
      </c>
      <c r="AZ67" s="94">
        <v>1</v>
      </c>
      <c r="BA67" s="94">
        <v>0</v>
      </c>
      <c r="BB67" s="94">
        <v>0</v>
      </c>
      <c r="BC67" s="94">
        <v>0</v>
      </c>
      <c r="BD67" s="94">
        <v>0</v>
      </c>
      <c r="BE67" s="94">
        <v>0</v>
      </c>
      <c r="BF67" s="94">
        <v>0</v>
      </c>
      <c r="BG67" s="94">
        <v>133.72166899999999</v>
      </c>
      <c r="BH67" s="94">
        <v>155</v>
      </c>
      <c r="BI67" s="94">
        <v>107.54900000000001</v>
      </c>
      <c r="BJ67" s="94">
        <v>40</v>
      </c>
      <c r="BK67" s="94">
        <v>99.033467000000002</v>
      </c>
      <c r="BL67" s="94">
        <v>441</v>
      </c>
      <c r="BM67" s="94">
        <v>133.884918</v>
      </c>
      <c r="BN67" s="94">
        <v>73</v>
      </c>
      <c r="BO67" s="94">
        <v>0</v>
      </c>
      <c r="BP67" s="94">
        <v>0</v>
      </c>
      <c r="BQ67" s="94">
        <v>16.091999999999999</v>
      </c>
      <c r="BR67" s="94">
        <v>2</v>
      </c>
      <c r="BS67" s="90">
        <v>1.7053025658242399E-13</v>
      </c>
      <c r="BT67" s="94">
        <v>0</v>
      </c>
      <c r="BU67" s="94">
        <v>4.2632564145605999E-14</v>
      </c>
      <c r="BV67" s="94">
        <v>0</v>
      </c>
      <c r="BW67" s="131">
        <f t="shared" si="0"/>
        <v>2650.328661</v>
      </c>
      <c r="BX67" s="131">
        <f t="shared" si="1"/>
        <v>0</v>
      </c>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row>
    <row r="68" spans="1:256" s="54" customFormat="1" ht="20.25" customHeight="1">
      <c r="A68" s="282"/>
      <c r="B68" s="74" t="s">
        <v>39</v>
      </c>
      <c r="C68" s="97">
        <v>102.86</v>
      </c>
      <c r="D68" s="97">
        <v>210</v>
      </c>
      <c r="E68" s="97">
        <v>23.298375954155301</v>
      </c>
      <c r="F68" s="97">
        <v>17.43</v>
      </c>
      <c r="G68" s="97">
        <v>21</v>
      </c>
      <c r="H68" s="90">
        <v>0</v>
      </c>
      <c r="I68" s="90">
        <v>0</v>
      </c>
      <c r="J68" s="90">
        <v>2.7</v>
      </c>
      <c r="K68" s="90">
        <v>1</v>
      </c>
      <c r="L68" s="97">
        <v>99.39</v>
      </c>
      <c r="M68" s="97">
        <v>183</v>
      </c>
      <c r="N68" s="97">
        <v>34.2369962108164</v>
      </c>
      <c r="O68" s="97">
        <v>13.68</v>
      </c>
      <c r="P68" s="97">
        <v>19</v>
      </c>
      <c r="Q68" s="97">
        <v>2.62</v>
      </c>
      <c r="R68" s="97">
        <v>12</v>
      </c>
      <c r="S68" s="97">
        <v>344.73684210526301</v>
      </c>
      <c r="T68" s="97">
        <v>0</v>
      </c>
      <c r="U68" s="97">
        <v>0</v>
      </c>
      <c r="V68" s="97">
        <v>99.39</v>
      </c>
      <c r="W68" s="97">
        <v>183</v>
      </c>
      <c r="X68" s="97">
        <v>34.273595641229001</v>
      </c>
      <c r="Y68" s="97">
        <v>13.68</v>
      </c>
      <c r="Z68" s="97">
        <v>19</v>
      </c>
      <c r="AA68" s="97">
        <v>0</v>
      </c>
      <c r="AB68" s="97">
        <v>0</v>
      </c>
      <c r="AC68" s="97">
        <v>0</v>
      </c>
      <c r="AD68" s="97">
        <v>0</v>
      </c>
      <c r="AE68" s="97">
        <v>0</v>
      </c>
      <c r="AF68" s="97">
        <v>0</v>
      </c>
      <c r="AG68" s="97">
        <v>0</v>
      </c>
      <c r="AH68" s="97">
        <v>0</v>
      </c>
      <c r="AI68" s="97">
        <v>0</v>
      </c>
      <c r="AJ68" s="97">
        <v>0</v>
      </c>
      <c r="AK68" s="97">
        <v>0</v>
      </c>
      <c r="AL68" s="97">
        <v>0</v>
      </c>
      <c r="AM68" s="97">
        <v>0</v>
      </c>
      <c r="AN68" s="97">
        <v>0</v>
      </c>
      <c r="AO68" s="97">
        <v>0</v>
      </c>
      <c r="AP68" s="97">
        <v>0</v>
      </c>
      <c r="AQ68" s="97">
        <v>0</v>
      </c>
      <c r="AR68" s="97">
        <v>0</v>
      </c>
      <c r="AS68" s="97">
        <v>0</v>
      </c>
      <c r="AT68" s="97">
        <v>0</v>
      </c>
      <c r="AU68" s="97">
        <v>0</v>
      </c>
      <c r="AV68" s="97">
        <v>0</v>
      </c>
      <c r="AW68" s="97">
        <v>0</v>
      </c>
      <c r="AX68" s="97">
        <v>0</v>
      </c>
      <c r="AY68" s="97">
        <v>0</v>
      </c>
      <c r="AZ68" s="97">
        <v>0</v>
      </c>
      <c r="BA68" s="97">
        <v>0</v>
      </c>
      <c r="BB68" s="97">
        <v>0</v>
      </c>
      <c r="BC68" s="97">
        <v>0</v>
      </c>
      <c r="BD68" s="97">
        <v>0</v>
      </c>
      <c r="BE68" s="97">
        <v>0</v>
      </c>
      <c r="BF68" s="97">
        <v>0</v>
      </c>
      <c r="BG68" s="97">
        <v>1.93</v>
      </c>
      <c r="BH68" s="97">
        <v>6</v>
      </c>
      <c r="BI68" s="97">
        <v>1.05</v>
      </c>
      <c r="BJ68" s="97">
        <v>1</v>
      </c>
      <c r="BK68" s="97">
        <v>1.54</v>
      </c>
      <c r="BL68" s="97">
        <v>21</v>
      </c>
      <c r="BM68" s="97">
        <v>0</v>
      </c>
      <c r="BN68" s="97">
        <v>0</v>
      </c>
      <c r="BO68" s="97">
        <v>0</v>
      </c>
      <c r="BP68" s="97">
        <v>0</v>
      </c>
      <c r="BQ68" s="97">
        <v>0</v>
      </c>
      <c r="BR68" s="97">
        <v>0</v>
      </c>
      <c r="BS68" s="97">
        <v>0</v>
      </c>
      <c r="BT68" s="97">
        <v>0</v>
      </c>
      <c r="BU68" s="97">
        <v>0</v>
      </c>
      <c r="BV68" s="97">
        <v>0</v>
      </c>
      <c r="BW68" s="131">
        <f t="shared" si="0"/>
        <v>102.86000000000001</v>
      </c>
      <c r="BX68" s="131">
        <f t="shared" si="1"/>
        <v>0</v>
      </c>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row>
    <row r="69" spans="1:256" s="54" customFormat="1" ht="20.25" customHeight="1">
      <c r="A69" s="282"/>
      <c r="B69" s="74" t="s">
        <v>35</v>
      </c>
      <c r="C69" s="90">
        <v>1598.502225</v>
      </c>
      <c r="D69" s="90">
        <v>3361</v>
      </c>
      <c r="E69" s="90">
        <v>44.125165798319898</v>
      </c>
      <c r="F69" s="90">
        <v>1075.3268270000001</v>
      </c>
      <c r="G69" s="90">
        <v>180</v>
      </c>
      <c r="H69" s="90"/>
      <c r="I69" s="90">
        <v>3</v>
      </c>
      <c r="J69" s="90">
        <v>0</v>
      </c>
      <c r="K69" s="90">
        <v>1</v>
      </c>
      <c r="L69" s="90">
        <v>1523.2627500000001</v>
      </c>
      <c r="M69" s="90">
        <v>2890</v>
      </c>
      <c r="N69" s="90">
        <v>49.769009494456299</v>
      </c>
      <c r="O69" s="90">
        <v>607.76582699999994</v>
      </c>
      <c r="P69" s="90">
        <v>130</v>
      </c>
      <c r="Q69" s="90">
        <v>686.93291099999999</v>
      </c>
      <c r="R69" s="90">
        <v>1331</v>
      </c>
      <c r="S69" s="90">
        <v>64.158374213494199</v>
      </c>
      <c r="T69" s="90">
        <v>216.631494</v>
      </c>
      <c r="U69" s="90">
        <v>48</v>
      </c>
      <c r="V69" s="90">
        <v>1377.093764</v>
      </c>
      <c r="W69" s="90">
        <v>2749</v>
      </c>
      <c r="X69" s="90">
        <v>46.137544594315699</v>
      </c>
      <c r="Y69" s="90">
        <v>583.94949399999996</v>
      </c>
      <c r="Z69" s="90">
        <v>120</v>
      </c>
      <c r="AA69" s="90">
        <v>126.097486</v>
      </c>
      <c r="AB69" s="90">
        <v>130</v>
      </c>
      <c r="AC69" s="90">
        <v>23.816333</v>
      </c>
      <c r="AD69" s="90">
        <v>10</v>
      </c>
      <c r="AE69" s="90">
        <v>20.0715</v>
      </c>
      <c r="AF69" s="90">
        <v>11</v>
      </c>
      <c r="AG69" s="90">
        <v>0</v>
      </c>
      <c r="AH69" s="90">
        <v>0</v>
      </c>
      <c r="AI69" s="90"/>
      <c r="AJ69" s="90"/>
      <c r="AK69" s="90"/>
      <c r="AL69" s="90"/>
      <c r="AM69" s="90"/>
      <c r="AN69" s="90"/>
      <c r="AO69" s="90"/>
      <c r="AP69" s="90"/>
      <c r="AQ69" s="90">
        <v>0</v>
      </c>
      <c r="AR69" s="90">
        <v>0</v>
      </c>
      <c r="AS69" s="90">
        <v>0.2</v>
      </c>
      <c r="AT69" s="90">
        <v>1</v>
      </c>
      <c r="AU69" s="90">
        <v>0</v>
      </c>
      <c r="AV69" s="90">
        <v>0</v>
      </c>
      <c r="AW69" s="90">
        <v>0</v>
      </c>
      <c r="AX69" s="90">
        <v>0</v>
      </c>
      <c r="AY69" s="90">
        <v>3.0198109999999998</v>
      </c>
      <c r="AZ69" s="90">
        <v>1</v>
      </c>
      <c r="BA69" s="90">
        <v>402</v>
      </c>
      <c r="BB69" s="90">
        <v>2</v>
      </c>
      <c r="BC69" s="90">
        <v>0</v>
      </c>
      <c r="BD69" s="90">
        <v>0</v>
      </c>
      <c r="BE69" s="90">
        <v>0</v>
      </c>
      <c r="BF69" s="90">
        <v>0</v>
      </c>
      <c r="BG69" s="90">
        <v>19.056296</v>
      </c>
      <c r="BH69" s="90">
        <v>26</v>
      </c>
      <c r="BI69" s="90">
        <v>21.963000000000001</v>
      </c>
      <c r="BJ69" s="90">
        <v>31</v>
      </c>
      <c r="BK69" s="90">
        <v>31.221768000000001</v>
      </c>
      <c r="BL69" s="90">
        <v>337</v>
      </c>
      <c r="BM69" s="90">
        <v>43.298000000000002</v>
      </c>
      <c r="BN69" s="90">
        <v>15</v>
      </c>
      <c r="BO69" s="90">
        <v>21.686599999999999</v>
      </c>
      <c r="BP69" s="90">
        <v>103</v>
      </c>
      <c r="BQ69" s="90">
        <v>0</v>
      </c>
      <c r="BR69" s="90">
        <v>0</v>
      </c>
      <c r="BS69" s="90">
        <v>0.255</v>
      </c>
      <c r="BT69" s="90">
        <v>1</v>
      </c>
      <c r="BU69" s="90">
        <v>0.1</v>
      </c>
      <c r="BV69" s="90">
        <v>0</v>
      </c>
      <c r="BW69" s="131">
        <f t="shared" si="0"/>
        <v>1598.5022250000002</v>
      </c>
      <c r="BX69" s="131">
        <f t="shared" si="1"/>
        <v>0</v>
      </c>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row>
    <row r="70" spans="1:256" s="54" customFormat="1" ht="20.25" customHeight="1">
      <c r="A70" s="282"/>
      <c r="B70" s="74" t="s">
        <v>52</v>
      </c>
      <c r="C70" s="90">
        <v>496.21</v>
      </c>
      <c r="D70" s="90">
        <v>659</v>
      </c>
      <c r="E70" s="90">
        <v>51.930885800401903</v>
      </c>
      <c r="F70" s="90">
        <v>475.2</v>
      </c>
      <c r="G70" s="90">
        <v>60</v>
      </c>
      <c r="H70" s="90">
        <v>0</v>
      </c>
      <c r="I70" s="90">
        <v>0</v>
      </c>
      <c r="J70" s="90">
        <v>0</v>
      </c>
      <c r="K70" s="90">
        <v>0</v>
      </c>
      <c r="L70" s="90">
        <v>329.75</v>
      </c>
      <c r="M70" s="90">
        <v>594</v>
      </c>
      <c r="N70" s="90">
        <v>50.379661742013397</v>
      </c>
      <c r="O70" s="90">
        <v>225.09</v>
      </c>
      <c r="P70" s="90">
        <v>46</v>
      </c>
      <c r="Q70" s="90">
        <v>0</v>
      </c>
      <c r="R70" s="90">
        <v>0</v>
      </c>
      <c r="S70" s="90">
        <v>0</v>
      </c>
      <c r="T70" s="90">
        <v>0</v>
      </c>
      <c r="U70" s="90">
        <v>0</v>
      </c>
      <c r="V70" s="90">
        <v>329.75</v>
      </c>
      <c r="W70" s="90">
        <v>594</v>
      </c>
      <c r="X70" s="90">
        <v>50.388129947128803</v>
      </c>
      <c r="Y70" s="90">
        <v>225.09</v>
      </c>
      <c r="Z70" s="90">
        <v>46</v>
      </c>
      <c r="AA70" s="90">
        <v>0</v>
      </c>
      <c r="AB70" s="90">
        <v>0</v>
      </c>
      <c r="AC70" s="90">
        <v>0</v>
      </c>
      <c r="AD70" s="90">
        <v>0</v>
      </c>
      <c r="AE70" s="90">
        <v>0</v>
      </c>
      <c r="AF70" s="90">
        <v>0</v>
      </c>
      <c r="AG70" s="90">
        <v>0</v>
      </c>
      <c r="AH70" s="90">
        <v>0</v>
      </c>
      <c r="AI70" s="90">
        <v>0</v>
      </c>
      <c r="AJ70" s="90">
        <v>0</v>
      </c>
      <c r="AK70" s="90">
        <v>0</v>
      </c>
      <c r="AL70" s="90">
        <v>0</v>
      </c>
      <c r="AM70" s="90">
        <v>0</v>
      </c>
      <c r="AN70" s="90">
        <v>0</v>
      </c>
      <c r="AO70" s="90">
        <v>0</v>
      </c>
      <c r="AP70" s="90">
        <v>0</v>
      </c>
      <c r="AQ70" s="90">
        <v>0</v>
      </c>
      <c r="AR70" s="90">
        <v>0</v>
      </c>
      <c r="AS70" s="90">
        <v>0</v>
      </c>
      <c r="AT70" s="90">
        <v>0</v>
      </c>
      <c r="AU70" s="90">
        <v>0</v>
      </c>
      <c r="AV70" s="90">
        <v>0</v>
      </c>
      <c r="AW70" s="90">
        <v>0</v>
      </c>
      <c r="AX70" s="90">
        <v>0</v>
      </c>
      <c r="AY70" s="90">
        <v>9.83</v>
      </c>
      <c r="AZ70" s="90">
        <v>1</v>
      </c>
      <c r="BA70" s="90">
        <v>3.51</v>
      </c>
      <c r="BB70" s="90">
        <v>1</v>
      </c>
      <c r="BC70" s="90">
        <v>0</v>
      </c>
      <c r="BD70" s="90">
        <v>0</v>
      </c>
      <c r="BE70" s="90">
        <v>0</v>
      </c>
      <c r="BF70" s="90">
        <v>0</v>
      </c>
      <c r="BG70" s="90">
        <v>7.45</v>
      </c>
      <c r="BH70" s="90">
        <v>23</v>
      </c>
      <c r="BI70" s="90">
        <v>45.5</v>
      </c>
      <c r="BJ70" s="90">
        <v>10</v>
      </c>
      <c r="BK70" s="90">
        <v>129.04</v>
      </c>
      <c r="BL70" s="90">
        <v>39</v>
      </c>
      <c r="BM70" s="90">
        <v>193.14</v>
      </c>
      <c r="BN70" s="90">
        <v>2</v>
      </c>
      <c r="BO70" s="90">
        <v>20.14</v>
      </c>
      <c r="BP70" s="90">
        <v>2</v>
      </c>
      <c r="BQ70" s="90">
        <v>7.96</v>
      </c>
      <c r="BR70" s="90">
        <v>1</v>
      </c>
      <c r="BS70" s="90">
        <v>0</v>
      </c>
      <c r="BT70" s="90">
        <v>0</v>
      </c>
      <c r="BU70" s="90">
        <v>0</v>
      </c>
      <c r="BV70" s="90">
        <v>0</v>
      </c>
      <c r="BW70" s="131">
        <f t="shared" si="0"/>
        <v>496.20999999999992</v>
      </c>
      <c r="BX70" s="131">
        <f t="shared" si="1"/>
        <v>0</v>
      </c>
      <c r="BY70" s="137"/>
      <c r="BZ70" s="137"/>
      <c r="CA70" s="137"/>
      <c r="CB70" s="137"/>
      <c r="CC70" s="137"/>
      <c r="CD70" s="137"/>
      <c r="CE70" s="137"/>
      <c r="CF70" s="137"/>
      <c r="CG70" s="137"/>
      <c r="CH70" s="137"/>
      <c r="CI70" s="137"/>
      <c r="CJ70" s="137"/>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row>
    <row r="71" spans="1:256" s="54" customFormat="1" ht="26.1" customHeight="1">
      <c r="A71" s="282"/>
      <c r="B71" s="74" t="s">
        <v>50</v>
      </c>
      <c r="C71" s="90">
        <v>863.52443300000004</v>
      </c>
      <c r="D71" s="90">
        <v>2027</v>
      </c>
      <c r="E71" s="90">
        <v>45.590038146018898</v>
      </c>
      <c r="F71" s="90">
        <v>296.48118799999997</v>
      </c>
      <c r="G71" s="90">
        <v>117</v>
      </c>
      <c r="H71" s="90">
        <v>0.76329999999999998</v>
      </c>
      <c r="I71" s="90">
        <v>4</v>
      </c>
      <c r="J71" s="90"/>
      <c r="K71" s="90"/>
      <c r="L71" s="90">
        <v>833.72233300000005</v>
      </c>
      <c r="M71" s="90">
        <v>1997</v>
      </c>
      <c r="N71" s="90">
        <v>47.080248692364997</v>
      </c>
      <c r="O71" s="90">
        <v>289.65118799999999</v>
      </c>
      <c r="P71" s="90">
        <v>109</v>
      </c>
      <c r="Q71" s="90">
        <v>114.290786</v>
      </c>
      <c r="R71" s="90">
        <v>347</v>
      </c>
      <c r="S71" s="90">
        <v>29.9091395949991</v>
      </c>
      <c r="T71" s="90">
        <v>81.549127999999996</v>
      </c>
      <c r="U71" s="90">
        <v>33</v>
      </c>
      <c r="V71" s="90">
        <v>774.23832100000004</v>
      </c>
      <c r="W71" s="90">
        <v>1865</v>
      </c>
      <c r="X71" s="90">
        <v>44.181490336648203</v>
      </c>
      <c r="Y71" s="90">
        <v>265.52247799999998</v>
      </c>
      <c r="Z71" s="90">
        <v>100</v>
      </c>
      <c r="AA71" s="90">
        <v>59.484012</v>
      </c>
      <c r="AB71" s="90">
        <v>132</v>
      </c>
      <c r="AC71" s="90">
        <v>24.128710000000002</v>
      </c>
      <c r="AD71" s="90">
        <v>9</v>
      </c>
      <c r="AE71" s="90"/>
      <c r="AF71" s="90"/>
      <c r="AG71" s="90"/>
      <c r="AH71" s="90"/>
      <c r="AI71" s="90"/>
      <c r="AJ71" s="90"/>
      <c r="AK71" s="90"/>
      <c r="AL71" s="90"/>
      <c r="AM71" s="90"/>
      <c r="AN71" s="90"/>
      <c r="AO71" s="90"/>
      <c r="AP71" s="90"/>
      <c r="AQ71" s="90"/>
      <c r="AR71" s="90"/>
      <c r="AS71" s="90"/>
      <c r="AT71" s="90"/>
      <c r="AU71" s="90"/>
      <c r="AV71" s="90"/>
      <c r="AW71" s="90"/>
      <c r="AX71" s="90"/>
      <c r="AY71" s="90">
        <v>1.2319</v>
      </c>
      <c r="AZ71" s="90">
        <v>3</v>
      </c>
      <c r="BA71" s="90">
        <v>1</v>
      </c>
      <c r="BB71" s="90">
        <v>1</v>
      </c>
      <c r="BC71" s="90"/>
      <c r="BD71" s="90"/>
      <c r="BE71" s="90"/>
      <c r="BF71" s="90"/>
      <c r="BG71" s="90">
        <v>23.536000000000001</v>
      </c>
      <c r="BH71" s="90">
        <v>12</v>
      </c>
      <c r="BI71" s="90">
        <v>2</v>
      </c>
      <c r="BJ71" s="90">
        <v>1</v>
      </c>
      <c r="BK71" s="90">
        <v>4.2709000000000001</v>
      </c>
      <c r="BL71" s="90">
        <v>11</v>
      </c>
      <c r="BM71" s="90">
        <v>3.83</v>
      </c>
      <c r="BN71" s="90">
        <v>6</v>
      </c>
      <c r="BO71" s="90"/>
      <c r="BP71" s="90"/>
      <c r="BQ71" s="90"/>
      <c r="BR71" s="90"/>
      <c r="BS71" s="90"/>
      <c r="BT71" s="90"/>
      <c r="BU71" s="90"/>
      <c r="BV71" s="90"/>
      <c r="BW71" s="131">
        <f t="shared" si="0"/>
        <v>863.52443300000004</v>
      </c>
      <c r="BX71" s="131">
        <f t="shared" si="1"/>
        <v>0</v>
      </c>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135"/>
      <c r="FP71" s="135"/>
      <c r="FQ71" s="135"/>
      <c r="FR71" s="135"/>
      <c r="FS71" s="135"/>
      <c r="FT71" s="135"/>
      <c r="FU71" s="135"/>
      <c r="FV71" s="135"/>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row>
    <row r="72" spans="1:256" s="54" customFormat="1" ht="20.25" customHeight="1">
      <c r="A72" s="282"/>
      <c r="B72" s="74" t="s">
        <v>41</v>
      </c>
      <c r="C72" s="102">
        <v>5429.4124819999997</v>
      </c>
      <c r="D72" s="103">
        <v>10678</v>
      </c>
      <c r="E72" s="104">
        <v>42.152437624263499</v>
      </c>
      <c r="F72" s="102">
        <v>2912.4621120000002</v>
      </c>
      <c r="G72" s="102">
        <v>950</v>
      </c>
      <c r="H72" s="112">
        <v>32.636422000000003</v>
      </c>
      <c r="I72" s="105">
        <v>23</v>
      </c>
      <c r="J72" s="112">
        <v>27.137</v>
      </c>
      <c r="K72" s="105">
        <v>5</v>
      </c>
      <c r="L72" s="112">
        <v>4979.7378339999996</v>
      </c>
      <c r="M72" s="105">
        <v>9674</v>
      </c>
      <c r="N72" s="103">
        <v>45.794694302618502</v>
      </c>
      <c r="O72" s="112">
        <v>2330.527313</v>
      </c>
      <c r="P72" s="112">
        <v>705</v>
      </c>
      <c r="Q72" s="112">
        <v>212.29520500000001</v>
      </c>
      <c r="R72" s="105">
        <v>339</v>
      </c>
      <c r="S72" s="103">
        <v>35.139900940020503</v>
      </c>
      <c r="T72" s="112">
        <v>75.255882999999997</v>
      </c>
      <c r="U72" s="105">
        <v>33</v>
      </c>
      <c r="V72" s="112">
        <v>4979.7378339999996</v>
      </c>
      <c r="W72" s="105">
        <v>9674</v>
      </c>
      <c r="X72" s="103">
        <v>45.794694302618502</v>
      </c>
      <c r="Y72" s="112">
        <v>2330.527313</v>
      </c>
      <c r="Z72" s="112">
        <v>705</v>
      </c>
      <c r="AA72" s="112">
        <v>0</v>
      </c>
      <c r="AB72" s="105">
        <v>0</v>
      </c>
      <c r="AC72" s="112">
        <v>0</v>
      </c>
      <c r="AD72" s="105">
        <v>0</v>
      </c>
      <c r="AE72" s="112">
        <v>0</v>
      </c>
      <c r="AF72" s="123">
        <v>0</v>
      </c>
      <c r="AG72" s="112">
        <v>0</v>
      </c>
      <c r="AH72" s="123">
        <v>0</v>
      </c>
      <c r="AI72" s="105">
        <v>90.315083000000001</v>
      </c>
      <c r="AJ72" s="105">
        <v>372</v>
      </c>
      <c r="AK72" s="105">
        <v>24.622</v>
      </c>
      <c r="AL72" s="105">
        <v>9</v>
      </c>
      <c r="AM72" s="105">
        <v>90.315083000000001</v>
      </c>
      <c r="AN72" s="105">
        <v>372</v>
      </c>
      <c r="AO72" s="105">
        <v>24.622</v>
      </c>
      <c r="AP72" s="105">
        <v>9</v>
      </c>
      <c r="AQ72" s="126">
        <v>0.4</v>
      </c>
      <c r="AR72" s="123">
        <v>4</v>
      </c>
      <c r="AS72" s="126">
        <v>0.3</v>
      </c>
      <c r="AT72" s="123">
        <v>1</v>
      </c>
      <c r="AU72" s="105">
        <v>0</v>
      </c>
      <c r="AV72" s="105">
        <v>2</v>
      </c>
      <c r="AW72" s="105">
        <v>90.724999999999994</v>
      </c>
      <c r="AX72" s="105">
        <v>3</v>
      </c>
      <c r="AY72" s="112">
        <v>4.68</v>
      </c>
      <c r="AZ72" s="112">
        <v>2</v>
      </c>
      <c r="BA72" s="112">
        <v>0</v>
      </c>
      <c r="BB72" s="112">
        <v>0</v>
      </c>
      <c r="BC72" s="112">
        <v>0</v>
      </c>
      <c r="BD72" s="112">
        <v>0</v>
      </c>
      <c r="BE72" s="112">
        <v>0</v>
      </c>
      <c r="BF72" s="112">
        <v>0</v>
      </c>
      <c r="BG72" s="112">
        <v>296.65986900000001</v>
      </c>
      <c r="BH72" s="123">
        <v>499</v>
      </c>
      <c r="BI72" s="112">
        <v>382.33859899999999</v>
      </c>
      <c r="BJ72" s="123">
        <v>192</v>
      </c>
      <c r="BK72" s="126">
        <v>24.207592000000002</v>
      </c>
      <c r="BL72" s="123">
        <v>87</v>
      </c>
      <c r="BM72" s="126">
        <v>55.402999999999999</v>
      </c>
      <c r="BN72" s="123">
        <v>24</v>
      </c>
      <c r="BO72" s="105">
        <v>0</v>
      </c>
      <c r="BP72" s="105">
        <v>1E-4</v>
      </c>
      <c r="BQ72" s="105">
        <v>0</v>
      </c>
      <c r="BR72" s="105">
        <v>0</v>
      </c>
      <c r="BS72" s="112">
        <v>0.77568199999965204</v>
      </c>
      <c r="BT72" s="112">
        <v>14.9999</v>
      </c>
      <c r="BU72" s="112">
        <v>1.40919999999996</v>
      </c>
      <c r="BV72" s="112">
        <v>11</v>
      </c>
      <c r="BW72" s="131">
        <f t="shared" si="0"/>
        <v>5429.4124819999988</v>
      </c>
      <c r="BX72" s="131">
        <f t="shared" si="1"/>
        <v>0</v>
      </c>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row>
    <row r="73" spans="1:256" s="54" customFormat="1" ht="20.25" customHeight="1">
      <c r="A73" s="282"/>
      <c r="B73" s="74" t="s">
        <v>62</v>
      </c>
      <c r="C73" s="90">
        <v>856.77752899999996</v>
      </c>
      <c r="D73" s="90">
        <v>1805</v>
      </c>
      <c r="E73" s="90">
        <v>48.493069143846</v>
      </c>
      <c r="F73" s="90">
        <v>401.907533</v>
      </c>
      <c r="G73" s="90">
        <v>130</v>
      </c>
      <c r="H73" s="90">
        <v>76.287021999999993</v>
      </c>
      <c r="I73" s="90">
        <v>25</v>
      </c>
      <c r="J73" s="90">
        <v>9.02</v>
      </c>
      <c r="K73" s="90">
        <v>13</v>
      </c>
      <c r="L73" s="90">
        <v>488.80360899999999</v>
      </c>
      <c r="M73" s="90">
        <v>692</v>
      </c>
      <c r="N73" s="90">
        <v>95.964875803323906</v>
      </c>
      <c r="O73" s="90">
        <v>234.39658900000001</v>
      </c>
      <c r="P73" s="90">
        <v>36</v>
      </c>
      <c r="Q73" s="90">
        <v>29.44444</v>
      </c>
      <c r="R73" s="90">
        <v>19</v>
      </c>
      <c r="S73" s="90">
        <v>1108.59547750708</v>
      </c>
      <c r="T73" s="90">
        <v>4.9400000000000004</v>
      </c>
      <c r="U73" s="90">
        <v>2</v>
      </c>
      <c r="V73" s="90">
        <v>488.80360899999999</v>
      </c>
      <c r="W73" s="90">
        <v>692</v>
      </c>
      <c r="X73" s="90">
        <v>95.964875803323906</v>
      </c>
      <c r="Y73" s="90">
        <v>234.39658900000001</v>
      </c>
      <c r="Z73" s="90">
        <v>36</v>
      </c>
      <c r="AA73" s="90">
        <v>0</v>
      </c>
      <c r="AB73" s="90">
        <v>0</v>
      </c>
      <c r="AC73" s="90">
        <v>0</v>
      </c>
      <c r="AD73" s="90">
        <v>0</v>
      </c>
      <c r="AE73" s="90">
        <v>0</v>
      </c>
      <c r="AF73" s="90">
        <v>0</v>
      </c>
      <c r="AG73" s="90">
        <v>0</v>
      </c>
      <c r="AH73" s="90">
        <v>0</v>
      </c>
      <c r="AI73" s="90">
        <v>227.77438900000001</v>
      </c>
      <c r="AJ73" s="90">
        <v>838</v>
      </c>
      <c r="AK73" s="90">
        <v>0.22400999999999999</v>
      </c>
      <c r="AL73" s="90">
        <v>3</v>
      </c>
      <c r="AM73" s="90">
        <v>227.77438900000001</v>
      </c>
      <c r="AN73" s="90">
        <v>838</v>
      </c>
      <c r="AO73" s="90">
        <v>0.22400999999999999</v>
      </c>
      <c r="AP73" s="90">
        <v>3</v>
      </c>
      <c r="AQ73" s="90">
        <v>4.2999999999999997E-2</v>
      </c>
      <c r="AR73" s="90">
        <v>1</v>
      </c>
      <c r="AS73" s="90">
        <v>0</v>
      </c>
      <c r="AT73" s="90">
        <v>0</v>
      </c>
      <c r="AU73" s="90">
        <v>0</v>
      </c>
      <c r="AV73" s="90">
        <v>0</v>
      </c>
      <c r="AW73" s="90">
        <v>0</v>
      </c>
      <c r="AX73" s="90">
        <v>0</v>
      </c>
      <c r="AY73" s="90">
        <v>0</v>
      </c>
      <c r="AZ73" s="90">
        <v>0</v>
      </c>
      <c r="BA73" s="90">
        <v>1.3339639999999999</v>
      </c>
      <c r="BB73" s="90">
        <v>1</v>
      </c>
      <c r="BC73" s="90">
        <v>0</v>
      </c>
      <c r="BD73" s="90">
        <v>0</v>
      </c>
      <c r="BE73" s="90">
        <v>0</v>
      </c>
      <c r="BF73" s="90">
        <v>0</v>
      </c>
      <c r="BG73" s="90">
        <v>14.866939</v>
      </c>
      <c r="BH73" s="90">
        <v>29</v>
      </c>
      <c r="BI73" s="90">
        <v>110.8779</v>
      </c>
      <c r="BJ73" s="90">
        <v>47</v>
      </c>
      <c r="BK73" s="90">
        <v>9.6</v>
      </c>
      <c r="BL73" s="90">
        <v>110</v>
      </c>
      <c r="BM73" s="90">
        <v>30.999994000000001</v>
      </c>
      <c r="BN73" s="90">
        <v>30</v>
      </c>
      <c r="BO73" s="90">
        <v>39.402569999999997</v>
      </c>
      <c r="BP73" s="90">
        <v>110</v>
      </c>
      <c r="BQ73" s="90">
        <v>15.055076</v>
      </c>
      <c r="BR73" s="90">
        <v>0</v>
      </c>
      <c r="BS73" s="90">
        <v>0</v>
      </c>
      <c r="BT73" s="90">
        <v>0</v>
      </c>
      <c r="BU73" s="90">
        <v>0</v>
      </c>
      <c r="BV73" s="90">
        <v>0</v>
      </c>
      <c r="BW73" s="131">
        <f t="shared" ref="BW73:BW137" si="4">H73+L73+AI73+AQ73+AU73+AY73+BC73+BG73+BK73+BO73+BS73</f>
        <v>856.77752900000007</v>
      </c>
      <c r="BX73" s="131">
        <f t="shared" ref="BX73:BX137" si="5">C73-BW73</f>
        <v>0</v>
      </c>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row>
    <row r="74" spans="1:256" s="54" customFormat="1" ht="20.25" customHeight="1">
      <c r="A74" s="282"/>
      <c r="B74" s="74" t="s">
        <v>63</v>
      </c>
      <c r="C74" s="90">
        <v>84.89</v>
      </c>
      <c r="D74" s="90">
        <v>167</v>
      </c>
      <c r="E74" s="90">
        <v>43.57</v>
      </c>
      <c r="F74" s="90">
        <v>41.5</v>
      </c>
      <c r="G74" s="90">
        <v>15</v>
      </c>
      <c r="H74" s="90">
        <v>0</v>
      </c>
      <c r="I74" s="90">
        <v>0</v>
      </c>
      <c r="J74" s="90">
        <v>0</v>
      </c>
      <c r="K74" s="90">
        <v>0</v>
      </c>
      <c r="L74" s="90">
        <v>80.58</v>
      </c>
      <c r="M74" s="90">
        <v>158</v>
      </c>
      <c r="N74" s="90">
        <v>47.32</v>
      </c>
      <c r="O74" s="90">
        <v>40.98</v>
      </c>
      <c r="P74" s="90">
        <v>13</v>
      </c>
      <c r="Q74" s="90"/>
      <c r="R74" s="90"/>
      <c r="S74" s="90"/>
      <c r="T74" s="90"/>
      <c r="U74" s="90"/>
      <c r="V74" s="90">
        <v>80.58</v>
      </c>
      <c r="W74" s="90">
        <v>158</v>
      </c>
      <c r="X74" s="90">
        <v>47.32</v>
      </c>
      <c r="Y74" s="90">
        <v>40.98</v>
      </c>
      <c r="Z74" s="90">
        <v>13</v>
      </c>
      <c r="AA74" s="90"/>
      <c r="AB74" s="90"/>
      <c r="AC74" s="90"/>
      <c r="AD74" s="90"/>
      <c r="AE74" s="90"/>
      <c r="AF74" s="90"/>
      <c r="AG74" s="90"/>
      <c r="AH74" s="90"/>
      <c r="AI74" s="90"/>
      <c r="AJ74" s="90"/>
      <c r="AK74" s="90"/>
      <c r="AL74" s="90"/>
      <c r="AM74" s="90"/>
      <c r="AN74" s="90"/>
      <c r="AO74" s="90"/>
      <c r="AP74" s="90"/>
      <c r="AQ74" s="90">
        <v>0</v>
      </c>
      <c r="AR74" s="90">
        <v>0</v>
      </c>
      <c r="AS74" s="90">
        <v>0</v>
      </c>
      <c r="AT74" s="90">
        <v>0</v>
      </c>
      <c r="AU74" s="90">
        <v>0</v>
      </c>
      <c r="AV74" s="90">
        <v>0</v>
      </c>
      <c r="AW74" s="90">
        <v>0</v>
      </c>
      <c r="AX74" s="90">
        <v>0</v>
      </c>
      <c r="AY74" s="90">
        <v>0</v>
      </c>
      <c r="AZ74" s="90">
        <v>0</v>
      </c>
      <c r="BA74" s="90">
        <v>0</v>
      </c>
      <c r="BB74" s="90">
        <v>0</v>
      </c>
      <c r="BC74" s="90"/>
      <c r="BD74" s="90"/>
      <c r="BE74" s="90"/>
      <c r="BF74" s="90"/>
      <c r="BG74" s="90">
        <v>1.22</v>
      </c>
      <c r="BH74" s="90">
        <v>3</v>
      </c>
      <c r="BI74" s="90">
        <v>0.52</v>
      </c>
      <c r="BJ74" s="90">
        <v>2</v>
      </c>
      <c r="BK74" s="90">
        <v>3.09</v>
      </c>
      <c r="BL74" s="90">
        <v>6</v>
      </c>
      <c r="BM74" s="90">
        <v>0</v>
      </c>
      <c r="BN74" s="90">
        <v>0</v>
      </c>
      <c r="BO74" s="90">
        <v>0</v>
      </c>
      <c r="BP74" s="90">
        <v>0</v>
      </c>
      <c r="BQ74" s="90">
        <v>0</v>
      </c>
      <c r="BR74" s="90">
        <v>0</v>
      </c>
      <c r="BS74" s="111">
        <v>0</v>
      </c>
      <c r="BT74" s="98">
        <v>0</v>
      </c>
      <c r="BU74" s="111">
        <v>0</v>
      </c>
      <c r="BV74" s="111">
        <v>0</v>
      </c>
      <c r="BW74" s="131">
        <f t="shared" si="4"/>
        <v>84.89</v>
      </c>
      <c r="BX74" s="131">
        <f t="shared" si="5"/>
        <v>0</v>
      </c>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5"/>
      <c r="FP74" s="135"/>
      <c r="FQ74" s="135"/>
      <c r="FR74" s="135"/>
      <c r="FS74" s="135"/>
      <c r="FT74" s="135"/>
      <c r="FU74" s="135"/>
      <c r="FV74" s="135"/>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row>
    <row r="75" spans="1:256" s="54" customFormat="1" ht="20.25" customHeight="1">
      <c r="A75" s="282"/>
      <c r="B75" s="74" t="s">
        <v>40</v>
      </c>
      <c r="C75" s="98">
        <v>1984.6650970000001</v>
      </c>
      <c r="D75" s="98">
        <v>3166</v>
      </c>
      <c r="E75" s="99">
        <v>57.81</v>
      </c>
      <c r="F75" s="98">
        <v>720.15700600000002</v>
      </c>
      <c r="G75" s="98">
        <v>193</v>
      </c>
      <c r="H75" s="98">
        <v>2.4597820000000001</v>
      </c>
      <c r="I75" s="111">
        <v>1</v>
      </c>
      <c r="J75" s="98"/>
      <c r="K75" s="111"/>
      <c r="L75" s="98">
        <v>1483.4237909999999</v>
      </c>
      <c r="M75" s="98">
        <v>2925</v>
      </c>
      <c r="N75" s="99">
        <v>57.58</v>
      </c>
      <c r="O75" s="98">
        <v>613.02095599999996</v>
      </c>
      <c r="P75" s="111">
        <v>163</v>
      </c>
      <c r="Q75" s="98">
        <v>608.51478199999997</v>
      </c>
      <c r="R75" s="98">
        <v>918</v>
      </c>
      <c r="S75" s="99">
        <v>69.81</v>
      </c>
      <c r="T75" s="98">
        <v>206.386157</v>
      </c>
      <c r="U75" s="111">
        <v>55</v>
      </c>
      <c r="V75" s="98">
        <v>1483.4237909999999</v>
      </c>
      <c r="W75" s="98">
        <v>2925</v>
      </c>
      <c r="X75" s="99">
        <v>57.58</v>
      </c>
      <c r="Y75" s="98">
        <v>613.02095599999996</v>
      </c>
      <c r="Z75" s="111">
        <v>163</v>
      </c>
      <c r="AA75" s="98"/>
      <c r="AB75" s="111"/>
      <c r="AC75" s="98"/>
      <c r="AD75" s="111"/>
      <c r="AE75" s="98"/>
      <c r="AF75" s="111"/>
      <c r="AG75" s="98"/>
      <c r="AH75" s="111"/>
      <c r="AI75" s="111"/>
      <c r="AJ75" s="111"/>
      <c r="AK75" s="111"/>
      <c r="AL75" s="111"/>
      <c r="AM75" s="111"/>
      <c r="AN75" s="111"/>
      <c r="AO75" s="111"/>
      <c r="AP75" s="111"/>
      <c r="AQ75" s="98"/>
      <c r="AR75" s="111"/>
      <c r="AS75" s="111"/>
      <c r="AT75" s="111"/>
      <c r="AU75" s="111"/>
      <c r="AV75" s="111"/>
      <c r="AW75" s="111"/>
      <c r="AX75" s="111"/>
      <c r="AY75" s="111"/>
      <c r="AZ75" s="111"/>
      <c r="BA75" s="111"/>
      <c r="BB75" s="111"/>
      <c r="BC75" s="111">
        <v>363.61878899999999</v>
      </c>
      <c r="BD75" s="111">
        <v>110</v>
      </c>
      <c r="BE75" s="111"/>
      <c r="BF75" s="111"/>
      <c r="BG75" s="98">
        <v>129.50510700000001</v>
      </c>
      <c r="BH75" s="98">
        <v>92</v>
      </c>
      <c r="BI75" s="98">
        <v>101.02005</v>
      </c>
      <c r="BJ75" s="98">
        <v>24</v>
      </c>
      <c r="BK75" s="98"/>
      <c r="BL75" s="98"/>
      <c r="BM75" s="111">
        <v>2.5</v>
      </c>
      <c r="BN75" s="111">
        <v>2</v>
      </c>
      <c r="BO75" s="111">
        <v>5.6576279999999999</v>
      </c>
      <c r="BP75" s="111">
        <v>38</v>
      </c>
      <c r="BQ75" s="111">
        <v>2.6160000000000001</v>
      </c>
      <c r="BR75" s="111">
        <v>3</v>
      </c>
      <c r="BS75" s="98">
        <v>0</v>
      </c>
      <c r="BT75" s="111">
        <v>0</v>
      </c>
      <c r="BU75" s="98">
        <v>1</v>
      </c>
      <c r="BV75" s="111">
        <v>1</v>
      </c>
      <c r="BW75" s="131">
        <f t="shared" si="4"/>
        <v>1984.6650969999996</v>
      </c>
      <c r="BX75" s="131">
        <f t="shared" si="5"/>
        <v>0</v>
      </c>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135"/>
      <c r="FP75" s="135"/>
      <c r="FQ75" s="135"/>
      <c r="FR75" s="135"/>
      <c r="FS75" s="135"/>
      <c r="FT75" s="135"/>
      <c r="FU75" s="135"/>
      <c r="FV75" s="135"/>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row>
    <row r="76" spans="1:256" s="54" customFormat="1" ht="20.25" customHeight="1">
      <c r="A76" s="282"/>
      <c r="B76" s="74" t="s">
        <v>60</v>
      </c>
      <c r="C76" s="90">
        <v>68.529820000000001</v>
      </c>
      <c r="D76" s="90">
        <v>243</v>
      </c>
      <c r="E76" s="90">
        <v>13.834260161889301</v>
      </c>
      <c r="F76" s="90">
        <v>173.78</v>
      </c>
      <c r="G76" s="90">
        <v>21</v>
      </c>
      <c r="H76" s="90">
        <v>0</v>
      </c>
      <c r="I76" s="90">
        <v>0</v>
      </c>
      <c r="J76" s="90">
        <v>0</v>
      </c>
      <c r="K76" s="90">
        <v>0</v>
      </c>
      <c r="L76" s="90">
        <v>67.576520000000002</v>
      </c>
      <c r="M76" s="90">
        <v>239</v>
      </c>
      <c r="N76" s="90">
        <v>19.409873777019101</v>
      </c>
      <c r="O76" s="90">
        <v>75.98</v>
      </c>
      <c r="P76" s="90">
        <v>8</v>
      </c>
      <c r="Q76" s="90">
        <v>10.5824</v>
      </c>
      <c r="R76" s="90">
        <v>47</v>
      </c>
      <c r="S76" s="90">
        <v>-2418.3025355339</v>
      </c>
      <c r="T76" s="90">
        <v>0</v>
      </c>
      <c r="U76" s="90">
        <v>0</v>
      </c>
      <c r="V76" s="90">
        <v>67.576520000000002</v>
      </c>
      <c r="W76" s="90">
        <v>239</v>
      </c>
      <c r="X76" s="90">
        <v>19.413240471021599</v>
      </c>
      <c r="Y76" s="90">
        <v>75.98</v>
      </c>
      <c r="Z76" s="90">
        <v>8</v>
      </c>
      <c r="AA76" s="90">
        <v>0</v>
      </c>
      <c r="AB76" s="90">
        <v>0</v>
      </c>
      <c r="AC76" s="90">
        <v>0</v>
      </c>
      <c r="AD76" s="90">
        <v>0</v>
      </c>
      <c r="AE76" s="90">
        <v>0</v>
      </c>
      <c r="AF76" s="90">
        <v>0</v>
      </c>
      <c r="AG76" s="90">
        <v>0</v>
      </c>
      <c r="AH76" s="90">
        <v>0</v>
      </c>
      <c r="AI76" s="90">
        <v>0</v>
      </c>
      <c r="AJ76" s="90">
        <v>0</v>
      </c>
      <c r="AK76" s="90">
        <v>0</v>
      </c>
      <c r="AL76" s="90">
        <v>0</v>
      </c>
      <c r="AM76" s="90"/>
      <c r="AN76" s="90"/>
      <c r="AO76" s="90"/>
      <c r="AP76" s="90"/>
      <c r="AQ76" s="90">
        <v>0</v>
      </c>
      <c r="AR76" s="90">
        <v>0</v>
      </c>
      <c r="AS76" s="90">
        <v>0</v>
      </c>
      <c r="AT76" s="90">
        <v>0</v>
      </c>
      <c r="AU76" s="90">
        <v>0</v>
      </c>
      <c r="AV76" s="90">
        <v>0</v>
      </c>
      <c r="AW76" s="90">
        <v>0</v>
      </c>
      <c r="AX76" s="90">
        <v>0</v>
      </c>
      <c r="AY76" s="90">
        <v>0</v>
      </c>
      <c r="AZ76" s="90">
        <v>0</v>
      </c>
      <c r="BA76" s="90">
        <v>0</v>
      </c>
      <c r="BB76" s="90">
        <v>0</v>
      </c>
      <c r="BC76" s="90">
        <v>0</v>
      </c>
      <c r="BD76" s="90">
        <v>0</v>
      </c>
      <c r="BE76" s="90">
        <v>0</v>
      </c>
      <c r="BF76" s="90">
        <v>0</v>
      </c>
      <c r="BG76" s="90">
        <v>6.5799999999999997E-2</v>
      </c>
      <c r="BH76" s="90">
        <v>2</v>
      </c>
      <c r="BI76" s="90">
        <v>72.400000000000006</v>
      </c>
      <c r="BJ76" s="90">
        <v>5</v>
      </c>
      <c r="BK76" s="90">
        <v>0.88749999999999996</v>
      </c>
      <c r="BL76" s="90">
        <v>2</v>
      </c>
      <c r="BM76" s="90">
        <v>25.4</v>
      </c>
      <c r="BN76" s="90">
        <v>8</v>
      </c>
      <c r="BO76" s="90">
        <v>0</v>
      </c>
      <c r="BP76" s="90">
        <v>0</v>
      </c>
      <c r="BQ76" s="90">
        <v>0</v>
      </c>
      <c r="BR76" s="90">
        <v>0</v>
      </c>
      <c r="BS76" s="90">
        <v>0</v>
      </c>
      <c r="BT76" s="90">
        <v>0</v>
      </c>
      <c r="BU76" s="90">
        <v>0</v>
      </c>
      <c r="BV76" s="90">
        <v>0</v>
      </c>
      <c r="BW76" s="131">
        <f t="shared" si="4"/>
        <v>68.529820000000001</v>
      </c>
      <c r="BX76" s="131">
        <f t="shared" si="5"/>
        <v>0</v>
      </c>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row>
    <row r="77" spans="1:256" s="54" customFormat="1" ht="20.25" customHeight="1">
      <c r="A77" s="282"/>
      <c r="B77" s="74" t="s">
        <v>61</v>
      </c>
      <c r="C77" s="98">
        <v>287.94</v>
      </c>
      <c r="D77" s="99">
        <v>460</v>
      </c>
      <c r="E77" s="99">
        <v>64.984540386828897</v>
      </c>
      <c r="F77" s="98">
        <v>91.14</v>
      </c>
      <c r="G77" s="99">
        <v>36</v>
      </c>
      <c r="H77" s="98">
        <v>0</v>
      </c>
      <c r="I77" s="111">
        <v>0</v>
      </c>
      <c r="J77" s="98">
        <v>0</v>
      </c>
      <c r="K77" s="98">
        <v>0</v>
      </c>
      <c r="L77" s="98">
        <v>246.16</v>
      </c>
      <c r="M77" s="111">
        <v>450</v>
      </c>
      <c r="N77" s="99">
        <v>56.323075163024797</v>
      </c>
      <c r="O77" s="98">
        <v>89.24</v>
      </c>
      <c r="P77" s="98">
        <v>31</v>
      </c>
      <c r="Q77" s="98"/>
      <c r="R77" s="98"/>
      <c r="S77" s="98" t="e">
        <v>#VALUE!</v>
      </c>
      <c r="T77" s="98">
        <v>0</v>
      </c>
      <c r="U77" s="111">
        <v>0</v>
      </c>
      <c r="V77" s="98">
        <v>245.64</v>
      </c>
      <c r="W77" s="98">
        <v>448</v>
      </c>
      <c r="X77" s="99">
        <v>56.396363302415303</v>
      </c>
      <c r="Y77" s="98">
        <v>89.24</v>
      </c>
      <c r="Z77" s="98">
        <v>31</v>
      </c>
      <c r="AA77" s="98">
        <v>0.52</v>
      </c>
      <c r="AB77" s="122">
        <v>2</v>
      </c>
      <c r="AC77" s="98">
        <v>0</v>
      </c>
      <c r="AD77" s="111">
        <v>0</v>
      </c>
      <c r="AE77" s="98">
        <v>0</v>
      </c>
      <c r="AF77" s="111">
        <v>0</v>
      </c>
      <c r="AG77" s="111">
        <v>0</v>
      </c>
      <c r="AH77" s="111">
        <v>0</v>
      </c>
      <c r="AI77" s="111">
        <v>0</v>
      </c>
      <c r="AJ77" s="111">
        <v>0</v>
      </c>
      <c r="AK77" s="111">
        <v>0</v>
      </c>
      <c r="AL77" s="111">
        <v>0</v>
      </c>
      <c r="AM77" s="111">
        <v>0</v>
      </c>
      <c r="AN77" s="111">
        <v>0</v>
      </c>
      <c r="AO77" s="111">
        <v>0</v>
      </c>
      <c r="AP77" s="111">
        <v>0</v>
      </c>
      <c r="AQ77" s="98">
        <v>0</v>
      </c>
      <c r="AR77" s="111">
        <v>0</v>
      </c>
      <c r="AS77" s="98">
        <v>0</v>
      </c>
      <c r="AT77" s="98">
        <v>0</v>
      </c>
      <c r="AU77" s="111">
        <v>0</v>
      </c>
      <c r="AV77" s="111">
        <v>0</v>
      </c>
      <c r="AW77" s="111">
        <v>0</v>
      </c>
      <c r="AX77" s="111">
        <v>0</v>
      </c>
      <c r="AY77" s="98">
        <v>0</v>
      </c>
      <c r="AZ77" s="111">
        <v>0</v>
      </c>
      <c r="BA77" s="98">
        <v>0</v>
      </c>
      <c r="BB77" s="111">
        <v>0</v>
      </c>
      <c r="BC77" s="98">
        <v>0</v>
      </c>
      <c r="BD77" s="99">
        <v>0</v>
      </c>
      <c r="BE77" s="98">
        <v>0</v>
      </c>
      <c r="BF77" s="99">
        <v>0</v>
      </c>
      <c r="BG77" s="98">
        <v>40.200000000000003</v>
      </c>
      <c r="BH77" s="111">
        <v>1</v>
      </c>
      <c r="BI77" s="98"/>
      <c r="BJ77" s="98"/>
      <c r="BK77" s="98">
        <v>1.58</v>
      </c>
      <c r="BL77" s="98">
        <v>9</v>
      </c>
      <c r="BM77" s="98">
        <v>1.9</v>
      </c>
      <c r="BN77" s="98">
        <v>5</v>
      </c>
      <c r="BO77" s="98">
        <v>0</v>
      </c>
      <c r="BP77" s="111">
        <v>0</v>
      </c>
      <c r="BQ77" s="111">
        <v>0</v>
      </c>
      <c r="BR77" s="111">
        <v>0</v>
      </c>
      <c r="BS77" s="111">
        <v>0</v>
      </c>
      <c r="BT77" s="111">
        <v>0</v>
      </c>
      <c r="BU77" s="111">
        <v>0</v>
      </c>
      <c r="BV77" s="111">
        <v>0</v>
      </c>
      <c r="BW77" s="131">
        <f t="shared" si="4"/>
        <v>287.94</v>
      </c>
      <c r="BX77" s="131">
        <f t="shared" si="5"/>
        <v>0</v>
      </c>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row>
    <row r="78" spans="1:256" s="54" customFormat="1" ht="20.25" customHeight="1">
      <c r="A78" s="282"/>
      <c r="B78" s="74" t="s">
        <v>38</v>
      </c>
      <c r="C78" s="95">
        <v>58.695335</v>
      </c>
      <c r="D78" s="95">
        <v>106</v>
      </c>
      <c r="E78" s="96">
        <v>26.2369608200665</v>
      </c>
      <c r="F78" s="95">
        <v>12.24</v>
      </c>
      <c r="G78" s="95">
        <v>2</v>
      </c>
      <c r="H78" s="95">
        <v>0</v>
      </c>
      <c r="I78" s="95">
        <v>0</v>
      </c>
      <c r="J78" s="95">
        <v>0</v>
      </c>
      <c r="K78" s="95">
        <v>0</v>
      </c>
      <c r="L78" s="95">
        <v>25.666588999999998</v>
      </c>
      <c r="M78" s="95">
        <v>62</v>
      </c>
      <c r="N78" s="96">
        <v>22.920902562742999</v>
      </c>
      <c r="O78" s="95">
        <v>12.2</v>
      </c>
      <c r="P78" s="95">
        <v>1</v>
      </c>
      <c r="Q78" s="95"/>
      <c r="R78" s="95"/>
      <c r="S78" s="120">
        <v>0</v>
      </c>
      <c r="T78" s="95"/>
      <c r="U78" s="95"/>
      <c r="V78" s="136">
        <v>24.400914</v>
      </c>
      <c r="W78" s="136">
        <v>57</v>
      </c>
      <c r="X78" s="96">
        <v>24.8601817433318</v>
      </c>
      <c r="Y78" s="136">
        <v>10.9</v>
      </c>
      <c r="Z78" s="136">
        <v>0</v>
      </c>
      <c r="AA78" s="95">
        <v>0</v>
      </c>
      <c r="AB78" s="95">
        <v>0</v>
      </c>
      <c r="AC78" s="95">
        <v>0</v>
      </c>
      <c r="AD78" s="95">
        <v>0</v>
      </c>
      <c r="AE78" s="95">
        <v>1.2656750000000001</v>
      </c>
      <c r="AF78" s="95">
        <v>5</v>
      </c>
      <c r="AG78" s="95">
        <v>1.3</v>
      </c>
      <c r="AH78" s="95">
        <v>1</v>
      </c>
      <c r="AI78" s="95">
        <v>32.827539999999999</v>
      </c>
      <c r="AJ78" s="95">
        <v>43</v>
      </c>
      <c r="AK78" s="95">
        <v>0</v>
      </c>
      <c r="AL78" s="95">
        <v>0</v>
      </c>
      <c r="AM78" s="95">
        <v>32.827539999999999</v>
      </c>
      <c r="AN78" s="95">
        <v>43</v>
      </c>
      <c r="AO78" s="95">
        <v>1.7432000000000001</v>
      </c>
      <c r="AP78" s="95">
        <v>0</v>
      </c>
      <c r="AQ78" s="95">
        <v>0</v>
      </c>
      <c r="AR78" s="95">
        <v>0</v>
      </c>
      <c r="AS78" s="95">
        <v>0</v>
      </c>
      <c r="AT78" s="95">
        <v>0</v>
      </c>
      <c r="AU78" s="95">
        <v>0</v>
      </c>
      <c r="AV78" s="95">
        <v>0</v>
      </c>
      <c r="AW78" s="95">
        <v>0</v>
      </c>
      <c r="AX78" s="95">
        <v>0</v>
      </c>
      <c r="AY78" s="95">
        <v>0</v>
      </c>
      <c r="AZ78" s="95">
        <v>0</v>
      </c>
      <c r="BA78" s="95">
        <v>0</v>
      </c>
      <c r="BB78" s="95">
        <v>0</v>
      </c>
      <c r="BC78" s="95">
        <v>0</v>
      </c>
      <c r="BD78" s="95">
        <v>0</v>
      </c>
      <c r="BE78" s="95">
        <v>0</v>
      </c>
      <c r="BF78" s="95">
        <v>0</v>
      </c>
      <c r="BG78" s="95">
        <v>0</v>
      </c>
      <c r="BH78" s="95">
        <v>0</v>
      </c>
      <c r="BI78" s="95">
        <v>0</v>
      </c>
      <c r="BJ78" s="95">
        <v>0</v>
      </c>
      <c r="BK78" s="95">
        <v>0.201206</v>
      </c>
      <c r="BL78" s="95">
        <v>1</v>
      </c>
      <c r="BM78" s="95">
        <v>0.04</v>
      </c>
      <c r="BN78" s="95">
        <v>1</v>
      </c>
      <c r="BO78" s="95">
        <v>0</v>
      </c>
      <c r="BP78" s="95">
        <v>0</v>
      </c>
      <c r="BQ78" s="95">
        <v>0</v>
      </c>
      <c r="BR78" s="95">
        <v>0</v>
      </c>
      <c r="BS78" s="95">
        <v>0</v>
      </c>
      <c r="BT78" s="95">
        <v>0</v>
      </c>
      <c r="BU78" s="95">
        <v>0</v>
      </c>
      <c r="BV78" s="95">
        <v>0</v>
      </c>
      <c r="BW78" s="131">
        <f t="shared" si="4"/>
        <v>58.695335</v>
      </c>
      <c r="BX78" s="131">
        <f t="shared" si="5"/>
        <v>0</v>
      </c>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row>
    <row r="79" spans="1:256" s="54" customFormat="1" ht="20.25" customHeight="1">
      <c r="A79" s="282"/>
      <c r="B79" s="74" t="s">
        <v>51</v>
      </c>
      <c r="C79" s="90">
        <v>128.26196899999999</v>
      </c>
      <c r="D79" s="90">
        <v>514</v>
      </c>
      <c r="E79" s="90">
        <v>33.161469961535502</v>
      </c>
      <c r="F79" s="90">
        <v>161.56905</v>
      </c>
      <c r="G79" s="90">
        <v>18</v>
      </c>
      <c r="H79" s="90"/>
      <c r="I79" s="90"/>
      <c r="J79" s="90"/>
      <c r="K79" s="90"/>
      <c r="L79" s="90">
        <v>128.26196899999999</v>
      </c>
      <c r="M79" s="90">
        <v>514</v>
      </c>
      <c r="N79" s="90">
        <v>33.8998088741941</v>
      </c>
      <c r="O79" s="90">
        <v>161.56905</v>
      </c>
      <c r="P79" s="90">
        <v>18</v>
      </c>
      <c r="Q79" s="90">
        <v>128.26196899999999</v>
      </c>
      <c r="R79" s="90">
        <v>514</v>
      </c>
      <c r="S79" s="90">
        <v>33.8998088741941</v>
      </c>
      <c r="T79" s="90">
        <v>161.56905</v>
      </c>
      <c r="U79" s="90">
        <v>18</v>
      </c>
      <c r="V79" s="90">
        <v>128.26196899999999</v>
      </c>
      <c r="W79" s="90">
        <v>514</v>
      </c>
      <c r="X79" s="90">
        <v>33.8998088741941</v>
      </c>
      <c r="Y79" s="90">
        <v>161.56905</v>
      </c>
      <c r="Z79" s="90">
        <v>18</v>
      </c>
      <c r="AA79" s="90">
        <v>0</v>
      </c>
      <c r="AB79" s="90">
        <v>0</v>
      </c>
      <c r="AC79" s="90">
        <v>0</v>
      </c>
      <c r="AD79" s="90">
        <v>0</v>
      </c>
      <c r="AE79" s="90">
        <v>0</v>
      </c>
      <c r="AF79" s="90">
        <v>0</v>
      </c>
      <c r="AG79" s="90">
        <v>0</v>
      </c>
      <c r="AH79" s="90">
        <v>0</v>
      </c>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v>0</v>
      </c>
      <c r="BH79" s="90">
        <v>0</v>
      </c>
      <c r="BI79" s="90">
        <v>0</v>
      </c>
      <c r="BJ79" s="90">
        <v>0</v>
      </c>
      <c r="BK79" s="90">
        <v>0</v>
      </c>
      <c r="BL79" s="90">
        <v>0</v>
      </c>
      <c r="BM79" s="90">
        <v>0</v>
      </c>
      <c r="BN79" s="90">
        <v>0</v>
      </c>
      <c r="BO79" s="90">
        <v>0</v>
      </c>
      <c r="BP79" s="90"/>
      <c r="BQ79" s="90"/>
      <c r="BR79" s="90"/>
      <c r="BS79" s="90"/>
      <c r="BT79" s="90"/>
      <c r="BU79" s="90"/>
      <c r="BV79" s="90"/>
      <c r="BW79" s="131">
        <f t="shared" si="4"/>
        <v>128.26196899999999</v>
      </c>
      <c r="BX79" s="131">
        <f t="shared" si="5"/>
        <v>0</v>
      </c>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135"/>
      <c r="GB79" s="135"/>
      <c r="GC79" s="135"/>
      <c r="GD79" s="135"/>
      <c r="GE79" s="135"/>
      <c r="GF79" s="135"/>
      <c r="GG79" s="135"/>
      <c r="GH79" s="135"/>
      <c r="GI79" s="135"/>
      <c r="GJ79" s="135"/>
      <c r="GK79" s="135"/>
      <c r="GL79" s="135"/>
      <c r="GM79" s="135"/>
      <c r="GN79" s="135"/>
      <c r="GO79" s="135"/>
      <c r="GP79" s="135"/>
      <c r="GQ79" s="135"/>
      <c r="GR79" s="135"/>
      <c r="GS79" s="135"/>
      <c r="GT79" s="135"/>
      <c r="GU79" s="135"/>
      <c r="GV79" s="135"/>
      <c r="GW79" s="135"/>
      <c r="GX79" s="135"/>
      <c r="GY79" s="135"/>
      <c r="GZ79" s="135"/>
      <c r="HA79" s="135"/>
      <c r="HB79" s="135"/>
      <c r="HC79" s="135"/>
      <c r="HD79" s="135"/>
      <c r="HE79" s="135"/>
      <c r="HF79" s="135"/>
      <c r="HG79" s="135"/>
      <c r="HH79" s="135"/>
      <c r="HI79" s="135"/>
      <c r="HJ79" s="135"/>
      <c r="HK79" s="135"/>
      <c r="HL79" s="135"/>
      <c r="HM79" s="135"/>
      <c r="HN79" s="135"/>
      <c r="HO79" s="135"/>
      <c r="HP79" s="135"/>
      <c r="HQ79" s="135"/>
      <c r="HR79" s="135"/>
      <c r="HS79" s="135"/>
      <c r="HT79" s="135"/>
      <c r="HU79" s="135"/>
      <c r="HV79" s="135"/>
      <c r="HW79" s="135"/>
      <c r="HX79" s="135"/>
      <c r="HY79" s="135"/>
      <c r="HZ79" s="135"/>
      <c r="IA79" s="135"/>
      <c r="IB79" s="135"/>
      <c r="IC79" s="135"/>
      <c r="ID79" s="135"/>
      <c r="IE79" s="135"/>
      <c r="IF79" s="135"/>
      <c r="IG79" s="135"/>
      <c r="IH79" s="135"/>
      <c r="II79" s="135"/>
      <c r="IJ79" s="135"/>
      <c r="IK79" s="135"/>
      <c r="IL79" s="135"/>
      <c r="IM79" s="135"/>
      <c r="IN79" s="135"/>
      <c r="IO79" s="135"/>
      <c r="IP79" s="135"/>
      <c r="IQ79" s="135"/>
      <c r="IR79" s="135"/>
      <c r="IS79" s="135"/>
      <c r="IT79" s="135"/>
      <c r="IU79" s="135"/>
      <c r="IV79" s="135"/>
    </row>
    <row r="80" spans="1:256" s="54" customFormat="1" ht="20.25" customHeight="1">
      <c r="A80" s="282"/>
      <c r="B80" s="74" t="s">
        <v>72</v>
      </c>
      <c r="C80" s="98">
        <v>32.590000000000003</v>
      </c>
      <c r="D80" s="98">
        <v>103</v>
      </c>
      <c r="E80" s="99">
        <v>14.99</v>
      </c>
      <c r="F80" s="98">
        <v>39.619999999999997</v>
      </c>
      <c r="G80" s="98">
        <v>5</v>
      </c>
      <c r="H80" s="98"/>
      <c r="I80" s="98"/>
      <c r="J80" s="98"/>
      <c r="K80" s="98"/>
      <c r="L80" s="99">
        <v>30.44</v>
      </c>
      <c r="M80" s="98">
        <v>92</v>
      </c>
      <c r="N80" s="99">
        <v>15.33</v>
      </c>
      <c r="O80" s="98">
        <v>38.619999999999997</v>
      </c>
      <c r="P80" s="98">
        <v>4</v>
      </c>
      <c r="Q80" s="98"/>
      <c r="R80" s="98"/>
      <c r="S80" s="99"/>
      <c r="T80" s="98"/>
      <c r="U80" s="98"/>
      <c r="V80" s="99">
        <v>30.44</v>
      </c>
      <c r="W80" s="98">
        <v>92</v>
      </c>
      <c r="X80" s="99">
        <v>15.33</v>
      </c>
      <c r="Y80" s="98">
        <v>38.619999999999997</v>
      </c>
      <c r="Z80" s="98">
        <v>4</v>
      </c>
      <c r="AA80" s="98"/>
      <c r="AB80" s="98"/>
      <c r="AC80" s="98"/>
      <c r="AD80" s="98"/>
      <c r="AE80" s="98"/>
      <c r="AF80" s="98"/>
      <c r="AG80" s="98"/>
      <c r="AH80" s="98"/>
      <c r="AI80" s="98"/>
      <c r="AJ80" s="98"/>
      <c r="AK80" s="98"/>
      <c r="AL80" s="98"/>
      <c r="AM80" s="124"/>
      <c r="AN80" s="124"/>
      <c r="AO80" s="124"/>
      <c r="AP80" s="124"/>
      <c r="AQ80" s="98"/>
      <c r="AR80" s="98"/>
      <c r="AS80" s="98"/>
      <c r="AT80" s="98"/>
      <c r="AU80" s="124"/>
      <c r="AV80" s="98"/>
      <c r="AW80" s="98"/>
      <c r="AX80" s="98"/>
      <c r="AY80" s="98"/>
      <c r="AZ80" s="98"/>
      <c r="BA80" s="98">
        <v>1</v>
      </c>
      <c r="BB80" s="98">
        <v>1</v>
      </c>
      <c r="BC80" s="98"/>
      <c r="BD80" s="98"/>
      <c r="BE80" s="98"/>
      <c r="BF80" s="98"/>
      <c r="BG80" s="98">
        <v>2.15</v>
      </c>
      <c r="BH80" s="98">
        <v>11</v>
      </c>
      <c r="BI80" s="98"/>
      <c r="BJ80" s="98"/>
      <c r="BK80" s="98"/>
      <c r="BL80" s="98"/>
      <c r="BM80" s="98"/>
      <c r="BN80" s="98"/>
      <c r="BO80" s="98"/>
      <c r="BP80" s="98"/>
      <c r="BQ80" s="98"/>
      <c r="BR80" s="98"/>
      <c r="BS80" s="98"/>
      <c r="BT80" s="124"/>
      <c r="BU80" s="98"/>
      <c r="BV80" s="124"/>
      <c r="BW80" s="131">
        <f t="shared" si="4"/>
        <v>32.590000000000003</v>
      </c>
      <c r="BX80" s="131">
        <f t="shared" si="5"/>
        <v>0</v>
      </c>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135"/>
      <c r="FE80" s="135"/>
      <c r="FF80" s="135"/>
      <c r="FG80" s="135"/>
      <c r="FH80" s="135"/>
      <c r="FI80" s="135"/>
      <c r="FJ80" s="135"/>
      <c r="FK80" s="135"/>
      <c r="FL80" s="135"/>
      <c r="FM80" s="135"/>
      <c r="FN80" s="135"/>
      <c r="FO80" s="135"/>
      <c r="FP80" s="135"/>
      <c r="FQ80" s="135"/>
      <c r="FR80" s="135"/>
      <c r="FS80" s="135"/>
      <c r="FT80" s="135"/>
      <c r="FU80" s="135"/>
      <c r="FV80" s="135"/>
      <c r="FW80" s="135"/>
      <c r="FX80" s="135"/>
      <c r="FY80" s="135"/>
      <c r="FZ80" s="135"/>
      <c r="GA80" s="135"/>
      <c r="GB80" s="135"/>
      <c r="GC80" s="135"/>
      <c r="GD80" s="135"/>
      <c r="GE80" s="135"/>
      <c r="GF80" s="135"/>
      <c r="GG80" s="135"/>
      <c r="GH80" s="135"/>
      <c r="GI80" s="135"/>
      <c r="GJ80" s="135"/>
      <c r="GK80" s="135"/>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c r="IN80" s="135"/>
      <c r="IO80" s="135"/>
      <c r="IP80" s="135"/>
      <c r="IQ80" s="135"/>
      <c r="IR80" s="135"/>
      <c r="IS80" s="135"/>
      <c r="IT80" s="135"/>
      <c r="IU80" s="135"/>
      <c r="IV80" s="135"/>
    </row>
    <row r="81" spans="1:256" s="54" customFormat="1" ht="20.25" customHeight="1">
      <c r="A81" s="282"/>
      <c r="B81" s="74" t="s">
        <v>47</v>
      </c>
      <c r="C81" s="90">
        <v>321</v>
      </c>
      <c r="D81" s="90">
        <v>834</v>
      </c>
      <c r="E81" s="90">
        <v>67.251915581287193</v>
      </c>
      <c r="F81" s="90">
        <v>215.77</v>
      </c>
      <c r="G81" s="90">
        <v>75</v>
      </c>
      <c r="H81" s="90"/>
      <c r="I81" s="90">
        <v>1</v>
      </c>
      <c r="J81" s="90">
        <v>0.7</v>
      </c>
      <c r="K81" s="90">
        <v>1</v>
      </c>
      <c r="L81" s="90">
        <v>307.72000000000003</v>
      </c>
      <c r="M81" s="90">
        <v>727</v>
      </c>
      <c r="N81" s="90">
        <v>74.367578371407603</v>
      </c>
      <c r="O81" s="90">
        <v>146.86000000000001</v>
      </c>
      <c r="P81" s="90">
        <v>58</v>
      </c>
      <c r="Q81" s="90"/>
      <c r="R81" s="90"/>
      <c r="S81" s="90"/>
      <c r="T81" s="90"/>
      <c r="U81" s="90"/>
      <c r="V81" s="90">
        <v>259.13</v>
      </c>
      <c r="W81" s="90">
        <v>675</v>
      </c>
      <c r="X81" s="90">
        <v>74.367578371407603</v>
      </c>
      <c r="Y81" s="90">
        <v>108</v>
      </c>
      <c r="Z81" s="90">
        <v>33</v>
      </c>
      <c r="AA81" s="90">
        <v>48.59</v>
      </c>
      <c r="AB81" s="90">
        <v>52</v>
      </c>
      <c r="AC81" s="90">
        <v>38.86</v>
      </c>
      <c r="AD81" s="90">
        <v>25</v>
      </c>
      <c r="AE81" s="90"/>
      <c r="AF81" s="90"/>
      <c r="AG81" s="90"/>
      <c r="AH81" s="90"/>
      <c r="AI81" s="90"/>
      <c r="AJ81" s="90"/>
      <c r="AK81" s="90"/>
      <c r="AL81" s="90"/>
      <c r="AM81" s="90"/>
      <c r="AN81" s="90"/>
      <c r="AO81" s="90"/>
      <c r="AP81" s="90"/>
      <c r="AQ81" s="90">
        <v>0.64</v>
      </c>
      <c r="AR81" s="90">
        <v>5</v>
      </c>
      <c r="AS81" s="90"/>
      <c r="AT81" s="90"/>
      <c r="AU81" s="90"/>
      <c r="AV81" s="90"/>
      <c r="AW81" s="90"/>
      <c r="AX81" s="90"/>
      <c r="AY81" s="90"/>
      <c r="AZ81" s="90"/>
      <c r="BA81" s="90"/>
      <c r="BB81" s="90"/>
      <c r="BC81" s="90"/>
      <c r="BD81" s="90"/>
      <c r="BE81" s="90"/>
      <c r="BF81" s="90"/>
      <c r="BG81" s="90">
        <v>1.01</v>
      </c>
      <c r="BH81" s="90">
        <v>7</v>
      </c>
      <c r="BI81" s="90">
        <v>2.2999999999999998</v>
      </c>
      <c r="BJ81" s="90">
        <v>2</v>
      </c>
      <c r="BK81" s="90">
        <v>11.63</v>
      </c>
      <c r="BL81" s="90">
        <v>94</v>
      </c>
      <c r="BM81" s="90">
        <v>65.91</v>
      </c>
      <c r="BN81" s="90">
        <v>14</v>
      </c>
      <c r="BO81" s="90"/>
      <c r="BP81" s="90"/>
      <c r="BQ81" s="90"/>
      <c r="BR81" s="90"/>
      <c r="BS81" s="90"/>
      <c r="BT81" s="90"/>
      <c r="BU81" s="90"/>
      <c r="BV81" s="90"/>
      <c r="BW81" s="131">
        <f t="shared" si="4"/>
        <v>321</v>
      </c>
      <c r="BX81" s="131">
        <f t="shared" si="5"/>
        <v>0</v>
      </c>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135"/>
      <c r="FE81" s="135"/>
      <c r="FF81" s="135"/>
      <c r="FG81" s="135"/>
      <c r="FH81" s="135"/>
      <c r="FI81" s="135"/>
      <c r="FJ81" s="135"/>
      <c r="FK81" s="135"/>
      <c r="FL81" s="135"/>
      <c r="FM81" s="135"/>
      <c r="FN81" s="135"/>
      <c r="FO81" s="135"/>
      <c r="FP81" s="135"/>
      <c r="FQ81" s="135"/>
      <c r="FR81" s="135"/>
      <c r="FS81" s="135"/>
      <c r="FT81" s="135"/>
      <c r="FU81" s="135"/>
      <c r="FV81" s="135"/>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c r="IN81" s="135"/>
      <c r="IO81" s="135"/>
      <c r="IP81" s="135"/>
      <c r="IQ81" s="135"/>
      <c r="IR81" s="135"/>
      <c r="IS81" s="135"/>
      <c r="IT81" s="135"/>
      <c r="IU81" s="135"/>
      <c r="IV81" s="135"/>
    </row>
    <row r="82" spans="1:256" s="53" customFormat="1" ht="20.25" customHeight="1">
      <c r="A82" s="282"/>
      <c r="B82" s="106" t="s">
        <v>17</v>
      </c>
      <c r="C82" s="107">
        <f>C60+C61+C62+C63+C64+C65+C66+C67+C68+C69+C70+C71+C72+C73+C74+C75+C76+C77+C78+C79+C80+C81</f>
        <v>115007.46871500212</v>
      </c>
      <c r="D82" s="107">
        <f t="shared" ref="D82:AI82" si="6">D60+D61+D62+D63+D64+D65+D66+D67+D68+D69+D70+D71+D72+D73+D74+D75+D76+D77+D78+D79+D80+D81</f>
        <v>210146</v>
      </c>
      <c r="E82" s="107">
        <f>C82/各地承保!D82*100</f>
        <v>45.133317293295015</v>
      </c>
      <c r="F82" s="107">
        <f t="shared" si="6"/>
        <v>53292.727232999991</v>
      </c>
      <c r="G82" s="107">
        <f t="shared" si="6"/>
        <v>13745</v>
      </c>
      <c r="H82" s="107">
        <f t="shared" si="6"/>
        <v>1460.3236615527001</v>
      </c>
      <c r="I82" s="107">
        <f t="shared" si="6"/>
        <v>355</v>
      </c>
      <c r="J82" s="107">
        <f t="shared" si="6"/>
        <v>1406.7957879999999</v>
      </c>
      <c r="K82" s="107">
        <f t="shared" si="6"/>
        <v>98</v>
      </c>
      <c r="L82" s="107">
        <f t="shared" si="6"/>
        <v>89794.00143159712</v>
      </c>
      <c r="M82" s="107">
        <f t="shared" si="6"/>
        <v>148805</v>
      </c>
      <c r="N82" s="107">
        <f>L82/各地承保!N82*100</f>
        <v>48.60774720612816</v>
      </c>
      <c r="O82" s="107">
        <f t="shared" si="6"/>
        <v>38569.608953000017</v>
      </c>
      <c r="P82" s="107">
        <f t="shared" si="6"/>
        <v>11530</v>
      </c>
      <c r="Q82" s="107">
        <f t="shared" si="6"/>
        <v>13614.279232999997</v>
      </c>
      <c r="R82" s="107">
        <f t="shared" si="6"/>
        <v>25780</v>
      </c>
      <c r="S82" s="107">
        <f>Q82/各地承保!T82*100</f>
        <v>60.068959016880122</v>
      </c>
      <c r="T82" s="107">
        <f t="shared" si="6"/>
        <v>5565.7417049999995</v>
      </c>
      <c r="U82" s="107">
        <f t="shared" si="6"/>
        <v>1737</v>
      </c>
      <c r="V82" s="107">
        <f t="shared" si="6"/>
        <v>87666.902431597104</v>
      </c>
      <c r="W82" s="107">
        <f t="shared" si="6"/>
        <v>146171</v>
      </c>
      <c r="X82" s="107">
        <f>V82/各地承保!Z82*100</f>
        <v>47.787964712701587</v>
      </c>
      <c r="Y82" s="107">
        <f t="shared" si="6"/>
        <v>37691.910901000003</v>
      </c>
      <c r="Z82" s="107">
        <f t="shared" si="6"/>
        <v>11148</v>
      </c>
      <c r="AA82" s="107">
        <f t="shared" si="6"/>
        <v>1854.4141199999997</v>
      </c>
      <c r="AB82" s="107">
        <f t="shared" si="6"/>
        <v>2405</v>
      </c>
      <c r="AC82" s="107">
        <f t="shared" si="6"/>
        <v>790.56803400000001</v>
      </c>
      <c r="AD82" s="107">
        <f t="shared" si="6"/>
        <v>320</v>
      </c>
      <c r="AE82" s="107">
        <f t="shared" si="6"/>
        <v>272.68487999999996</v>
      </c>
      <c r="AF82" s="107">
        <f t="shared" si="6"/>
        <v>229</v>
      </c>
      <c r="AG82" s="107">
        <f t="shared" si="6"/>
        <v>87.130017999999993</v>
      </c>
      <c r="AH82" s="107">
        <f t="shared" si="6"/>
        <v>62</v>
      </c>
      <c r="AI82" s="107">
        <f t="shared" si="6"/>
        <v>9426.3726467499</v>
      </c>
      <c r="AJ82" s="107">
        <f t="shared" ref="AJ82:BV82" si="7">AJ60+AJ61+AJ62+AJ63+AJ64+AJ65+AJ66+AJ67+AJ68+AJ69+AJ70+AJ71+AJ72+AJ73+AJ74+AJ75+AJ76+AJ77+AJ78+AJ79+AJ80+AJ81</f>
        <v>42306</v>
      </c>
      <c r="AK82" s="107">
        <f t="shared" si="7"/>
        <v>74.351550000000003</v>
      </c>
      <c r="AL82" s="107">
        <f t="shared" si="7"/>
        <v>345</v>
      </c>
      <c r="AM82" s="107">
        <f t="shared" si="7"/>
        <v>9253.6638469865993</v>
      </c>
      <c r="AN82" s="107">
        <f t="shared" si="7"/>
        <v>42271</v>
      </c>
      <c r="AO82" s="107">
        <f t="shared" si="7"/>
        <v>76.094750000000005</v>
      </c>
      <c r="AP82" s="107">
        <f t="shared" si="7"/>
        <v>345</v>
      </c>
      <c r="AQ82" s="107">
        <f t="shared" si="7"/>
        <v>148.07443000000001</v>
      </c>
      <c r="AR82" s="107">
        <f t="shared" si="7"/>
        <v>860</v>
      </c>
      <c r="AS82" s="107">
        <f t="shared" si="7"/>
        <v>424.34409199999999</v>
      </c>
      <c r="AT82" s="107">
        <f t="shared" si="7"/>
        <v>77</v>
      </c>
      <c r="AU82" s="107">
        <f t="shared" si="7"/>
        <v>-42.336030000000008</v>
      </c>
      <c r="AV82" s="107">
        <f t="shared" si="7"/>
        <v>12</v>
      </c>
      <c r="AW82" s="107">
        <f t="shared" si="7"/>
        <v>302.495497</v>
      </c>
      <c r="AX82" s="107">
        <f t="shared" si="7"/>
        <v>9</v>
      </c>
      <c r="AY82" s="107">
        <f t="shared" si="7"/>
        <v>717.67652499999986</v>
      </c>
      <c r="AZ82" s="107">
        <f t="shared" si="7"/>
        <v>310</v>
      </c>
      <c r="BA82" s="107">
        <f t="shared" si="7"/>
        <v>5239.3212630000007</v>
      </c>
      <c r="BB82" s="107">
        <f t="shared" si="7"/>
        <v>65</v>
      </c>
      <c r="BC82" s="107">
        <f t="shared" si="7"/>
        <v>904.27460223390005</v>
      </c>
      <c r="BD82" s="107">
        <f t="shared" si="7"/>
        <v>151</v>
      </c>
      <c r="BE82" s="107">
        <f t="shared" si="7"/>
        <v>0</v>
      </c>
      <c r="BF82" s="107">
        <f t="shared" si="7"/>
        <v>0</v>
      </c>
      <c r="BG82" s="107">
        <f t="shared" si="7"/>
        <v>3448.1480187654001</v>
      </c>
      <c r="BH82" s="107">
        <f t="shared" si="7"/>
        <v>2884</v>
      </c>
      <c r="BI82" s="107">
        <f t="shared" si="7"/>
        <v>3139.2054000000007</v>
      </c>
      <c r="BJ82" s="107">
        <f t="shared" si="7"/>
        <v>688</v>
      </c>
      <c r="BK82" s="107">
        <f t="shared" si="7"/>
        <v>2723.5047140418001</v>
      </c>
      <c r="BL82" s="107">
        <f t="shared" si="7"/>
        <v>11848</v>
      </c>
      <c r="BM82" s="107">
        <f t="shared" si="7"/>
        <v>1312.5856799999999</v>
      </c>
      <c r="BN82" s="107">
        <f t="shared" si="7"/>
        <v>626</v>
      </c>
      <c r="BO82" s="107">
        <f t="shared" si="7"/>
        <v>480.13933806129995</v>
      </c>
      <c r="BP82" s="107">
        <f t="shared" si="7"/>
        <v>2595.0001000000002</v>
      </c>
      <c r="BQ82" s="107">
        <f t="shared" si="7"/>
        <v>132.10981000000001</v>
      </c>
      <c r="BR82" s="107">
        <f t="shared" si="7"/>
        <v>289</v>
      </c>
      <c r="BS82" s="107">
        <f t="shared" si="7"/>
        <v>5947.2893770000028</v>
      </c>
      <c r="BT82" s="107">
        <f t="shared" si="7"/>
        <v>19.9999</v>
      </c>
      <c r="BU82" s="107">
        <f t="shared" si="7"/>
        <v>2691.9092000000019</v>
      </c>
      <c r="BV82" s="107">
        <f t="shared" si="7"/>
        <v>18</v>
      </c>
      <c r="BW82" s="131">
        <f t="shared" si="4"/>
        <v>115007.46871500211</v>
      </c>
      <c r="BX82" s="131">
        <f t="shared" si="5"/>
        <v>0</v>
      </c>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c r="HH82" s="57"/>
      <c r="HI82" s="57"/>
      <c r="HJ82" s="57"/>
      <c r="HK82" s="57"/>
      <c r="HL82" s="57"/>
      <c r="HM82" s="57"/>
      <c r="HN82" s="57"/>
      <c r="HO82" s="57"/>
      <c r="HP82" s="57"/>
      <c r="HQ82" s="57"/>
      <c r="HR82" s="57"/>
      <c r="HS82" s="57"/>
      <c r="HT82" s="57"/>
      <c r="HU82" s="57"/>
      <c r="HV82" s="57"/>
      <c r="HW82" s="57"/>
      <c r="HX82" s="57"/>
      <c r="HY82" s="57"/>
      <c r="HZ82" s="57"/>
      <c r="IA82" s="57"/>
      <c r="IB82" s="57"/>
      <c r="IC82" s="57"/>
      <c r="ID82" s="57"/>
      <c r="IE82" s="57"/>
      <c r="IF82" s="57"/>
      <c r="IG82" s="57"/>
      <c r="IH82" s="57"/>
      <c r="II82" s="57"/>
      <c r="IJ82" s="57"/>
      <c r="IK82" s="57"/>
      <c r="IL82" s="57"/>
      <c r="IM82" s="57"/>
      <c r="IN82" s="57"/>
      <c r="IO82" s="57"/>
      <c r="IP82" s="57"/>
      <c r="IQ82" s="57"/>
      <c r="IR82" s="57"/>
      <c r="IS82" s="57"/>
      <c r="IT82" s="57"/>
      <c r="IU82" s="57"/>
      <c r="IV82" s="57"/>
    </row>
    <row r="83" spans="1:256" s="50" customFormat="1" ht="20.25" customHeight="1">
      <c r="A83" s="282" t="s">
        <v>78</v>
      </c>
      <c r="B83" s="91" t="s">
        <v>77</v>
      </c>
      <c r="C83" s="90">
        <v>70094.291779000006</v>
      </c>
      <c r="D83" s="90">
        <v>211242</v>
      </c>
      <c r="E83" s="90">
        <v>52.8014679447909</v>
      </c>
      <c r="F83" s="90">
        <v>18262.591670000002</v>
      </c>
      <c r="G83" s="90">
        <v>4800</v>
      </c>
      <c r="H83" s="90">
        <v>1462.0802699999999</v>
      </c>
      <c r="I83" s="90">
        <v>101</v>
      </c>
      <c r="J83" s="90">
        <v>1077.8399999999999</v>
      </c>
      <c r="K83" s="90">
        <v>30</v>
      </c>
      <c r="L83" s="90">
        <v>44468.315794000002</v>
      </c>
      <c r="M83" s="90">
        <v>66307</v>
      </c>
      <c r="N83" s="90">
        <v>50.174628218026101</v>
      </c>
      <c r="O83" s="90">
        <v>15902.053491999999</v>
      </c>
      <c r="P83" s="90">
        <v>3932</v>
      </c>
      <c r="Q83" s="90">
        <v>4220.3176350000003</v>
      </c>
      <c r="R83" s="90">
        <v>5204</v>
      </c>
      <c r="S83" s="90">
        <v>1716.7400985619399</v>
      </c>
      <c r="T83" s="90">
        <v>804.06471099999999</v>
      </c>
      <c r="U83" s="90">
        <v>130</v>
      </c>
      <c r="V83" s="90">
        <v>43652.212803000002</v>
      </c>
      <c r="W83" s="90">
        <v>65212</v>
      </c>
      <c r="X83" s="90">
        <v>49.676167898863397</v>
      </c>
      <c r="Y83" s="90">
        <v>15595.246627</v>
      </c>
      <c r="Z83" s="90">
        <v>3849</v>
      </c>
      <c r="AA83" s="90">
        <v>321.78306400000002</v>
      </c>
      <c r="AB83" s="90">
        <v>630</v>
      </c>
      <c r="AC83" s="90">
        <v>133.11775499999999</v>
      </c>
      <c r="AD83" s="90">
        <v>39</v>
      </c>
      <c r="AE83" s="90">
        <v>494.31992700000001</v>
      </c>
      <c r="AF83" s="90">
        <v>465</v>
      </c>
      <c r="AG83" s="90">
        <v>173.68911</v>
      </c>
      <c r="AH83" s="90">
        <v>44</v>
      </c>
      <c r="AI83" s="90">
        <v>9276.2486360000003</v>
      </c>
      <c r="AJ83" s="90">
        <v>72675</v>
      </c>
      <c r="AK83" s="90">
        <v>340.46929599999999</v>
      </c>
      <c r="AL83" s="90">
        <v>502</v>
      </c>
      <c r="AM83" s="90">
        <v>9268.4662360000002</v>
      </c>
      <c r="AN83" s="90">
        <v>72674</v>
      </c>
      <c r="AO83" s="90">
        <v>340.46929599999999</v>
      </c>
      <c r="AP83" s="90">
        <v>502</v>
      </c>
      <c r="AQ83" s="90">
        <v>168.110703</v>
      </c>
      <c r="AR83" s="90">
        <v>1395</v>
      </c>
      <c r="AS83" s="90">
        <v>0</v>
      </c>
      <c r="AT83" s="90">
        <v>4</v>
      </c>
      <c r="AU83" s="90">
        <v>41.348458000000001</v>
      </c>
      <c r="AV83" s="90">
        <v>11</v>
      </c>
      <c r="AW83" s="90">
        <v>64.8</v>
      </c>
      <c r="AX83" s="90">
        <v>2</v>
      </c>
      <c r="AY83" s="90">
        <v>566.10427600000003</v>
      </c>
      <c r="AZ83" s="90">
        <v>1344</v>
      </c>
      <c r="BA83" s="90">
        <v>146.6901</v>
      </c>
      <c r="BB83" s="90">
        <v>34</v>
      </c>
      <c r="BC83" s="90">
        <v>428.450491</v>
      </c>
      <c r="BD83" s="90">
        <v>116</v>
      </c>
      <c r="BE83" s="90">
        <v>0</v>
      </c>
      <c r="BF83" s="90">
        <v>0</v>
      </c>
      <c r="BG83" s="90">
        <v>2572.2450979999999</v>
      </c>
      <c r="BH83" s="90">
        <v>965</v>
      </c>
      <c r="BI83" s="90">
        <v>467.91219999999998</v>
      </c>
      <c r="BJ83" s="90">
        <v>117</v>
      </c>
      <c r="BK83" s="90">
        <v>2132.109046</v>
      </c>
      <c r="BL83" s="90">
        <v>12101</v>
      </c>
      <c r="BM83" s="90">
        <v>261.60820000000001</v>
      </c>
      <c r="BN83" s="90">
        <v>89</v>
      </c>
      <c r="BO83" s="90">
        <v>8971.6963140000007</v>
      </c>
      <c r="BP83" s="90">
        <v>56167</v>
      </c>
      <c r="BQ83" s="90">
        <v>0</v>
      </c>
      <c r="BR83" s="90">
        <v>0</v>
      </c>
      <c r="BS83" s="90">
        <v>7.5826929999802797</v>
      </c>
      <c r="BT83" s="90">
        <v>60</v>
      </c>
      <c r="BU83" s="90">
        <v>1.2183819999994501</v>
      </c>
      <c r="BV83" s="90">
        <v>90</v>
      </c>
      <c r="BW83" s="131">
        <f t="shared" si="4"/>
        <v>70094.291778999977</v>
      </c>
      <c r="BX83" s="131">
        <f t="shared" si="5"/>
        <v>0</v>
      </c>
      <c r="IS83" s="60"/>
      <c r="IT83" s="60"/>
      <c r="IU83" s="60"/>
      <c r="IV83" s="60"/>
    </row>
    <row r="84" spans="1:256" s="54" customFormat="1" ht="20.25" customHeight="1">
      <c r="A84" s="282"/>
      <c r="B84" s="74" t="s">
        <v>32</v>
      </c>
      <c r="C84" s="90">
        <v>11975.741502000001</v>
      </c>
      <c r="D84" s="90">
        <v>14795</v>
      </c>
      <c r="E84" s="90">
        <v>60.420491455946802</v>
      </c>
      <c r="F84" s="90">
        <v>2950.518255</v>
      </c>
      <c r="G84" s="90">
        <v>860</v>
      </c>
      <c r="H84" s="90">
        <v>769.50521700000002</v>
      </c>
      <c r="I84" s="90">
        <v>182</v>
      </c>
      <c r="J84" s="90">
        <v>7.9696280000000002</v>
      </c>
      <c r="K84" s="90">
        <v>7</v>
      </c>
      <c r="L84" s="90">
        <v>10301.16995</v>
      </c>
      <c r="M84" s="90">
        <v>13673</v>
      </c>
      <c r="N84" s="90">
        <v>61.434348303987598</v>
      </c>
      <c r="O84" s="90">
        <v>1912.3242110000001</v>
      </c>
      <c r="P84" s="90">
        <v>578</v>
      </c>
      <c r="Q84" s="90">
        <v>1294.9229519999999</v>
      </c>
      <c r="R84" s="90">
        <v>1956</v>
      </c>
      <c r="S84" s="90">
        <v>56.494371021848004</v>
      </c>
      <c r="T84" s="90">
        <v>233.11891299999999</v>
      </c>
      <c r="U84" s="90">
        <v>52</v>
      </c>
      <c r="V84" s="90">
        <v>10294.611150000001</v>
      </c>
      <c r="W84" s="90">
        <v>13670</v>
      </c>
      <c r="X84" s="90">
        <v>61.398334901374099</v>
      </c>
      <c r="Y84" s="90">
        <v>1912.3242110000001</v>
      </c>
      <c r="Z84" s="90">
        <v>578</v>
      </c>
      <c r="AA84" s="90">
        <v>0.2</v>
      </c>
      <c r="AB84" s="90">
        <v>1</v>
      </c>
      <c r="AC84" s="90">
        <v>0</v>
      </c>
      <c r="AD84" s="90">
        <v>0</v>
      </c>
      <c r="AE84" s="90">
        <v>6.3587999999999996</v>
      </c>
      <c r="AF84" s="90">
        <v>2</v>
      </c>
      <c r="AG84" s="90">
        <v>0</v>
      </c>
      <c r="AH84" s="90">
        <v>0</v>
      </c>
      <c r="AI84" s="90">
        <v>58.060263999999997</v>
      </c>
      <c r="AJ84" s="90">
        <v>375</v>
      </c>
      <c r="AK84" s="90">
        <v>2.2778779999999998</v>
      </c>
      <c r="AL84" s="90">
        <v>28</v>
      </c>
      <c r="AM84" s="90">
        <v>58.060263999999997</v>
      </c>
      <c r="AN84" s="90">
        <v>375</v>
      </c>
      <c r="AO84" s="90">
        <v>2.2778779999999998</v>
      </c>
      <c r="AP84" s="90">
        <v>28</v>
      </c>
      <c r="AQ84" s="90">
        <v>14.2</v>
      </c>
      <c r="AR84" s="90">
        <v>4</v>
      </c>
      <c r="AS84" s="90">
        <v>22.6</v>
      </c>
      <c r="AT84" s="90">
        <v>1</v>
      </c>
      <c r="AU84" s="90">
        <v>58.777983999999996</v>
      </c>
      <c r="AV84" s="90">
        <v>8</v>
      </c>
      <c r="AW84" s="90">
        <v>2</v>
      </c>
      <c r="AX84" s="90">
        <v>1</v>
      </c>
      <c r="AY84" s="90">
        <v>0.04</v>
      </c>
      <c r="AZ84" s="90">
        <v>1</v>
      </c>
      <c r="BA84" s="90">
        <v>0</v>
      </c>
      <c r="BB84" s="90">
        <v>0</v>
      </c>
      <c r="BC84" s="90">
        <v>0</v>
      </c>
      <c r="BD84" s="90">
        <v>1</v>
      </c>
      <c r="BE84" s="90">
        <v>1.5</v>
      </c>
      <c r="BF84" s="90">
        <v>1</v>
      </c>
      <c r="BG84" s="90">
        <v>129.03679700000001</v>
      </c>
      <c r="BH84" s="90">
        <v>97</v>
      </c>
      <c r="BI84" s="90">
        <v>122.2413</v>
      </c>
      <c r="BJ84" s="90">
        <v>39</v>
      </c>
      <c r="BK84" s="90">
        <v>344.50119999999998</v>
      </c>
      <c r="BL84" s="90">
        <v>168</v>
      </c>
      <c r="BM84" s="90">
        <v>861.25523799999996</v>
      </c>
      <c r="BN84" s="90">
        <v>197</v>
      </c>
      <c r="BO84" s="90">
        <v>300.45008999999999</v>
      </c>
      <c r="BP84" s="90">
        <v>286</v>
      </c>
      <c r="BQ84" s="90">
        <v>18.350000000000001</v>
      </c>
      <c r="BR84" s="90">
        <v>8</v>
      </c>
      <c r="BS84" s="90">
        <v>0</v>
      </c>
      <c r="BT84" s="90">
        <v>0</v>
      </c>
      <c r="BU84" s="90">
        <v>0</v>
      </c>
      <c r="BV84" s="90">
        <v>0</v>
      </c>
      <c r="BW84" s="131">
        <f t="shared" si="4"/>
        <v>11975.741502000003</v>
      </c>
      <c r="BX84" s="131">
        <f t="shared" si="5"/>
        <v>0</v>
      </c>
      <c r="BY84" s="135"/>
      <c r="BZ84" s="135"/>
      <c r="CA84" s="135"/>
      <c r="CB84" s="135"/>
      <c r="CC84" s="135"/>
      <c r="CD84" s="135"/>
      <c r="CE84" s="135"/>
      <c r="CF84" s="135"/>
      <c r="CG84" s="135"/>
      <c r="CH84" s="135"/>
      <c r="CI84" s="135"/>
      <c r="CJ84" s="135"/>
      <c r="CK84" s="135"/>
      <c r="CL84" s="135"/>
      <c r="CM84" s="135"/>
      <c r="CN84" s="135"/>
      <c r="CO84" s="135"/>
      <c r="CP84" s="135"/>
      <c r="CQ84" s="135"/>
      <c r="CR84" s="135"/>
      <c r="CS84" s="135"/>
      <c r="CT84" s="135"/>
      <c r="CU84" s="135"/>
      <c r="CV84" s="135"/>
      <c r="CW84" s="135"/>
      <c r="CX84" s="135"/>
      <c r="CY84" s="135"/>
      <c r="CZ84" s="135"/>
      <c r="DA84" s="135"/>
      <c r="DB84" s="135"/>
      <c r="DC84" s="135"/>
      <c r="DD84" s="135"/>
      <c r="DE84" s="135"/>
      <c r="DF84" s="135"/>
      <c r="DG84" s="135"/>
      <c r="DH84" s="135"/>
      <c r="DI84" s="135"/>
      <c r="DJ84" s="135"/>
      <c r="DK84" s="135"/>
      <c r="DL84" s="135"/>
      <c r="DM84" s="135"/>
      <c r="DN84" s="135"/>
      <c r="DO84" s="135"/>
      <c r="DP84" s="135"/>
      <c r="DQ84" s="135"/>
      <c r="DR84" s="135"/>
      <c r="DS84" s="135"/>
      <c r="DT84" s="135"/>
      <c r="DU84" s="135"/>
      <c r="DV84" s="135"/>
      <c r="DW84" s="135"/>
      <c r="DX84" s="135"/>
      <c r="DY84" s="135"/>
      <c r="DZ84" s="135"/>
      <c r="EA84" s="135"/>
      <c r="EB84" s="135"/>
      <c r="EC84" s="135"/>
      <c r="ED84" s="135"/>
      <c r="EE84" s="135"/>
      <c r="EF84" s="135"/>
      <c r="EG84" s="135"/>
      <c r="EH84" s="135"/>
      <c r="EI84" s="135"/>
      <c r="EJ84" s="135"/>
      <c r="EK84" s="135"/>
      <c r="EL84" s="135"/>
      <c r="EM84" s="135"/>
      <c r="EN84" s="135"/>
      <c r="EO84" s="135"/>
      <c r="EP84" s="135"/>
      <c r="EQ84" s="135"/>
      <c r="ER84" s="135"/>
      <c r="ES84" s="135"/>
      <c r="ET84" s="135"/>
      <c r="EU84" s="135"/>
      <c r="EV84" s="135"/>
      <c r="EW84" s="135"/>
      <c r="EX84" s="135"/>
      <c r="EY84" s="135"/>
      <c r="EZ84" s="135"/>
      <c r="FA84" s="135"/>
      <c r="FB84" s="135"/>
      <c r="FC84" s="135"/>
      <c r="FD84" s="135"/>
      <c r="FE84" s="135"/>
      <c r="FF84" s="135"/>
      <c r="FG84" s="135"/>
      <c r="FH84" s="135"/>
      <c r="FI84" s="135"/>
      <c r="FJ84" s="135"/>
      <c r="FK84" s="135"/>
      <c r="FL84" s="135"/>
      <c r="FM84" s="135"/>
      <c r="FN84" s="135"/>
      <c r="FO84" s="135"/>
      <c r="FP84" s="135"/>
      <c r="FQ84" s="135"/>
      <c r="FR84" s="135"/>
      <c r="FS84" s="135"/>
      <c r="FT84" s="135"/>
      <c r="FU84" s="135"/>
      <c r="FV84" s="135"/>
      <c r="FW84" s="135"/>
      <c r="FX84" s="135"/>
      <c r="FY84" s="135"/>
      <c r="FZ84" s="135"/>
      <c r="GA84" s="135"/>
      <c r="GB84" s="135"/>
      <c r="GC84" s="135"/>
      <c r="GD84" s="135"/>
      <c r="GE84" s="135"/>
      <c r="GF84" s="135"/>
      <c r="GG84" s="135"/>
      <c r="GH84" s="135"/>
      <c r="GI84" s="135"/>
      <c r="GJ84" s="135"/>
      <c r="GK84" s="135"/>
      <c r="GL84" s="135"/>
      <c r="GM84" s="135"/>
      <c r="GN84" s="135"/>
      <c r="GO84" s="135"/>
      <c r="GP84" s="135"/>
      <c r="GQ84" s="135"/>
      <c r="GR84" s="135"/>
      <c r="GS84" s="135"/>
      <c r="GT84" s="135"/>
      <c r="GU84" s="135"/>
      <c r="GV84" s="135"/>
      <c r="GW84" s="135"/>
      <c r="GX84" s="135"/>
      <c r="GY84" s="135"/>
      <c r="GZ84" s="135"/>
      <c r="HA84" s="135"/>
      <c r="HB84" s="135"/>
      <c r="HC84" s="135"/>
      <c r="HD84" s="135"/>
      <c r="HE84" s="135"/>
      <c r="HF84" s="135"/>
      <c r="HG84" s="135"/>
      <c r="HH84" s="135"/>
      <c r="HI84" s="135"/>
      <c r="HJ84" s="135"/>
      <c r="HK84" s="135"/>
      <c r="HL84" s="135"/>
      <c r="HM84" s="135"/>
      <c r="HN84" s="135"/>
      <c r="HO84" s="135"/>
      <c r="HP84" s="135"/>
      <c r="HQ84" s="135"/>
      <c r="HR84" s="135"/>
      <c r="HS84" s="135"/>
      <c r="HT84" s="135"/>
      <c r="HU84" s="135"/>
      <c r="HV84" s="135"/>
      <c r="HW84" s="135"/>
      <c r="HX84" s="135"/>
      <c r="HY84" s="135"/>
      <c r="HZ84" s="135"/>
      <c r="IA84" s="135"/>
      <c r="IB84" s="135"/>
      <c r="IC84" s="135"/>
      <c r="ID84" s="135"/>
      <c r="IE84" s="135"/>
      <c r="IF84" s="135"/>
      <c r="IG84" s="135"/>
      <c r="IH84" s="135"/>
      <c r="II84" s="135"/>
      <c r="IJ84" s="135"/>
      <c r="IK84" s="135"/>
      <c r="IL84" s="135"/>
      <c r="IM84" s="135"/>
      <c r="IN84" s="135"/>
      <c r="IO84" s="135"/>
      <c r="IP84" s="135"/>
      <c r="IQ84" s="135"/>
      <c r="IR84" s="135"/>
      <c r="IS84" s="135"/>
      <c r="IT84" s="135"/>
      <c r="IU84" s="135"/>
      <c r="IV84" s="135"/>
    </row>
    <row r="85" spans="1:256" s="54" customFormat="1" ht="20.25" customHeight="1">
      <c r="A85" s="282"/>
      <c r="B85" s="74" t="s">
        <v>33</v>
      </c>
      <c r="C85" s="92">
        <v>28070.877691000002</v>
      </c>
      <c r="D85" s="92">
        <v>41770</v>
      </c>
      <c r="E85" s="92">
        <v>44.680852277157101</v>
      </c>
      <c r="F85" s="92">
        <v>12964.354126</v>
      </c>
      <c r="G85" s="92">
        <v>5280</v>
      </c>
      <c r="H85" s="92">
        <v>21.488893999999998</v>
      </c>
      <c r="I85" s="92">
        <v>8</v>
      </c>
      <c r="J85" s="92">
        <v>632.29999999999995</v>
      </c>
      <c r="K85" s="92">
        <v>2</v>
      </c>
      <c r="L85" s="92">
        <v>26360.639891999999</v>
      </c>
      <c r="M85" s="92">
        <v>39449</v>
      </c>
      <c r="N85" s="92">
        <v>48.199715622554301</v>
      </c>
      <c r="O85" s="92">
        <v>11492.381579000001</v>
      </c>
      <c r="P85" s="92">
        <v>4436</v>
      </c>
      <c r="Q85" s="92">
        <v>8614.8138159999999</v>
      </c>
      <c r="R85" s="92">
        <v>13705</v>
      </c>
      <c r="S85" s="92">
        <v>71.810306952920698</v>
      </c>
      <c r="T85" s="92">
        <v>4000.5815750000002</v>
      </c>
      <c r="U85" s="92">
        <v>1337</v>
      </c>
      <c r="V85" s="92">
        <v>26349.105747000001</v>
      </c>
      <c r="W85" s="92">
        <v>39433</v>
      </c>
      <c r="X85" s="92">
        <v>48.190246170422</v>
      </c>
      <c r="Y85" s="92">
        <v>11465.236159</v>
      </c>
      <c r="Z85" s="92">
        <v>4429</v>
      </c>
      <c r="AA85" s="92">
        <v>6.5534619999999997</v>
      </c>
      <c r="AB85" s="92">
        <v>5</v>
      </c>
      <c r="AC85" s="92">
        <v>4.5988199999999999</v>
      </c>
      <c r="AD85" s="92">
        <v>2</v>
      </c>
      <c r="AE85" s="92">
        <v>4.980683</v>
      </c>
      <c r="AF85" s="92">
        <v>11</v>
      </c>
      <c r="AG85" s="92">
        <v>22.546600000000002</v>
      </c>
      <c r="AH85" s="92">
        <v>5</v>
      </c>
      <c r="AI85" s="92">
        <v>152.31767199999999</v>
      </c>
      <c r="AJ85" s="92">
        <v>1342</v>
      </c>
      <c r="AK85" s="92">
        <v>8.1010000000000009</v>
      </c>
      <c r="AL85" s="92">
        <v>6</v>
      </c>
      <c r="AM85" s="92">
        <v>152.31767199999999</v>
      </c>
      <c r="AN85" s="92">
        <v>1342</v>
      </c>
      <c r="AO85" s="92">
        <v>8.1010000000000009</v>
      </c>
      <c r="AP85" s="92">
        <v>6</v>
      </c>
      <c r="AQ85" s="92">
        <v>27.114042999999999</v>
      </c>
      <c r="AR85" s="92">
        <v>92</v>
      </c>
      <c r="AS85" s="92">
        <v>115.229642</v>
      </c>
      <c r="AT85" s="92">
        <v>98</v>
      </c>
      <c r="AU85" s="92">
        <v>26.864173999999998</v>
      </c>
      <c r="AV85" s="92">
        <v>3</v>
      </c>
      <c r="AW85" s="92">
        <v>23</v>
      </c>
      <c r="AX85" s="92">
        <v>8</v>
      </c>
      <c r="AY85" s="92">
        <v>3.2124929999999998</v>
      </c>
      <c r="AZ85" s="92">
        <v>2</v>
      </c>
      <c r="BA85" s="92">
        <v>7.6822730000000004</v>
      </c>
      <c r="BB85" s="92">
        <v>2</v>
      </c>
      <c r="BC85" s="92">
        <v>785.32474300000001</v>
      </c>
      <c r="BD85" s="92">
        <v>13</v>
      </c>
      <c r="BE85" s="92">
        <v>0</v>
      </c>
      <c r="BF85" s="92">
        <v>0</v>
      </c>
      <c r="BG85" s="92">
        <v>402.10671300000001</v>
      </c>
      <c r="BH85" s="92">
        <v>210</v>
      </c>
      <c r="BI85" s="92">
        <v>257.09313300000002</v>
      </c>
      <c r="BJ85" s="92">
        <v>68</v>
      </c>
      <c r="BK85" s="92">
        <v>192.74758700000001</v>
      </c>
      <c r="BL85" s="92">
        <v>134</v>
      </c>
      <c r="BM85" s="92">
        <v>251.987595</v>
      </c>
      <c r="BN85" s="92">
        <v>401</v>
      </c>
      <c r="BO85" s="92">
        <v>99.061480000000003</v>
      </c>
      <c r="BP85" s="92">
        <v>517</v>
      </c>
      <c r="BQ85" s="92">
        <v>172.37890400000001</v>
      </c>
      <c r="BR85" s="92">
        <v>257</v>
      </c>
      <c r="BS85" s="92">
        <v>0</v>
      </c>
      <c r="BT85" s="92">
        <v>0</v>
      </c>
      <c r="BU85" s="92">
        <v>4.2000000000000499</v>
      </c>
      <c r="BV85" s="92">
        <v>2</v>
      </c>
      <c r="BW85" s="131">
        <f t="shared" si="4"/>
        <v>28070.877691000002</v>
      </c>
      <c r="BX85" s="131">
        <f t="shared" si="5"/>
        <v>0</v>
      </c>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5"/>
      <c r="DF85" s="135"/>
      <c r="DG85" s="135"/>
      <c r="DH85" s="135"/>
      <c r="DI85" s="135"/>
      <c r="DJ85" s="135"/>
      <c r="DK85" s="135"/>
      <c r="DL85" s="135"/>
      <c r="DM85" s="135"/>
      <c r="DN85" s="135"/>
      <c r="DO85" s="135"/>
      <c r="DP85" s="135"/>
      <c r="DQ85" s="135"/>
      <c r="DR85" s="135"/>
      <c r="DS85" s="135"/>
      <c r="DT85" s="135"/>
      <c r="DU85" s="135"/>
      <c r="DV85" s="135"/>
      <c r="DW85" s="135"/>
      <c r="DX85" s="135"/>
      <c r="DY85" s="135"/>
      <c r="DZ85" s="135"/>
      <c r="EA85" s="135"/>
      <c r="EB85" s="135"/>
      <c r="EC85" s="135"/>
      <c r="ED85" s="135"/>
      <c r="EE85" s="135"/>
      <c r="EF85" s="135"/>
      <c r="EG85" s="135"/>
      <c r="EH85" s="135"/>
      <c r="EI85" s="135"/>
      <c r="EJ85" s="135"/>
      <c r="EK85" s="135"/>
      <c r="EL85" s="135"/>
      <c r="EM85" s="135"/>
      <c r="EN85" s="135"/>
      <c r="EO85" s="135"/>
      <c r="EP85" s="135"/>
      <c r="EQ85" s="135"/>
      <c r="ER85" s="135"/>
      <c r="ES85" s="135"/>
      <c r="ET85" s="135"/>
      <c r="EU85" s="135"/>
      <c r="EV85" s="135"/>
      <c r="EW85" s="135"/>
      <c r="EX85" s="135"/>
      <c r="EY85" s="135"/>
      <c r="EZ85" s="135"/>
      <c r="FA85" s="135"/>
      <c r="FB85" s="135"/>
      <c r="FC85" s="135"/>
      <c r="FD85" s="135"/>
      <c r="FE85" s="135"/>
      <c r="FF85" s="135"/>
      <c r="FG85" s="135"/>
      <c r="FH85" s="135"/>
      <c r="FI85" s="135"/>
      <c r="FJ85" s="135"/>
      <c r="FK85" s="135"/>
      <c r="FL85" s="135"/>
      <c r="FM85" s="135"/>
      <c r="FN85" s="135"/>
      <c r="FO85" s="135"/>
      <c r="FP85" s="135"/>
      <c r="FQ85" s="135"/>
      <c r="FR85" s="135"/>
      <c r="FS85" s="135"/>
      <c r="FT85" s="135"/>
      <c r="FU85" s="135"/>
      <c r="FV85" s="135"/>
      <c r="FW85" s="135"/>
      <c r="FX85" s="135"/>
      <c r="FY85" s="135"/>
      <c r="FZ85" s="135"/>
      <c r="GA85" s="135"/>
      <c r="GB85" s="135"/>
      <c r="GC85" s="135"/>
      <c r="GD85" s="135"/>
      <c r="GE85" s="135"/>
      <c r="GF85" s="135"/>
      <c r="GG85" s="135"/>
      <c r="GH85" s="135"/>
      <c r="GI85" s="135"/>
      <c r="GJ85" s="135"/>
      <c r="GK85" s="135"/>
      <c r="GL85" s="135"/>
      <c r="GM85" s="135"/>
      <c r="GN85" s="135"/>
      <c r="GO85" s="135"/>
      <c r="GP85" s="135"/>
      <c r="GQ85" s="135"/>
      <c r="GR85" s="135"/>
      <c r="GS85" s="135"/>
      <c r="GT85" s="135"/>
      <c r="GU85" s="135"/>
      <c r="GV85" s="135"/>
      <c r="GW85" s="135"/>
      <c r="GX85" s="135"/>
      <c r="GY85" s="135"/>
      <c r="GZ85" s="135"/>
      <c r="HA85" s="135"/>
      <c r="HB85" s="135"/>
      <c r="HC85" s="135"/>
      <c r="HD85" s="135"/>
      <c r="HE85" s="135"/>
      <c r="HF85" s="135"/>
      <c r="HG85" s="135"/>
      <c r="HH85" s="135"/>
      <c r="HI85" s="135"/>
      <c r="HJ85" s="135"/>
      <c r="HK85" s="135"/>
      <c r="HL85" s="135"/>
      <c r="HM85" s="135"/>
      <c r="HN85" s="135"/>
      <c r="HO85" s="135"/>
      <c r="HP85" s="135"/>
      <c r="HQ85" s="135"/>
      <c r="HR85" s="135"/>
      <c r="HS85" s="135"/>
      <c r="HT85" s="135"/>
      <c r="HU85" s="135"/>
      <c r="HV85" s="135"/>
      <c r="HW85" s="135"/>
      <c r="HX85" s="135"/>
      <c r="HY85" s="135"/>
      <c r="HZ85" s="135"/>
      <c r="IA85" s="135"/>
      <c r="IB85" s="135"/>
      <c r="IC85" s="135"/>
      <c r="ID85" s="135"/>
      <c r="IE85" s="135"/>
      <c r="IF85" s="135"/>
      <c r="IG85" s="135"/>
      <c r="IH85" s="135"/>
      <c r="II85" s="135"/>
      <c r="IJ85" s="135"/>
      <c r="IK85" s="135"/>
      <c r="IL85" s="135"/>
      <c r="IM85" s="135"/>
      <c r="IN85" s="135"/>
      <c r="IO85" s="135"/>
      <c r="IP85" s="135"/>
      <c r="IQ85" s="135"/>
      <c r="IR85" s="135"/>
      <c r="IS85" s="135"/>
      <c r="IT85" s="135"/>
      <c r="IU85" s="135"/>
      <c r="IV85" s="135"/>
    </row>
    <row r="86" spans="1:256" s="50" customFormat="1" ht="20.25" customHeight="1">
      <c r="A86" s="282"/>
      <c r="B86" s="91" t="s">
        <v>34</v>
      </c>
      <c r="C86" s="90">
        <v>6495.4168800016996</v>
      </c>
      <c r="D86" s="90">
        <v>18972</v>
      </c>
      <c r="E86" s="90">
        <v>60.469890807806699</v>
      </c>
      <c r="F86" s="90">
        <v>1021.993843</v>
      </c>
      <c r="G86" s="90">
        <v>457</v>
      </c>
      <c r="H86" s="92">
        <v>2.5678156609</v>
      </c>
      <c r="I86" s="92">
        <v>4</v>
      </c>
      <c r="J86" s="92">
        <v>0.82</v>
      </c>
      <c r="K86" s="92">
        <v>2</v>
      </c>
      <c r="L86" s="90">
        <v>2349.5931709645001</v>
      </c>
      <c r="M86" s="90">
        <v>2765</v>
      </c>
      <c r="N86" s="90">
        <v>57.5798306694128</v>
      </c>
      <c r="O86" s="90">
        <v>831.60047599999996</v>
      </c>
      <c r="P86" s="90">
        <v>216</v>
      </c>
      <c r="Q86" s="90">
        <v>191.40572499999999</v>
      </c>
      <c r="R86" s="90">
        <v>59</v>
      </c>
      <c r="S86" s="90">
        <v>40.268469175301497</v>
      </c>
      <c r="T86" s="90">
        <v>1021.993843</v>
      </c>
      <c r="U86" s="90">
        <v>9</v>
      </c>
      <c r="V86" s="92">
        <v>2172.3445519645002</v>
      </c>
      <c r="W86" s="92">
        <v>2502</v>
      </c>
      <c r="X86" s="90">
        <v>56.497280934183898</v>
      </c>
      <c r="Y86" s="92">
        <v>779.20170599999994</v>
      </c>
      <c r="Z86" s="92">
        <v>195</v>
      </c>
      <c r="AA86" s="90">
        <v>152.571619</v>
      </c>
      <c r="AB86" s="90">
        <v>257</v>
      </c>
      <c r="AC86" s="90">
        <v>38.918394999999997</v>
      </c>
      <c r="AD86" s="90">
        <v>17</v>
      </c>
      <c r="AE86" s="90">
        <v>24.677</v>
      </c>
      <c r="AF86" s="90">
        <v>6</v>
      </c>
      <c r="AG86" s="90">
        <v>13.480375</v>
      </c>
      <c r="AH86" s="90">
        <v>4</v>
      </c>
      <c r="AI86" s="92">
        <v>2902.6548463939998</v>
      </c>
      <c r="AJ86" s="92">
        <v>14856</v>
      </c>
      <c r="AK86" s="90">
        <v>31.170193999999999</v>
      </c>
      <c r="AL86" s="90">
        <v>203</v>
      </c>
      <c r="AM86" s="92">
        <v>2902.6548463939998</v>
      </c>
      <c r="AN86" s="92">
        <v>14856</v>
      </c>
      <c r="AO86" s="90">
        <v>31.170193999999999</v>
      </c>
      <c r="AP86" s="90">
        <v>203</v>
      </c>
      <c r="AQ86" s="92">
        <v>28.161878620300001</v>
      </c>
      <c r="AR86" s="92">
        <v>5</v>
      </c>
      <c r="AS86" s="90">
        <v>0</v>
      </c>
      <c r="AT86" s="90">
        <v>0</v>
      </c>
      <c r="AU86" s="92">
        <v>0</v>
      </c>
      <c r="AV86" s="92">
        <v>0</v>
      </c>
      <c r="AW86" s="90">
        <v>0</v>
      </c>
      <c r="AX86" s="90">
        <v>0</v>
      </c>
      <c r="AY86" s="92">
        <v>0</v>
      </c>
      <c r="AZ86" s="92">
        <v>0</v>
      </c>
      <c r="BA86" s="90">
        <v>25</v>
      </c>
      <c r="BB86" s="90">
        <v>3</v>
      </c>
      <c r="BC86" s="92">
        <v>52.043897338299999</v>
      </c>
      <c r="BD86" s="92">
        <v>4</v>
      </c>
      <c r="BE86" s="90">
        <v>0</v>
      </c>
      <c r="BF86" s="90">
        <v>0</v>
      </c>
      <c r="BG86" s="92">
        <v>144.95253237610001</v>
      </c>
      <c r="BH86" s="92">
        <v>33</v>
      </c>
      <c r="BI86" s="90">
        <v>111.889465</v>
      </c>
      <c r="BJ86" s="90">
        <v>25</v>
      </c>
      <c r="BK86" s="92">
        <v>703.24946201060004</v>
      </c>
      <c r="BL86" s="92">
        <v>150</v>
      </c>
      <c r="BM86" s="90">
        <v>21.399947000000001</v>
      </c>
      <c r="BN86" s="90">
        <v>7</v>
      </c>
      <c r="BO86" s="92">
        <v>312.193276637</v>
      </c>
      <c r="BP86" s="92">
        <v>1155</v>
      </c>
      <c r="BQ86" s="90">
        <v>0.113761</v>
      </c>
      <c r="BR86" s="90">
        <v>1</v>
      </c>
      <c r="BS86" s="92">
        <v>-5.1159076974727203E-13</v>
      </c>
      <c r="BT86" s="92">
        <v>0</v>
      </c>
      <c r="BU86" s="90">
        <v>-3.5291214395272201E-14</v>
      </c>
      <c r="BV86" s="90">
        <v>0</v>
      </c>
      <c r="BW86" s="131">
        <f t="shared" si="4"/>
        <v>6495.4168800016987</v>
      </c>
      <c r="BX86" s="131">
        <f t="shared" si="5"/>
        <v>0</v>
      </c>
      <c r="IS86" s="60"/>
      <c r="IT86" s="60"/>
      <c r="IU86" s="60"/>
      <c r="IV86" s="60"/>
    </row>
    <row r="87" spans="1:256" s="50" customFormat="1" ht="20.25" customHeight="1">
      <c r="A87" s="282"/>
      <c r="B87" s="91" t="s">
        <v>35</v>
      </c>
      <c r="C87" s="90">
        <v>2904.0693679999999</v>
      </c>
      <c r="D87" s="90">
        <v>5649</v>
      </c>
      <c r="E87" s="90">
        <v>51.136093897070197</v>
      </c>
      <c r="F87" s="90">
        <v>698.88939100000005</v>
      </c>
      <c r="G87" s="90">
        <v>199</v>
      </c>
      <c r="H87" s="90">
        <v>0</v>
      </c>
      <c r="I87" s="90">
        <v>0</v>
      </c>
      <c r="J87" s="90">
        <v>0</v>
      </c>
      <c r="K87" s="90">
        <v>0</v>
      </c>
      <c r="L87" s="90">
        <v>2719.1967589999999</v>
      </c>
      <c r="M87" s="90">
        <v>4481</v>
      </c>
      <c r="N87" s="90">
        <v>59.591606483119399</v>
      </c>
      <c r="O87" s="90">
        <v>660.56879100000003</v>
      </c>
      <c r="P87" s="90">
        <v>162</v>
      </c>
      <c r="Q87" s="90">
        <v>1206.2951929999999</v>
      </c>
      <c r="R87" s="90">
        <v>2331</v>
      </c>
      <c r="S87" s="90">
        <v>57.2626556923721</v>
      </c>
      <c r="T87" s="90">
        <v>303.52505500000001</v>
      </c>
      <c r="U87" s="90">
        <v>81</v>
      </c>
      <c r="V87" s="90">
        <v>2719.1967589999999</v>
      </c>
      <c r="W87" s="90">
        <v>4481</v>
      </c>
      <c r="X87" s="90">
        <v>59.595671740743597</v>
      </c>
      <c r="Y87" s="90">
        <v>660.56879100000003</v>
      </c>
      <c r="Z87" s="90">
        <v>162</v>
      </c>
      <c r="AA87" s="90">
        <v>0</v>
      </c>
      <c r="AB87" s="90">
        <v>0</v>
      </c>
      <c r="AC87" s="90">
        <v>0</v>
      </c>
      <c r="AD87" s="90">
        <v>0</v>
      </c>
      <c r="AE87" s="90">
        <v>0</v>
      </c>
      <c r="AF87" s="90">
        <v>0</v>
      </c>
      <c r="AG87" s="90">
        <v>0</v>
      </c>
      <c r="AH87" s="90">
        <v>0</v>
      </c>
      <c r="AI87" s="90"/>
      <c r="AJ87" s="90"/>
      <c r="AK87" s="90"/>
      <c r="AL87" s="90"/>
      <c r="AM87" s="90"/>
      <c r="AN87" s="90"/>
      <c r="AO87" s="90"/>
      <c r="AP87" s="90"/>
      <c r="AQ87" s="90">
        <v>0</v>
      </c>
      <c r="AR87" s="90">
        <v>0</v>
      </c>
      <c r="AS87" s="90">
        <v>0</v>
      </c>
      <c r="AT87" s="90">
        <v>0</v>
      </c>
      <c r="AU87" s="90">
        <v>0</v>
      </c>
      <c r="AV87" s="90">
        <v>0</v>
      </c>
      <c r="AW87" s="90">
        <v>0.4</v>
      </c>
      <c r="AX87" s="90">
        <v>1</v>
      </c>
      <c r="AY87" s="90">
        <v>14.268331</v>
      </c>
      <c r="AZ87" s="90">
        <v>6</v>
      </c>
      <c r="BA87" s="90">
        <v>0</v>
      </c>
      <c r="BB87" s="90">
        <v>0</v>
      </c>
      <c r="BC87" s="90">
        <v>0</v>
      </c>
      <c r="BD87" s="90">
        <v>0</v>
      </c>
      <c r="BE87" s="90">
        <v>0</v>
      </c>
      <c r="BF87" s="90">
        <v>0</v>
      </c>
      <c r="BG87" s="90">
        <v>38.242795000000001</v>
      </c>
      <c r="BH87" s="90">
        <v>40</v>
      </c>
      <c r="BI87" s="90">
        <v>6.1559999999999997</v>
      </c>
      <c r="BJ87" s="90">
        <v>18</v>
      </c>
      <c r="BK87" s="90">
        <v>131.860488</v>
      </c>
      <c r="BL87" s="90">
        <v>1117</v>
      </c>
      <c r="BM87" s="90">
        <v>30.264600000000002</v>
      </c>
      <c r="BN87" s="90">
        <v>17</v>
      </c>
      <c r="BO87" s="90">
        <v>0.46099500000001897</v>
      </c>
      <c r="BP87" s="90">
        <v>4</v>
      </c>
      <c r="BQ87" s="90">
        <v>1.5</v>
      </c>
      <c r="BR87" s="90">
        <v>1</v>
      </c>
      <c r="BS87" s="90">
        <v>0.04</v>
      </c>
      <c r="BT87" s="90">
        <v>1</v>
      </c>
      <c r="BU87" s="90">
        <v>0</v>
      </c>
      <c r="BV87" s="90">
        <v>0</v>
      </c>
      <c r="BW87" s="131">
        <f t="shared" si="4"/>
        <v>2904.0693679999999</v>
      </c>
      <c r="BX87" s="131">
        <f t="shared" si="5"/>
        <v>0</v>
      </c>
      <c r="BY87" s="130"/>
      <c r="BZ87" s="130"/>
      <c r="CA87" s="130"/>
      <c r="CB87" s="130"/>
      <c r="CC87" s="130"/>
      <c r="CD87" s="130"/>
      <c r="CE87" s="130"/>
      <c r="CF87" s="130"/>
      <c r="CG87" s="130"/>
      <c r="CH87" s="130"/>
      <c r="IS87" s="60"/>
      <c r="IT87" s="60"/>
      <c r="IU87" s="60"/>
      <c r="IV87" s="60"/>
    </row>
    <row r="88" spans="1:256" s="50" customFormat="1" ht="20.25" customHeight="1">
      <c r="A88" s="282"/>
      <c r="B88" s="91" t="s">
        <v>121</v>
      </c>
      <c r="C88" s="90">
        <v>1268.69739</v>
      </c>
      <c r="D88" s="90">
        <v>3729</v>
      </c>
      <c r="E88" s="90">
        <v>82.074418843264894</v>
      </c>
      <c r="F88" s="90">
        <v>690.856222</v>
      </c>
      <c r="G88" s="90">
        <v>116</v>
      </c>
      <c r="H88" s="90">
        <v>0.5</v>
      </c>
      <c r="I88" s="90">
        <v>1</v>
      </c>
      <c r="J88" s="90">
        <v>217.04156900000001</v>
      </c>
      <c r="K88" s="90">
        <v>6</v>
      </c>
      <c r="L88" s="90">
        <v>860.10385900000006</v>
      </c>
      <c r="M88" s="90">
        <v>1547</v>
      </c>
      <c r="N88" s="90">
        <v>77.419440103051002</v>
      </c>
      <c r="O88" s="90">
        <v>242.93626</v>
      </c>
      <c r="P88" s="90">
        <v>68</v>
      </c>
      <c r="Q88" s="90">
        <v>40.927774999999997</v>
      </c>
      <c r="R88" s="90">
        <v>14</v>
      </c>
      <c r="S88" s="90" t="e">
        <v>#DIV/0!</v>
      </c>
      <c r="T88" s="90">
        <v>0</v>
      </c>
      <c r="U88" s="90">
        <v>0</v>
      </c>
      <c r="V88" s="90">
        <v>847.39401099999998</v>
      </c>
      <c r="W88" s="90">
        <v>1543</v>
      </c>
      <c r="X88" s="90">
        <v>76.541435890325701</v>
      </c>
      <c r="Y88" s="90">
        <v>229.815484</v>
      </c>
      <c r="Z88" s="90">
        <v>66</v>
      </c>
      <c r="AA88" s="90">
        <v>0.10108499999999999</v>
      </c>
      <c r="AB88" s="90">
        <v>2</v>
      </c>
      <c r="AC88" s="90">
        <v>0</v>
      </c>
      <c r="AD88" s="90">
        <v>0</v>
      </c>
      <c r="AE88" s="90">
        <v>12.608763</v>
      </c>
      <c r="AF88" s="90">
        <v>2</v>
      </c>
      <c r="AG88" s="90">
        <v>13.120775999999999</v>
      </c>
      <c r="AH88" s="90">
        <v>2</v>
      </c>
      <c r="AI88" s="90"/>
      <c r="AJ88" s="90"/>
      <c r="AK88" s="90"/>
      <c r="AL88" s="90"/>
      <c r="AM88" s="90"/>
      <c r="AN88" s="90"/>
      <c r="AO88" s="90"/>
      <c r="AP88" s="90"/>
      <c r="AQ88" s="90">
        <v>3.047466</v>
      </c>
      <c r="AR88" s="90">
        <v>2</v>
      </c>
      <c r="AS88" s="90">
        <v>1.5333460000000001</v>
      </c>
      <c r="AT88" s="90">
        <v>2</v>
      </c>
      <c r="AU88" s="90">
        <v>0</v>
      </c>
      <c r="AV88" s="90">
        <v>0</v>
      </c>
      <c r="AW88" s="90">
        <v>1.041709</v>
      </c>
      <c r="AX88" s="90">
        <v>1</v>
      </c>
      <c r="AY88" s="90">
        <v>0</v>
      </c>
      <c r="AZ88" s="90">
        <v>0</v>
      </c>
      <c r="BA88" s="90">
        <v>0</v>
      </c>
      <c r="BB88" s="90">
        <v>0</v>
      </c>
      <c r="BC88" s="90">
        <v>0</v>
      </c>
      <c r="BD88" s="90">
        <v>0</v>
      </c>
      <c r="BE88" s="90">
        <v>0</v>
      </c>
      <c r="BF88" s="90">
        <v>0</v>
      </c>
      <c r="BG88" s="90">
        <v>46.482726</v>
      </c>
      <c r="BH88" s="90">
        <v>31</v>
      </c>
      <c r="BI88" s="90">
        <v>98.374279999999999</v>
      </c>
      <c r="BJ88" s="90">
        <v>10</v>
      </c>
      <c r="BK88" s="90">
        <v>346.28615500000001</v>
      </c>
      <c r="BL88" s="90">
        <v>2069</v>
      </c>
      <c r="BM88" s="90">
        <v>125.728799</v>
      </c>
      <c r="BN88" s="90">
        <v>27</v>
      </c>
      <c r="BO88" s="90">
        <v>12.277184</v>
      </c>
      <c r="BP88" s="90">
        <v>79</v>
      </c>
      <c r="BQ88" s="90">
        <v>4.200259</v>
      </c>
      <c r="BR88" s="90">
        <v>2</v>
      </c>
      <c r="BS88" s="90"/>
      <c r="BT88" s="90"/>
      <c r="BU88" s="90"/>
      <c r="BV88" s="90"/>
      <c r="BW88" s="131">
        <f t="shared" si="4"/>
        <v>1268.69739</v>
      </c>
      <c r="BX88" s="131">
        <f t="shared" si="5"/>
        <v>0</v>
      </c>
      <c r="IS88" s="60"/>
      <c r="IT88" s="60"/>
      <c r="IU88" s="60"/>
      <c r="IV88" s="60"/>
    </row>
    <row r="89" spans="1:256" s="50" customFormat="1" ht="20.25" customHeight="1">
      <c r="A89" s="282"/>
      <c r="B89" s="74" t="s">
        <v>47</v>
      </c>
      <c r="C89" s="90">
        <v>1084.33</v>
      </c>
      <c r="D89" s="90">
        <v>1595</v>
      </c>
      <c r="E89" s="90">
        <v>57.514540662275699</v>
      </c>
      <c r="F89" s="90">
        <v>454.28</v>
      </c>
      <c r="G89" s="90">
        <v>374</v>
      </c>
      <c r="H89" s="90">
        <v>55.44</v>
      </c>
      <c r="I89" s="90">
        <v>4</v>
      </c>
      <c r="J89" s="90"/>
      <c r="K89" s="90"/>
      <c r="L89" s="90">
        <v>910.43</v>
      </c>
      <c r="M89" s="90">
        <v>1175</v>
      </c>
      <c r="N89" s="90">
        <v>64.3420778667967</v>
      </c>
      <c r="O89" s="90">
        <v>433.28</v>
      </c>
      <c r="P89" s="90">
        <v>270</v>
      </c>
      <c r="Q89" s="90"/>
      <c r="R89" s="90"/>
      <c r="S89" s="90">
        <v>-1.6326430558509299</v>
      </c>
      <c r="T89" s="90"/>
      <c r="U89" s="90">
        <v>2</v>
      </c>
      <c r="V89" s="90">
        <v>730.04</v>
      </c>
      <c r="W89" s="90">
        <v>996</v>
      </c>
      <c r="X89" s="90">
        <v>64.3420778667967</v>
      </c>
      <c r="Y89" s="90">
        <v>335.28</v>
      </c>
      <c r="Z89" s="90">
        <v>187</v>
      </c>
      <c r="AA89" s="90">
        <v>180.39</v>
      </c>
      <c r="AB89" s="90">
        <v>179</v>
      </c>
      <c r="AC89" s="90">
        <v>98</v>
      </c>
      <c r="AD89" s="90">
        <v>83</v>
      </c>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v>10.02</v>
      </c>
      <c r="BH89" s="90">
        <v>25</v>
      </c>
      <c r="BI89" s="90">
        <v>2.85</v>
      </c>
      <c r="BJ89" s="90">
        <v>6</v>
      </c>
      <c r="BK89" s="90">
        <v>108.44</v>
      </c>
      <c r="BL89" s="90">
        <v>391</v>
      </c>
      <c r="BM89" s="90">
        <v>18.149999999999999</v>
      </c>
      <c r="BN89" s="90">
        <v>98</v>
      </c>
      <c r="BO89" s="90"/>
      <c r="BP89" s="90"/>
      <c r="BQ89" s="90"/>
      <c r="BR89" s="90"/>
      <c r="BS89" s="90"/>
      <c r="BT89" s="90"/>
      <c r="BU89" s="90"/>
      <c r="BV89" s="90"/>
      <c r="BW89" s="131">
        <f t="shared" si="4"/>
        <v>1084.33</v>
      </c>
      <c r="BX89" s="131">
        <f t="shared" si="5"/>
        <v>0</v>
      </c>
      <c r="IS89" s="60"/>
      <c r="IT89" s="60"/>
      <c r="IU89" s="60"/>
      <c r="IV89" s="60"/>
    </row>
    <row r="90" spans="1:256" s="50" customFormat="1" ht="20.25" customHeight="1">
      <c r="A90" s="282"/>
      <c r="B90" s="74" t="s">
        <v>49</v>
      </c>
      <c r="C90" s="94">
        <v>4998.4886310000002</v>
      </c>
      <c r="D90" s="94">
        <v>12386</v>
      </c>
      <c r="E90" s="94">
        <v>39.809549349511599</v>
      </c>
      <c r="F90" s="94">
        <v>1541.020252</v>
      </c>
      <c r="G90" s="94">
        <v>851</v>
      </c>
      <c r="H90" s="94">
        <v>71.581292000000005</v>
      </c>
      <c r="I90" s="94">
        <v>10</v>
      </c>
      <c r="J90" s="94">
        <v>48.305</v>
      </c>
      <c r="K90" s="94">
        <v>7</v>
      </c>
      <c r="L90" s="94">
        <v>4448.5192299999999</v>
      </c>
      <c r="M90" s="94">
        <v>10666</v>
      </c>
      <c r="N90" s="94">
        <v>44.138671814000404</v>
      </c>
      <c r="O90" s="94">
        <v>1121.0542849999999</v>
      </c>
      <c r="P90" s="94">
        <v>524</v>
      </c>
      <c r="Q90" s="90">
        <v>18.452849000000001</v>
      </c>
      <c r="R90" s="90">
        <v>37</v>
      </c>
      <c r="S90" s="90">
        <v>124.260739184049</v>
      </c>
      <c r="T90" s="90">
        <v>2.7019419999999998</v>
      </c>
      <c r="U90" s="90">
        <v>2</v>
      </c>
      <c r="V90" s="94">
        <v>4374.4896740000004</v>
      </c>
      <c r="W90" s="94">
        <v>10589</v>
      </c>
      <c r="X90" s="94">
        <v>43.404240347884297</v>
      </c>
      <c r="Y90" s="94">
        <v>1091.2509809999999</v>
      </c>
      <c r="Z90" s="94">
        <v>521</v>
      </c>
      <c r="AA90" s="94">
        <v>74.029555999999999</v>
      </c>
      <c r="AB90" s="94">
        <v>77</v>
      </c>
      <c r="AC90" s="94">
        <v>29.803304000000001</v>
      </c>
      <c r="AD90" s="94">
        <v>3</v>
      </c>
      <c r="AE90" s="94">
        <v>0</v>
      </c>
      <c r="AF90" s="94">
        <v>0</v>
      </c>
      <c r="AG90" s="94">
        <v>0</v>
      </c>
      <c r="AH90" s="94">
        <v>0</v>
      </c>
      <c r="AI90" s="94">
        <v>0</v>
      </c>
      <c r="AJ90" s="94">
        <v>0</v>
      </c>
      <c r="AK90" s="94">
        <v>0</v>
      </c>
      <c r="AL90" s="94">
        <v>0</v>
      </c>
      <c r="AM90" s="94">
        <v>0</v>
      </c>
      <c r="AN90" s="94">
        <v>0</v>
      </c>
      <c r="AO90" s="94">
        <v>0</v>
      </c>
      <c r="AP90" s="94">
        <v>0</v>
      </c>
      <c r="AQ90" s="94">
        <v>2.29</v>
      </c>
      <c r="AR90" s="94">
        <v>39</v>
      </c>
      <c r="AS90" s="94">
        <v>2.9550000000000001</v>
      </c>
      <c r="AT90" s="94">
        <v>13</v>
      </c>
      <c r="AU90" s="94">
        <v>0</v>
      </c>
      <c r="AV90" s="94">
        <v>0</v>
      </c>
      <c r="AW90" s="94">
        <v>0</v>
      </c>
      <c r="AX90" s="94">
        <v>0</v>
      </c>
      <c r="AY90" s="94">
        <v>0</v>
      </c>
      <c r="AZ90" s="94">
        <v>7</v>
      </c>
      <c r="BA90" s="94">
        <v>0.15</v>
      </c>
      <c r="BB90" s="94">
        <v>1</v>
      </c>
      <c r="BC90" s="94">
        <v>0</v>
      </c>
      <c r="BD90" s="94">
        <v>0</v>
      </c>
      <c r="BE90" s="94">
        <v>0</v>
      </c>
      <c r="BF90" s="94">
        <v>0</v>
      </c>
      <c r="BG90" s="94">
        <v>204.85628600000001</v>
      </c>
      <c r="BH90" s="94">
        <v>400</v>
      </c>
      <c r="BI90" s="94">
        <v>133.47239999999999</v>
      </c>
      <c r="BJ90" s="94">
        <v>114</v>
      </c>
      <c r="BK90" s="94">
        <v>263.419918</v>
      </c>
      <c r="BL90" s="94">
        <v>1218</v>
      </c>
      <c r="BM90" s="94">
        <v>234.199567</v>
      </c>
      <c r="BN90" s="94">
        <v>187</v>
      </c>
      <c r="BO90" s="94">
        <v>7.8219050000000001</v>
      </c>
      <c r="BP90" s="94">
        <v>46</v>
      </c>
      <c r="BQ90" s="94">
        <v>0.88400000000000001</v>
      </c>
      <c r="BR90" s="94">
        <v>5</v>
      </c>
      <c r="BS90" s="94">
        <v>4.1300296516055798E-13</v>
      </c>
      <c r="BT90" s="94">
        <v>0</v>
      </c>
      <c r="BU90" s="90">
        <v>7.1387340483397603E-14</v>
      </c>
      <c r="BV90" s="94">
        <v>0</v>
      </c>
      <c r="BW90" s="131">
        <f t="shared" si="4"/>
        <v>4998.4886309999993</v>
      </c>
      <c r="BX90" s="131">
        <f t="shared" si="5"/>
        <v>0</v>
      </c>
      <c r="BY90" s="130"/>
      <c r="BZ90" s="130"/>
      <c r="CA90" s="130"/>
      <c r="CB90" s="130"/>
      <c r="CC90" s="130"/>
      <c r="CD90" s="130"/>
      <c r="CE90" s="130"/>
      <c r="CF90" s="130"/>
      <c r="CG90" s="130"/>
      <c r="CH90" s="130"/>
      <c r="IS90" s="60"/>
      <c r="IT90" s="60"/>
      <c r="IU90" s="60"/>
      <c r="IV90" s="60"/>
    </row>
    <row r="91" spans="1:256" s="50" customFormat="1" ht="20.25" customHeight="1">
      <c r="A91" s="282"/>
      <c r="B91" s="74" t="s">
        <v>48</v>
      </c>
      <c r="C91" s="90">
        <v>2826.7884389999999</v>
      </c>
      <c r="D91" s="90">
        <v>6032</v>
      </c>
      <c r="E91" s="90">
        <v>51.799281438337999</v>
      </c>
      <c r="F91" s="90">
        <v>713.06939999999997</v>
      </c>
      <c r="G91" s="90">
        <v>251</v>
      </c>
      <c r="H91" s="90">
        <v>0</v>
      </c>
      <c r="I91" s="90">
        <v>0</v>
      </c>
      <c r="J91" s="90">
        <v>0</v>
      </c>
      <c r="K91" s="90">
        <v>0</v>
      </c>
      <c r="L91" s="90">
        <v>2618.3942059999999</v>
      </c>
      <c r="M91" s="90">
        <v>4128</v>
      </c>
      <c r="N91" s="90">
        <v>54.8881695574037</v>
      </c>
      <c r="O91" s="90">
        <v>683.65949999999998</v>
      </c>
      <c r="P91" s="90">
        <v>218</v>
      </c>
      <c r="Q91" s="90">
        <v>264.46625599999999</v>
      </c>
      <c r="R91" s="90">
        <v>541</v>
      </c>
      <c r="S91" s="90">
        <v>29.226592112881299</v>
      </c>
      <c r="T91" s="90">
        <v>103.68520700000001</v>
      </c>
      <c r="U91" s="90">
        <v>34</v>
      </c>
      <c r="V91" s="90">
        <v>2324.628682</v>
      </c>
      <c r="W91" s="90">
        <v>3655</v>
      </c>
      <c r="X91" s="90">
        <v>53.785377784787897</v>
      </c>
      <c r="Y91" s="90">
        <v>585.44140000000004</v>
      </c>
      <c r="Z91" s="90">
        <v>176</v>
      </c>
      <c r="AA91" s="90">
        <v>245.275722</v>
      </c>
      <c r="AB91" s="90">
        <v>394</v>
      </c>
      <c r="AC91" s="90">
        <v>92.629599999999996</v>
      </c>
      <c r="AD91" s="90">
        <v>38</v>
      </c>
      <c r="AE91" s="90">
        <v>48.489801999999997</v>
      </c>
      <c r="AF91" s="90">
        <v>79</v>
      </c>
      <c r="AG91" s="90">
        <v>5.5884999999999998</v>
      </c>
      <c r="AH91" s="90">
        <v>4</v>
      </c>
      <c r="AI91" s="90">
        <v>0</v>
      </c>
      <c r="AJ91" s="90">
        <v>0</v>
      </c>
      <c r="AK91" s="90">
        <v>0</v>
      </c>
      <c r="AL91" s="90">
        <v>0</v>
      </c>
      <c r="AM91" s="90">
        <v>0</v>
      </c>
      <c r="AN91" s="90">
        <v>0</v>
      </c>
      <c r="AO91" s="90">
        <v>0</v>
      </c>
      <c r="AP91" s="90">
        <v>0</v>
      </c>
      <c r="AQ91" s="90">
        <v>0.56050999999999995</v>
      </c>
      <c r="AR91" s="90">
        <v>4</v>
      </c>
      <c r="AS91" s="90">
        <v>0</v>
      </c>
      <c r="AT91" s="90">
        <v>0</v>
      </c>
      <c r="AU91" s="90">
        <v>0</v>
      </c>
      <c r="AV91" s="90">
        <v>0</v>
      </c>
      <c r="AW91" s="90">
        <v>0</v>
      </c>
      <c r="AX91" s="90">
        <v>0</v>
      </c>
      <c r="AY91" s="90">
        <v>0</v>
      </c>
      <c r="AZ91" s="90">
        <v>0</v>
      </c>
      <c r="BA91" s="90">
        <v>0</v>
      </c>
      <c r="BB91" s="90">
        <v>0</v>
      </c>
      <c r="BC91" s="90">
        <v>0</v>
      </c>
      <c r="BD91" s="90">
        <v>0</v>
      </c>
      <c r="BE91" s="90">
        <v>0</v>
      </c>
      <c r="BF91" s="90">
        <v>0</v>
      </c>
      <c r="BG91" s="90">
        <v>2.3513980000000001</v>
      </c>
      <c r="BH91" s="90">
        <v>17</v>
      </c>
      <c r="BI91" s="90">
        <v>3.8</v>
      </c>
      <c r="BJ91" s="90">
        <v>3</v>
      </c>
      <c r="BK91" s="90">
        <v>63.598649999999999</v>
      </c>
      <c r="BL91" s="90">
        <v>1883</v>
      </c>
      <c r="BM91" s="90">
        <v>15.959899999999999</v>
      </c>
      <c r="BN91" s="90">
        <v>30</v>
      </c>
      <c r="BO91" s="90">
        <v>141.88367500000001</v>
      </c>
      <c r="BP91" s="90">
        <v>0</v>
      </c>
      <c r="BQ91" s="90">
        <v>9.65</v>
      </c>
      <c r="BR91" s="90">
        <v>0</v>
      </c>
      <c r="BS91" s="90">
        <v>0</v>
      </c>
      <c r="BT91" s="90">
        <v>0</v>
      </c>
      <c r="BU91" s="90">
        <v>0</v>
      </c>
      <c r="BV91" s="90">
        <v>0</v>
      </c>
      <c r="BW91" s="131">
        <f t="shared" si="4"/>
        <v>2826.7884389999995</v>
      </c>
      <c r="BX91" s="131">
        <f t="shared" si="5"/>
        <v>0</v>
      </c>
      <c r="IS91" s="60"/>
      <c r="IT91" s="60"/>
      <c r="IU91" s="60"/>
      <c r="IV91" s="60"/>
    </row>
    <row r="92" spans="1:256" s="50" customFormat="1" ht="20.25" customHeight="1">
      <c r="A92" s="282"/>
      <c r="B92" s="74" t="s">
        <v>39</v>
      </c>
      <c r="C92" s="97">
        <v>480.19</v>
      </c>
      <c r="D92" s="97">
        <v>682</v>
      </c>
      <c r="E92" s="97">
        <v>35.818769067812397</v>
      </c>
      <c r="F92" s="97">
        <v>153.47</v>
      </c>
      <c r="G92" s="97">
        <v>133</v>
      </c>
      <c r="H92" s="90">
        <v>0</v>
      </c>
      <c r="I92" s="90">
        <v>0</v>
      </c>
      <c r="J92" s="90">
        <v>0</v>
      </c>
      <c r="K92" s="90">
        <v>0</v>
      </c>
      <c r="L92" s="97">
        <v>426.45</v>
      </c>
      <c r="M92" s="97">
        <v>624</v>
      </c>
      <c r="N92" s="97">
        <v>35.534242694419703</v>
      </c>
      <c r="O92" s="97">
        <v>106.32</v>
      </c>
      <c r="P92" s="97">
        <v>123</v>
      </c>
      <c r="Q92" s="97">
        <v>32.78</v>
      </c>
      <c r="R92" s="97">
        <v>28</v>
      </c>
      <c r="S92" s="97">
        <v>1280.46875</v>
      </c>
      <c r="T92" s="97">
        <v>2.69</v>
      </c>
      <c r="U92" s="97">
        <v>3</v>
      </c>
      <c r="V92" s="97">
        <v>425.6</v>
      </c>
      <c r="W92" s="97">
        <v>619</v>
      </c>
      <c r="X92" s="97">
        <v>35.496542923627402</v>
      </c>
      <c r="Y92" s="97">
        <v>106.32</v>
      </c>
      <c r="Z92" s="97">
        <v>123</v>
      </c>
      <c r="AA92" s="97">
        <v>0.68</v>
      </c>
      <c r="AB92" s="97">
        <v>4</v>
      </c>
      <c r="AC92" s="97">
        <v>0</v>
      </c>
      <c r="AD92" s="97">
        <v>0</v>
      </c>
      <c r="AE92" s="97">
        <v>0.17</v>
      </c>
      <c r="AF92" s="97">
        <v>1</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12.56</v>
      </c>
      <c r="BH92" s="97">
        <v>6</v>
      </c>
      <c r="BI92" s="97">
        <v>1.1200000000000001</v>
      </c>
      <c r="BJ92" s="97">
        <v>1</v>
      </c>
      <c r="BK92" s="97">
        <v>31.18</v>
      </c>
      <c r="BL92" s="97">
        <v>52</v>
      </c>
      <c r="BM92" s="97">
        <v>46.03</v>
      </c>
      <c r="BN92" s="97">
        <v>9</v>
      </c>
      <c r="BO92" s="97">
        <v>10</v>
      </c>
      <c r="BP92" s="97">
        <v>0</v>
      </c>
      <c r="BQ92" s="97">
        <v>0</v>
      </c>
      <c r="BR92" s="97">
        <v>0</v>
      </c>
      <c r="BS92" s="97">
        <v>0</v>
      </c>
      <c r="BT92" s="97">
        <v>0</v>
      </c>
      <c r="BU92" s="97">
        <v>0</v>
      </c>
      <c r="BV92" s="97">
        <v>0</v>
      </c>
      <c r="BW92" s="131">
        <f t="shared" si="4"/>
        <v>480.19</v>
      </c>
      <c r="BX92" s="131">
        <f t="shared" si="5"/>
        <v>0</v>
      </c>
      <c r="IS92" s="60"/>
      <c r="IT92" s="60"/>
      <c r="IU92" s="60"/>
      <c r="IV92" s="60"/>
    </row>
    <row r="93" spans="1:256" s="50" customFormat="1" ht="20.25" customHeight="1">
      <c r="A93" s="282"/>
      <c r="B93" s="74" t="s">
        <v>40</v>
      </c>
      <c r="C93" s="98">
        <v>3266.4896060000001</v>
      </c>
      <c r="D93" s="98">
        <v>5751</v>
      </c>
      <c r="E93" s="99">
        <v>43.81</v>
      </c>
      <c r="F93" s="98">
        <v>965.17969700000003</v>
      </c>
      <c r="G93" s="98">
        <v>331</v>
      </c>
      <c r="H93" s="98">
        <v>-0.52</v>
      </c>
      <c r="I93" s="111"/>
      <c r="J93" s="98"/>
      <c r="K93" s="111"/>
      <c r="L93" s="98">
        <v>2783.4413909999998</v>
      </c>
      <c r="M93" s="98">
        <v>5388</v>
      </c>
      <c r="N93" s="99">
        <v>51.82</v>
      </c>
      <c r="O93" s="98">
        <v>914.73562000000004</v>
      </c>
      <c r="P93" s="101">
        <v>294</v>
      </c>
      <c r="Q93" s="98">
        <v>1040.9959409999999</v>
      </c>
      <c r="R93" s="98">
        <v>1887</v>
      </c>
      <c r="S93" s="99">
        <v>52.59</v>
      </c>
      <c r="T93" s="98">
        <v>258.79076400000002</v>
      </c>
      <c r="U93" s="111">
        <v>97</v>
      </c>
      <c r="V93" s="98">
        <v>2783.222291</v>
      </c>
      <c r="W93" s="98">
        <v>5386</v>
      </c>
      <c r="X93" s="99">
        <v>51.82</v>
      </c>
      <c r="Y93" s="98">
        <v>914.73562000000004</v>
      </c>
      <c r="Z93" s="101">
        <v>294</v>
      </c>
      <c r="AA93" s="98">
        <v>0.21909999999999999</v>
      </c>
      <c r="AB93" s="122">
        <v>2</v>
      </c>
      <c r="AC93" s="98"/>
      <c r="AD93" s="111"/>
      <c r="AE93" s="98"/>
      <c r="AF93" s="111"/>
      <c r="AG93" s="98"/>
      <c r="AH93" s="111"/>
      <c r="AI93" s="111"/>
      <c r="AJ93" s="111"/>
      <c r="AK93" s="111"/>
      <c r="AL93" s="111"/>
      <c r="AM93" s="111"/>
      <c r="AN93" s="111"/>
      <c r="AO93" s="111"/>
      <c r="AP93" s="111"/>
      <c r="AQ93" s="98"/>
      <c r="AR93" s="111">
        <v>1</v>
      </c>
      <c r="AS93" s="111"/>
      <c r="AT93" s="111"/>
      <c r="AU93" s="111">
        <v>2.2999999999999998</v>
      </c>
      <c r="AV93" s="111">
        <v>1</v>
      </c>
      <c r="AW93" s="111"/>
      <c r="AX93" s="111"/>
      <c r="AY93" s="111"/>
      <c r="AZ93" s="111"/>
      <c r="BA93" s="111"/>
      <c r="BB93" s="111"/>
      <c r="BC93" s="111">
        <v>396.13248800000002</v>
      </c>
      <c r="BD93" s="111">
        <v>147</v>
      </c>
      <c r="BE93" s="111"/>
      <c r="BF93" s="111"/>
      <c r="BG93" s="98">
        <v>35.840912000000003</v>
      </c>
      <c r="BH93" s="111">
        <v>67</v>
      </c>
      <c r="BI93" s="98">
        <v>41.9</v>
      </c>
      <c r="BJ93" s="111">
        <v>22</v>
      </c>
      <c r="BK93" s="98">
        <v>29.442685000000001</v>
      </c>
      <c r="BL93" s="98">
        <v>11</v>
      </c>
      <c r="BM93" s="98">
        <v>2</v>
      </c>
      <c r="BN93" s="111">
        <v>4</v>
      </c>
      <c r="BO93" s="111">
        <v>19.78585</v>
      </c>
      <c r="BP93" s="111">
        <v>135</v>
      </c>
      <c r="BQ93" s="111">
        <v>6.5440769999999997</v>
      </c>
      <c r="BR93" s="111">
        <v>11</v>
      </c>
      <c r="BS93" s="111">
        <v>6.6279999999096603E-2</v>
      </c>
      <c r="BT93" s="111">
        <v>1</v>
      </c>
      <c r="BU93" s="98">
        <v>0</v>
      </c>
      <c r="BV93" s="111">
        <v>0</v>
      </c>
      <c r="BW93" s="131">
        <f t="shared" si="4"/>
        <v>3266.4896059999996</v>
      </c>
      <c r="BX93" s="131">
        <f t="shared" si="5"/>
        <v>0</v>
      </c>
      <c r="IS93" s="60"/>
      <c r="IT93" s="60"/>
      <c r="IU93" s="60"/>
      <c r="IV93" s="60"/>
    </row>
    <row r="94" spans="1:256" s="50" customFormat="1" ht="20.25" customHeight="1">
      <c r="A94" s="282"/>
      <c r="B94" s="74" t="s">
        <v>52</v>
      </c>
      <c r="C94" s="90">
        <v>366.3</v>
      </c>
      <c r="D94" s="90">
        <v>968</v>
      </c>
      <c r="E94" s="90">
        <v>36.385741823807699</v>
      </c>
      <c r="F94" s="90">
        <v>381.92</v>
      </c>
      <c r="G94" s="90">
        <v>68</v>
      </c>
      <c r="H94" s="90">
        <v>0</v>
      </c>
      <c r="I94" s="90">
        <v>0</v>
      </c>
      <c r="J94" s="90">
        <v>0</v>
      </c>
      <c r="K94" s="90">
        <v>0</v>
      </c>
      <c r="L94" s="90">
        <v>346.97</v>
      </c>
      <c r="M94" s="90">
        <v>946</v>
      </c>
      <c r="N94" s="90">
        <v>37.032253933016001</v>
      </c>
      <c r="O94" s="90">
        <v>345.25</v>
      </c>
      <c r="P94" s="90">
        <v>63</v>
      </c>
      <c r="Q94" s="90">
        <v>0</v>
      </c>
      <c r="R94" s="90">
        <v>0</v>
      </c>
      <c r="S94" s="90">
        <v>0</v>
      </c>
      <c r="T94" s="90">
        <v>0</v>
      </c>
      <c r="U94" s="90">
        <v>0</v>
      </c>
      <c r="V94" s="90">
        <v>345.33</v>
      </c>
      <c r="W94" s="90">
        <v>932</v>
      </c>
      <c r="X94" s="90">
        <v>38.058763886439799</v>
      </c>
      <c r="Y94" s="90">
        <v>337.6</v>
      </c>
      <c r="Z94" s="90">
        <v>60</v>
      </c>
      <c r="AA94" s="90">
        <v>1.64</v>
      </c>
      <c r="AB94" s="90">
        <v>14</v>
      </c>
      <c r="AC94" s="90">
        <v>7.65</v>
      </c>
      <c r="AD94" s="90">
        <v>3</v>
      </c>
      <c r="AE94" s="90">
        <v>0</v>
      </c>
      <c r="AF94" s="90">
        <v>0</v>
      </c>
      <c r="AG94" s="90">
        <v>0</v>
      </c>
      <c r="AH94" s="90">
        <v>0</v>
      </c>
      <c r="AI94" s="90">
        <v>0</v>
      </c>
      <c r="AJ94" s="90">
        <v>0</v>
      </c>
      <c r="AK94" s="90">
        <v>0</v>
      </c>
      <c r="AL94" s="90">
        <v>0</v>
      </c>
      <c r="AM94" s="90">
        <v>0</v>
      </c>
      <c r="AN94" s="90">
        <v>0</v>
      </c>
      <c r="AO94" s="90">
        <v>0</v>
      </c>
      <c r="AP94" s="90">
        <v>0</v>
      </c>
      <c r="AQ94" s="90">
        <v>0</v>
      </c>
      <c r="AR94" s="90">
        <v>0</v>
      </c>
      <c r="AS94" s="90">
        <v>0</v>
      </c>
      <c r="AT94" s="90">
        <v>0</v>
      </c>
      <c r="AU94" s="90">
        <v>11.55</v>
      </c>
      <c r="AV94" s="90">
        <v>1</v>
      </c>
      <c r="AW94" s="90">
        <v>6.93</v>
      </c>
      <c r="AX94" s="90">
        <v>2</v>
      </c>
      <c r="AY94" s="90">
        <v>0</v>
      </c>
      <c r="AZ94" s="90">
        <v>0</v>
      </c>
      <c r="BA94" s="90">
        <v>0</v>
      </c>
      <c r="BB94" s="90">
        <v>0</v>
      </c>
      <c r="BC94" s="90">
        <v>0</v>
      </c>
      <c r="BD94" s="90">
        <v>0</v>
      </c>
      <c r="BE94" s="90">
        <v>0</v>
      </c>
      <c r="BF94" s="90">
        <v>0</v>
      </c>
      <c r="BG94" s="90">
        <v>2.89</v>
      </c>
      <c r="BH94" s="90">
        <v>7</v>
      </c>
      <c r="BI94" s="90">
        <v>7.92</v>
      </c>
      <c r="BJ94" s="90">
        <v>1</v>
      </c>
      <c r="BK94" s="90">
        <v>0.16</v>
      </c>
      <c r="BL94" s="90">
        <v>10</v>
      </c>
      <c r="BM94" s="90">
        <v>15.16</v>
      </c>
      <c r="BN94" s="90">
        <v>1</v>
      </c>
      <c r="BO94" s="90">
        <v>4.7300000000000004</v>
      </c>
      <c r="BP94" s="90">
        <v>4</v>
      </c>
      <c r="BQ94" s="90">
        <v>6.66</v>
      </c>
      <c r="BR94" s="90">
        <v>1</v>
      </c>
      <c r="BS94" s="90">
        <v>0</v>
      </c>
      <c r="BT94" s="90">
        <v>0</v>
      </c>
      <c r="BU94" s="90">
        <v>0</v>
      </c>
      <c r="BV94" s="90">
        <v>0</v>
      </c>
      <c r="BW94" s="131">
        <f t="shared" si="4"/>
        <v>366.30000000000007</v>
      </c>
      <c r="BX94" s="131">
        <f t="shared" si="5"/>
        <v>0</v>
      </c>
      <c r="BY94" s="130"/>
      <c r="BZ94" s="130"/>
      <c r="CA94" s="130"/>
      <c r="CB94" s="130"/>
      <c r="CC94" s="130"/>
      <c r="CD94" s="130"/>
      <c r="CE94" s="130"/>
      <c r="CF94" s="130"/>
      <c r="CG94" s="130"/>
      <c r="CH94" s="130"/>
      <c r="CI94" s="130"/>
      <c r="CJ94" s="130"/>
      <c r="IS94" s="60"/>
      <c r="IT94" s="60"/>
      <c r="IU94" s="60"/>
      <c r="IV94" s="60"/>
    </row>
    <row r="95" spans="1:256" s="50" customFormat="1" ht="20.25" customHeight="1">
      <c r="A95" s="282"/>
      <c r="B95" s="74" t="s">
        <v>53</v>
      </c>
      <c r="C95" s="90">
        <v>288.39999999999998</v>
      </c>
      <c r="D95" s="90">
        <v>512</v>
      </c>
      <c r="E95" s="90">
        <v>35.0518972264761</v>
      </c>
      <c r="F95" s="90">
        <v>211.57</v>
      </c>
      <c r="G95" s="90">
        <v>120</v>
      </c>
      <c r="H95" s="90">
        <v>0.85</v>
      </c>
      <c r="I95" s="90">
        <v>4</v>
      </c>
      <c r="J95" s="90">
        <v>0.08</v>
      </c>
      <c r="K95" s="90">
        <v>2</v>
      </c>
      <c r="L95" s="90">
        <v>285.14</v>
      </c>
      <c r="M95" s="90">
        <v>502</v>
      </c>
      <c r="N95" s="90">
        <v>39.420458158793402</v>
      </c>
      <c r="O95" s="90">
        <v>209.46</v>
      </c>
      <c r="P95" s="90">
        <v>110</v>
      </c>
      <c r="Q95" s="90">
        <v>2.9</v>
      </c>
      <c r="R95" s="90">
        <v>1</v>
      </c>
      <c r="S95" s="90" t="e">
        <v>#DIV/0!</v>
      </c>
      <c r="T95" s="90">
        <v>53.45</v>
      </c>
      <c r="U95" s="90">
        <v>6</v>
      </c>
      <c r="V95" s="90">
        <v>285.14</v>
      </c>
      <c r="W95" s="90">
        <v>502</v>
      </c>
      <c r="X95" s="90">
        <v>39.420458158793402</v>
      </c>
      <c r="Y95" s="90">
        <v>209.46</v>
      </c>
      <c r="Z95" s="90">
        <v>110</v>
      </c>
      <c r="AA95" s="90">
        <v>0</v>
      </c>
      <c r="AB95" s="90">
        <v>0</v>
      </c>
      <c r="AC95" s="90">
        <v>0</v>
      </c>
      <c r="AD95" s="90">
        <v>0</v>
      </c>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v>1.1399999999999999</v>
      </c>
      <c r="BH95" s="90">
        <v>2</v>
      </c>
      <c r="BI95" s="90">
        <v>1.1299999999999999</v>
      </c>
      <c r="BJ95" s="90">
        <v>3</v>
      </c>
      <c r="BK95" s="90">
        <v>1.27</v>
      </c>
      <c r="BL95" s="90">
        <v>4</v>
      </c>
      <c r="BM95" s="90">
        <v>0.9</v>
      </c>
      <c r="BN95" s="90">
        <v>5</v>
      </c>
      <c r="BO95" s="90">
        <v>0</v>
      </c>
      <c r="BP95" s="90"/>
      <c r="BQ95" s="90"/>
      <c r="BR95" s="90"/>
      <c r="BS95" s="90"/>
      <c r="BT95" s="90"/>
      <c r="BU95" s="90"/>
      <c r="BV95" s="90"/>
      <c r="BW95" s="131">
        <f t="shared" si="4"/>
        <v>288.39999999999998</v>
      </c>
      <c r="BX95" s="131">
        <f t="shared" si="5"/>
        <v>0</v>
      </c>
      <c r="IS95" s="60"/>
      <c r="IT95" s="60"/>
      <c r="IU95" s="60"/>
      <c r="IV95" s="60"/>
    </row>
    <row r="96" spans="1:256" s="50" customFormat="1" ht="20.25" customHeight="1">
      <c r="A96" s="282"/>
      <c r="B96" s="74" t="s">
        <v>122</v>
      </c>
      <c r="C96" s="92">
        <v>878.82316300000002</v>
      </c>
      <c r="D96" s="92">
        <v>2261</v>
      </c>
      <c r="E96" s="92">
        <v>108.625518398316</v>
      </c>
      <c r="F96" s="92">
        <v>190.47385600000001</v>
      </c>
      <c r="G96" s="92">
        <v>153</v>
      </c>
      <c r="H96" s="92">
        <v>0</v>
      </c>
      <c r="I96" s="92">
        <v>0</v>
      </c>
      <c r="J96" s="92">
        <v>0</v>
      </c>
      <c r="K96" s="92">
        <v>0</v>
      </c>
      <c r="L96" s="92">
        <v>605.10670200000004</v>
      </c>
      <c r="M96" s="92">
        <v>1639</v>
      </c>
      <c r="N96" s="92">
        <v>108.666630619651</v>
      </c>
      <c r="O96" s="92">
        <v>122.193856</v>
      </c>
      <c r="P96" s="92">
        <v>117</v>
      </c>
      <c r="Q96" s="92">
        <v>0</v>
      </c>
      <c r="R96" s="92">
        <v>0</v>
      </c>
      <c r="S96" s="92">
        <v>0</v>
      </c>
      <c r="T96" s="92">
        <v>0</v>
      </c>
      <c r="U96" s="92">
        <v>0</v>
      </c>
      <c r="V96" s="92">
        <v>605.10670200000004</v>
      </c>
      <c r="W96" s="92">
        <v>1639</v>
      </c>
      <c r="X96" s="92">
        <v>108.666630619651</v>
      </c>
      <c r="Y96" s="92">
        <v>119.332656</v>
      </c>
      <c r="Z96" s="92">
        <v>116</v>
      </c>
      <c r="AA96" s="92">
        <v>0</v>
      </c>
      <c r="AB96" s="92">
        <v>0</v>
      </c>
      <c r="AC96" s="92">
        <v>2.8612000000000002</v>
      </c>
      <c r="AD96" s="92">
        <v>1</v>
      </c>
      <c r="AE96" s="92">
        <v>0</v>
      </c>
      <c r="AF96" s="92">
        <v>0</v>
      </c>
      <c r="AG96" s="92">
        <v>0</v>
      </c>
      <c r="AH96" s="92">
        <v>0</v>
      </c>
      <c r="AI96" s="92"/>
      <c r="AJ96" s="92"/>
      <c r="AK96" s="92"/>
      <c r="AL96" s="92"/>
      <c r="AM96" s="92"/>
      <c r="AN96" s="92"/>
      <c r="AO96" s="92"/>
      <c r="AP96" s="92"/>
      <c r="AQ96" s="92">
        <v>0</v>
      </c>
      <c r="AR96" s="92">
        <v>1</v>
      </c>
      <c r="AS96" s="92">
        <v>0</v>
      </c>
      <c r="AT96" s="92">
        <v>0</v>
      </c>
      <c r="AU96" s="92">
        <v>0</v>
      </c>
      <c r="AV96" s="92">
        <v>0</v>
      </c>
      <c r="AW96" s="92">
        <v>0</v>
      </c>
      <c r="AX96" s="92">
        <v>0</v>
      </c>
      <c r="AY96" s="92">
        <v>0</v>
      </c>
      <c r="AZ96" s="92">
        <v>0</v>
      </c>
      <c r="BA96" s="92">
        <v>0</v>
      </c>
      <c r="BB96" s="92">
        <v>0</v>
      </c>
      <c r="BC96" s="92">
        <v>18.435002000000001</v>
      </c>
      <c r="BD96" s="92">
        <v>0</v>
      </c>
      <c r="BE96" s="92">
        <v>0</v>
      </c>
      <c r="BF96" s="92">
        <v>0</v>
      </c>
      <c r="BG96" s="92">
        <v>8.9547050000000006</v>
      </c>
      <c r="BH96" s="92">
        <v>15</v>
      </c>
      <c r="BI96" s="92">
        <v>8.44</v>
      </c>
      <c r="BJ96" s="92">
        <v>11</v>
      </c>
      <c r="BK96" s="92">
        <v>191.04132000000001</v>
      </c>
      <c r="BL96" s="92">
        <v>37</v>
      </c>
      <c r="BM96" s="92">
        <v>59.84</v>
      </c>
      <c r="BN96" s="92">
        <v>25</v>
      </c>
      <c r="BO96" s="92">
        <v>55.285434000000002</v>
      </c>
      <c r="BP96" s="92">
        <v>569</v>
      </c>
      <c r="BQ96" s="92">
        <v>0</v>
      </c>
      <c r="BR96" s="92">
        <v>0</v>
      </c>
      <c r="BS96" s="92">
        <v>0</v>
      </c>
      <c r="BT96" s="92">
        <v>0</v>
      </c>
      <c r="BU96" s="92">
        <v>0</v>
      </c>
      <c r="BV96" s="92">
        <v>0</v>
      </c>
      <c r="BW96" s="131">
        <f t="shared" si="4"/>
        <v>878.82316300000014</v>
      </c>
      <c r="BX96" s="131">
        <f t="shared" si="5"/>
        <v>0</v>
      </c>
      <c r="IS96" s="60"/>
      <c r="IT96" s="60"/>
      <c r="IU96" s="60"/>
      <c r="IV96" s="60"/>
    </row>
    <row r="97" spans="1:256" s="50" customFormat="1" ht="20.25" customHeight="1">
      <c r="A97" s="282"/>
      <c r="B97" s="74" t="s">
        <v>56</v>
      </c>
      <c r="C97" s="98">
        <v>853.009231</v>
      </c>
      <c r="D97" s="99">
        <v>1937</v>
      </c>
      <c r="E97" s="99">
        <v>51.395611735550403</v>
      </c>
      <c r="F97" s="98">
        <v>230.33602999999999</v>
      </c>
      <c r="G97" s="98">
        <v>77</v>
      </c>
      <c r="H97" s="98">
        <v>0</v>
      </c>
      <c r="I97" s="111">
        <v>0</v>
      </c>
      <c r="J97" s="98">
        <v>0</v>
      </c>
      <c r="K97" s="111">
        <v>0</v>
      </c>
      <c r="L97" s="98">
        <v>638.86081300000001</v>
      </c>
      <c r="M97" s="111">
        <v>1612</v>
      </c>
      <c r="N97" s="99">
        <v>50.6113543336945</v>
      </c>
      <c r="O97" s="98">
        <v>190.41088500000001</v>
      </c>
      <c r="P97" s="101">
        <v>42</v>
      </c>
      <c r="Q97" s="98"/>
      <c r="R97" s="111"/>
      <c r="S97" s="99" t="e">
        <v>#DIV/0!</v>
      </c>
      <c r="T97" s="98"/>
      <c r="U97" s="111"/>
      <c r="V97" s="98">
        <v>605.75408300000004</v>
      </c>
      <c r="W97" s="99">
        <v>1577</v>
      </c>
      <c r="X97" s="99">
        <v>47.999798753236199</v>
      </c>
      <c r="Y97" s="99">
        <v>190.41088500000001</v>
      </c>
      <c r="Z97" s="99">
        <v>42</v>
      </c>
      <c r="AA97" s="98">
        <v>33.106729999999999</v>
      </c>
      <c r="AB97" s="122">
        <v>35</v>
      </c>
      <c r="AC97" s="98">
        <v>0</v>
      </c>
      <c r="AD97" s="99">
        <v>0</v>
      </c>
      <c r="AE97" s="98"/>
      <c r="AF97" s="111"/>
      <c r="AG97" s="98"/>
      <c r="AH97" s="111"/>
      <c r="AI97" s="111"/>
      <c r="AJ97" s="111"/>
      <c r="AK97" s="111"/>
      <c r="AL97" s="111"/>
      <c r="AM97" s="111"/>
      <c r="AN97" s="111"/>
      <c r="AO97" s="111"/>
      <c r="AP97" s="111"/>
      <c r="AQ97" s="98"/>
      <c r="AR97" s="111"/>
      <c r="AS97" s="98"/>
      <c r="AT97" s="111"/>
      <c r="AU97" s="111"/>
      <c r="AV97" s="111"/>
      <c r="AW97" s="111"/>
      <c r="AX97" s="111"/>
      <c r="AY97" s="98"/>
      <c r="AZ97" s="111"/>
      <c r="BA97" s="98"/>
      <c r="BB97" s="111"/>
      <c r="BC97" s="98"/>
      <c r="BD97" s="99"/>
      <c r="BE97" s="98"/>
      <c r="BF97" s="99"/>
      <c r="BG97" s="98">
        <v>19.032367000000001</v>
      </c>
      <c r="BH97" s="111">
        <v>27</v>
      </c>
      <c r="BI97" s="98">
        <v>15.02</v>
      </c>
      <c r="BJ97" s="111">
        <v>9</v>
      </c>
      <c r="BK97" s="98">
        <v>195.116051</v>
      </c>
      <c r="BL97" s="111">
        <v>298</v>
      </c>
      <c r="BM97" s="98">
        <v>24.905145000000001</v>
      </c>
      <c r="BN97" s="111">
        <v>26</v>
      </c>
      <c r="BO97" s="98"/>
      <c r="BP97" s="111"/>
      <c r="BQ97" s="98"/>
      <c r="BR97" s="111"/>
      <c r="BS97" s="98"/>
      <c r="BT97" s="111"/>
      <c r="BU97" s="98"/>
      <c r="BV97" s="111"/>
      <c r="BW97" s="131">
        <f t="shared" si="4"/>
        <v>853.009231</v>
      </c>
      <c r="BX97" s="131">
        <f t="shared" si="5"/>
        <v>0</v>
      </c>
      <c r="IS97" s="60"/>
      <c r="IT97" s="60"/>
      <c r="IU97" s="60"/>
      <c r="IV97" s="60"/>
    </row>
    <row r="98" spans="1:256" s="50" customFormat="1" ht="20.25" customHeight="1">
      <c r="A98" s="282"/>
      <c r="B98" s="74" t="s">
        <v>57</v>
      </c>
      <c r="C98" s="90">
        <v>465.84773799999999</v>
      </c>
      <c r="D98" s="90">
        <v>537</v>
      </c>
      <c r="E98" s="90">
        <v>57.4633258848528</v>
      </c>
      <c r="F98" s="90">
        <v>298.317091</v>
      </c>
      <c r="G98" s="90">
        <v>77</v>
      </c>
      <c r="H98" s="90">
        <v>73.034135000000006</v>
      </c>
      <c r="I98" s="90">
        <v>4</v>
      </c>
      <c r="J98" s="90">
        <v>15.6134</v>
      </c>
      <c r="K98" s="90">
        <v>1</v>
      </c>
      <c r="L98" s="90">
        <v>254.061894</v>
      </c>
      <c r="M98" s="90">
        <v>507</v>
      </c>
      <c r="N98" s="90">
        <v>33.386607524145901</v>
      </c>
      <c r="O98" s="90">
        <v>182.20969099999999</v>
      </c>
      <c r="P98" s="90">
        <v>64</v>
      </c>
      <c r="Q98" s="90">
        <v>37.682547999999997</v>
      </c>
      <c r="R98" s="90">
        <v>46</v>
      </c>
      <c r="S98" s="90">
        <v>56.567256036202302</v>
      </c>
      <c r="T98" s="90">
        <v>5.2889999999999997</v>
      </c>
      <c r="U98" s="90">
        <v>7</v>
      </c>
      <c r="V98" s="90">
        <v>254.061894</v>
      </c>
      <c r="W98" s="90">
        <v>507</v>
      </c>
      <c r="X98" s="90">
        <v>33.386607524145901</v>
      </c>
      <c r="Y98" s="90">
        <v>182.20969099999999</v>
      </c>
      <c r="Z98" s="90">
        <v>64</v>
      </c>
      <c r="AA98" s="90">
        <v>0</v>
      </c>
      <c r="AB98" s="90">
        <v>0</v>
      </c>
      <c r="AC98" s="90">
        <v>0</v>
      </c>
      <c r="AD98" s="90">
        <v>0</v>
      </c>
      <c r="AE98" s="90">
        <v>0</v>
      </c>
      <c r="AF98" s="90">
        <v>0</v>
      </c>
      <c r="AG98" s="90">
        <v>0</v>
      </c>
      <c r="AH98" s="90">
        <v>0</v>
      </c>
      <c r="AI98" s="90"/>
      <c r="AJ98" s="90"/>
      <c r="AK98" s="90"/>
      <c r="AL98" s="90"/>
      <c r="AM98" s="90"/>
      <c r="AN98" s="90"/>
      <c r="AO98" s="90"/>
      <c r="AP98" s="90"/>
      <c r="AQ98" s="90">
        <v>0</v>
      </c>
      <c r="AR98" s="90">
        <v>0</v>
      </c>
      <c r="AS98" s="90">
        <v>0</v>
      </c>
      <c r="AT98" s="90">
        <v>0</v>
      </c>
      <c r="AU98" s="90">
        <v>0</v>
      </c>
      <c r="AV98" s="90">
        <v>0</v>
      </c>
      <c r="AW98" s="90">
        <v>0</v>
      </c>
      <c r="AX98" s="90">
        <v>0</v>
      </c>
      <c r="AY98" s="90">
        <v>0</v>
      </c>
      <c r="AZ98" s="90">
        <v>0</v>
      </c>
      <c r="BA98" s="90">
        <v>0</v>
      </c>
      <c r="BB98" s="90">
        <v>0</v>
      </c>
      <c r="BC98" s="90">
        <v>0</v>
      </c>
      <c r="BD98" s="90">
        <v>0</v>
      </c>
      <c r="BE98" s="90">
        <v>0</v>
      </c>
      <c r="BF98" s="90">
        <v>0</v>
      </c>
      <c r="BG98" s="90">
        <v>0.96774700000000002</v>
      </c>
      <c r="BH98" s="90">
        <v>5</v>
      </c>
      <c r="BI98" s="90">
        <v>9.1750000000000007</v>
      </c>
      <c r="BJ98" s="90">
        <v>4</v>
      </c>
      <c r="BK98" s="90">
        <v>137.783962</v>
      </c>
      <c r="BL98" s="90">
        <v>21</v>
      </c>
      <c r="BM98" s="90">
        <v>91.319000000000003</v>
      </c>
      <c r="BN98" s="90">
        <v>8</v>
      </c>
      <c r="BO98" s="90">
        <v>0</v>
      </c>
      <c r="BP98" s="90">
        <v>0</v>
      </c>
      <c r="BQ98" s="90">
        <v>0</v>
      </c>
      <c r="BR98" s="90">
        <v>0</v>
      </c>
      <c r="BS98" s="90"/>
      <c r="BT98" s="90"/>
      <c r="BU98" s="90"/>
      <c r="BV98" s="90"/>
      <c r="BW98" s="131">
        <f t="shared" si="4"/>
        <v>465.84773799999994</v>
      </c>
      <c r="BX98" s="131">
        <f t="shared" si="5"/>
        <v>0</v>
      </c>
      <c r="IS98" s="60"/>
      <c r="IT98" s="60"/>
      <c r="IU98" s="60"/>
      <c r="IV98" s="60"/>
    </row>
    <row r="99" spans="1:256" s="50" customFormat="1" ht="20.25" customHeight="1">
      <c r="A99" s="282"/>
      <c r="B99" s="74" t="s">
        <v>41</v>
      </c>
      <c r="C99" s="102">
        <v>10380.6391</v>
      </c>
      <c r="D99" s="103">
        <v>16651</v>
      </c>
      <c r="E99" s="104">
        <v>51.9530873356073</v>
      </c>
      <c r="F99" s="102">
        <v>5407.3332899999996</v>
      </c>
      <c r="G99" s="102">
        <v>1483</v>
      </c>
      <c r="H99" s="105">
        <v>7.07</v>
      </c>
      <c r="I99" s="105">
        <v>13</v>
      </c>
      <c r="J99" s="105">
        <v>2.1219999999999999</v>
      </c>
      <c r="K99" s="105">
        <v>4</v>
      </c>
      <c r="L99" s="105">
        <v>9494.9390980000007</v>
      </c>
      <c r="M99" s="105">
        <v>15868</v>
      </c>
      <c r="N99" s="103">
        <v>52.059501104121303</v>
      </c>
      <c r="O99" s="105">
        <v>4815.360557</v>
      </c>
      <c r="P99" s="112">
        <v>1244</v>
      </c>
      <c r="Q99" s="112">
        <v>621.043496</v>
      </c>
      <c r="R99" s="105">
        <v>805</v>
      </c>
      <c r="S99" s="103">
        <v>32.4569166946115</v>
      </c>
      <c r="T99" s="112">
        <v>304.90710999999999</v>
      </c>
      <c r="U99" s="105">
        <v>123</v>
      </c>
      <c r="V99" s="112">
        <v>9494.9390980000007</v>
      </c>
      <c r="W99" s="105">
        <v>15868</v>
      </c>
      <c r="X99" s="103">
        <v>52.060018349587097</v>
      </c>
      <c r="Y99" s="112">
        <v>4815.360557</v>
      </c>
      <c r="Z99" s="112">
        <v>1244</v>
      </c>
      <c r="AA99" s="112">
        <v>0</v>
      </c>
      <c r="AB99" s="105">
        <v>0</v>
      </c>
      <c r="AC99" s="112">
        <v>0</v>
      </c>
      <c r="AD99" s="105">
        <v>0</v>
      </c>
      <c r="AE99" s="112">
        <v>0</v>
      </c>
      <c r="AF99" s="123">
        <v>0</v>
      </c>
      <c r="AG99" s="112">
        <v>0</v>
      </c>
      <c r="AH99" s="123">
        <v>0</v>
      </c>
      <c r="AI99" s="105">
        <v>81.941299999999998</v>
      </c>
      <c r="AJ99" s="105">
        <v>269</v>
      </c>
      <c r="AK99" s="105">
        <v>0.1371</v>
      </c>
      <c r="AL99" s="105">
        <v>3</v>
      </c>
      <c r="AM99" s="105">
        <v>81.941299999999998</v>
      </c>
      <c r="AN99" s="105">
        <v>269</v>
      </c>
      <c r="AO99" s="105">
        <v>0.1371</v>
      </c>
      <c r="AP99" s="105">
        <v>3</v>
      </c>
      <c r="AQ99" s="126">
        <v>1.22</v>
      </c>
      <c r="AR99" s="123">
        <v>15</v>
      </c>
      <c r="AS99" s="126">
        <v>0.5</v>
      </c>
      <c r="AT99" s="123">
        <v>1</v>
      </c>
      <c r="AU99" s="105">
        <v>154.78649300000001</v>
      </c>
      <c r="AV99" s="105">
        <v>3</v>
      </c>
      <c r="AW99" s="105">
        <v>0</v>
      </c>
      <c r="AX99" s="105">
        <v>0</v>
      </c>
      <c r="AY99" s="112">
        <v>1.917864</v>
      </c>
      <c r="AZ99" s="112">
        <v>3</v>
      </c>
      <c r="BA99" s="112">
        <v>0</v>
      </c>
      <c r="BB99" s="112">
        <v>0</v>
      </c>
      <c r="BC99" s="112">
        <v>0</v>
      </c>
      <c r="BD99" s="112">
        <v>0</v>
      </c>
      <c r="BE99" s="112">
        <v>0</v>
      </c>
      <c r="BF99" s="112">
        <v>0</v>
      </c>
      <c r="BG99" s="112">
        <v>354.38382300000001</v>
      </c>
      <c r="BH99" s="123">
        <v>354</v>
      </c>
      <c r="BI99" s="112">
        <v>449.99918400000001</v>
      </c>
      <c r="BJ99" s="123">
        <v>184</v>
      </c>
      <c r="BK99" s="126">
        <v>284.38052199999998</v>
      </c>
      <c r="BL99" s="123">
        <v>123</v>
      </c>
      <c r="BM99" s="126">
        <v>137.83744899999999</v>
      </c>
      <c r="BN99" s="123">
        <v>43</v>
      </c>
      <c r="BO99" s="105">
        <v>0</v>
      </c>
      <c r="BP99" s="105">
        <v>0</v>
      </c>
      <c r="BQ99" s="105">
        <v>0.74</v>
      </c>
      <c r="BR99" s="105">
        <v>1E-4</v>
      </c>
      <c r="BS99" s="105">
        <v>-2.2737367544323201E-13</v>
      </c>
      <c r="BT99" s="123">
        <v>3</v>
      </c>
      <c r="BU99" s="105">
        <v>0.63699999999932699</v>
      </c>
      <c r="BV99" s="123">
        <v>3.9998999999999998</v>
      </c>
      <c r="BW99" s="131">
        <f t="shared" si="4"/>
        <v>10380.639099999999</v>
      </c>
      <c r="BX99" s="131">
        <f t="shared" si="5"/>
        <v>0</v>
      </c>
      <c r="IS99" s="60"/>
      <c r="IT99" s="60"/>
      <c r="IU99" s="60"/>
      <c r="IV99" s="60"/>
    </row>
    <row r="100" spans="1:256" s="50" customFormat="1" ht="20.25" customHeight="1">
      <c r="A100" s="282"/>
      <c r="B100" s="74" t="s">
        <v>62</v>
      </c>
      <c r="C100" s="90">
        <v>1534.992135</v>
      </c>
      <c r="D100" s="90">
        <v>12077</v>
      </c>
      <c r="E100" s="90">
        <v>42.897196807808399</v>
      </c>
      <c r="F100" s="90">
        <v>376.56978299999997</v>
      </c>
      <c r="G100" s="90">
        <v>162</v>
      </c>
      <c r="H100" s="90">
        <v>1.363645</v>
      </c>
      <c r="I100" s="90">
        <v>2</v>
      </c>
      <c r="J100" s="90">
        <v>26.129100000000001</v>
      </c>
      <c r="K100" s="90">
        <v>5</v>
      </c>
      <c r="L100" s="90">
        <v>878.163993</v>
      </c>
      <c r="M100" s="90">
        <v>1640</v>
      </c>
      <c r="N100" s="90">
        <v>47.888068405000404</v>
      </c>
      <c r="O100" s="90">
        <v>240.15715299999999</v>
      </c>
      <c r="P100" s="90">
        <v>65</v>
      </c>
      <c r="Q100" s="90">
        <v>14.798152999999999</v>
      </c>
      <c r="R100" s="90">
        <v>15</v>
      </c>
      <c r="S100" s="90">
        <v>165.45348410263199</v>
      </c>
      <c r="T100" s="90">
        <v>0</v>
      </c>
      <c r="U100" s="90">
        <v>0</v>
      </c>
      <c r="V100" s="90">
        <v>878.163993</v>
      </c>
      <c r="W100" s="90">
        <v>1640</v>
      </c>
      <c r="X100" s="90">
        <v>47.888068405000404</v>
      </c>
      <c r="Y100" s="90">
        <v>240.15715299999999</v>
      </c>
      <c r="Z100" s="90">
        <v>65</v>
      </c>
      <c r="AA100" s="90">
        <v>0</v>
      </c>
      <c r="AB100" s="90">
        <v>0</v>
      </c>
      <c r="AC100" s="90">
        <v>0</v>
      </c>
      <c r="AD100" s="90">
        <v>0</v>
      </c>
      <c r="AE100" s="90">
        <v>0</v>
      </c>
      <c r="AF100" s="90">
        <v>0</v>
      </c>
      <c r="AG100" s="90">
        <v>0</v>
      </c>
      <c r="AH100" s="90">
        <v>0</v>
      </c>
      <c r="AI100" s="90">
        <v>520.94214499999998</v>
      </c>
      <c r="AJ100" s="90">
        <v>10291</v>
      </c>
      <c r="AK100" s="90">
        <v>4.6173500000000001</v>
      </c>
      <c r="AL100" s="90">
        <v>54</v>
      </c>
      <c r="AM100" s="90">
        <v>520.94214499999998</v>
      </c>
      <c r="AN100" s="90">
        <v>10291</v>
      </c>
      <c r="AO100" s="90">
        <v>4.6173500000000001</v>
      </c>
      <c r="AP100" s="90">
        <v>54</v>
      </c>
      <c r="AQ100" s="90">
        <v>0.80200000000000005</v>
      </c>
      <c r="AR100" s="90">
        <v>2</v>
      </c>
      <c r="AS100" s="90">
        <v>0.3</v>
      </c>
      <c r="AT100" s="90">
        <v>1</v>
      </c>
      <c r="AU100" s="90">
        <v>31.848400000000002</v>
      </c>
      <c r="AV100" s="90">
        <v>2</v>
      </c>
      <c r="AW100" s="90">
        <v>76.686333000000005</v>
      </c>
      <c r="AX100" s="90">
        <v>3</v>
      </c>
      <c r="AY100" s="90">
        <v>0</v>
      </c>
      <c r="AZ100" s="90">
        <v>0</v>
      </c>
      <c r="BA100" s="90">
        <v>0</v>
      </c>
      <c r="BB100" s="90">
        <v>0</v>
      </c>
      <c r="BC100" s="90">
        <v>0</v>
      </c>
      <c r="BD100" s="90">
        <v>0</v>
      </c>
      <c r="BE100" s="90">
        <v>0</v>
      </c>
      <c r="BF100" s="90">
        <v>0</v>
      </c>
      <c r="BG100" s="90">
        <v>45.292588000000002</v>
      </c>
      <c r="BH100" s="90">
        <v>73</v>
      </c>
      <c r="BI100" s="90">
        <v>10.519847</v>
      </c>
      <c r="BJ100" s="90">
        <v>12</v>
      </c>
      <c r="BK100" s="90">
        <v>35.295999999999999</v>
      </c>
      <c r="BL100" s="90">
        <v>16</v>
      </c>
      <c r="BM100" s="90">
        <v>3</v>
      </c>
      <c r="BN100" s="90">
        <v>22</v>
      </c>
      <c r="BO100" s="90">
        <v>21.283363999999999</v>
      </c>
      <c r="BP100" s="90">
        <v>51</v>
      </c>
      <c r="BQ100" s="90">
        <v>15.16</v>
      </c>
      <c r="BR100" s="90">
        <v>0</v>
      </c>
      <c r="BS100" s="90">
        <v>0</v>
      </c>
      <c r="BT100" s="90">
        <v>0</v>
      </c>
      <c r="BU100" s="90">
        <v>0</v>
      </c>
      <c r="BV100" s="90">
        <v>0</v>
      </c>
      <c r="BW100" s="131">
        <f t="shared" si="4"/>
        <v>1534.992135</v>
      </c>
      <c r="BX100" s="131">
        <f t="shared" si="5"/>
        <v>0</v>
      </c>
      <c r="IS100" s="60"/>
      <c r="IT100" s="60"/>
      <c r="IU100" s="60"/>
      <c r="IV100" s="60"/>
    </row>
    <row r="101" spans="1:256" s="50" customFormat="1" ht="20.25" customHeight="1">
      <c r="A101" s="282"/>
      <c r="B101" s="74" t="s">
        <v>50</v>
      </c>
      <c r="C101" s="90">
        <v>1017.481809</v>
      </c>
      <c r="D101" s="90">
        <v>2486</v>
      </c>
      <c r="E101" s="90">
        <v>46.429724745694998</v>
      </c>
      <c r="F101" s="90">
        <v>441.73368699999997</v>
      </c>
      <c r="G101" s="90">
        <v>243</v>
      </c>
      <c r="H101" s="90">
        <v>3.3170000000000002</v>
      </c>
      <c r="I101" s="90">
        <v>2</v>
      </c>
      <c r="J101" s="90">
        <v>2</v>
      </c>
      <c r="K101" s="90">
        <v>1</v>
      </c>
      <c r="L101" s="90">
        <v>1001.575509</v>
      </c>
      <c r="M101" s="90">
        <v>2377</v>
      </c>
      <c r="N101" s="90">
        <v>53.4008782063623</v>
      </c>
      <c r="O101" s="90">
        <v>367.44028700000001</v>
      </c>
      <c r="P101" s="90">
        <v>179</v>
      </c>
      <c r="Q101" s="90">
        <v>99.090260000000001</v>
      </c>
      <c r="R101" s="90">
        <v>295</v>
      </c>
      <c r="S101" s="90">
        <v>36.901311356848403</v>
      </c>
      <c r="T101" s="90">
        <v>22.950661</v>
      </c>
      <c r="U101" s="90">
        <v>23</v>
      </c>
      <c r="V101" s="90">
        <v>854.39340600000003</v>
      </c>
      <c r="W101" s="90">
        <v>2077</v>
      </c>
      <c r="X101" s="90">
        <v>51.179672276900703</v>
      </c>
      <c r="Y101" s="90">
        <v>333.81983600000001</v>
      </c>
      <c r="Z101" s="90">
        <v>150</v>
      </c>
      <c r="AA101" s="90">
        <v>147.18210300000001</v>
      </c>
      <c r="AB101" s="90">
        <v>300</v>
      </c>
      <c r="AC101" s="90">
        <v>33.620451000000003</v>
      </c>
      <c r="AD101" s="90">
        <v>29</v>
      </c>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v>4.8853</v>
      </c>
      <c r="BH101" s="90">
        <v>51</v>
      </c>
      <c r="BI101" s="90">
        <v>59.839500000000001</v>
      </c>
      <c r="BJ101" s="90">
        <v>39</v>
      </c>
      <c r="BK101" s="90">
        <v>7.6875</v>
      </c>
      <c r="BL101" s="90">
        <v>29</v>
      </c>
      <c r="BM101" s="90">
        <v>12.453900000000001</v>
      </c>
      <c r="BN101" s="90">
        <v>24</v>
      </c>
      <c r="BO101" s="90"/>
      <c r="BP101" s="90"/>
      <c r="BQ101" s="90"/>
      <c r="BR101" s="90"/>
      <c r="BS101" s="90">
        <v>1.6500000000000001E-2</v>
      </c>
      <c r="BT101" s="90">
        <v>27</v>
      </c>
      <c r="BU101" s="90"/>
      <c r="BV101" s="90"/>
      <c r="BW101" s="131">
        <f t="shared" si="4"/>
        <v>1017.481809</v>
      </c>
      <c r="BX101" s="131">
        <f t="shared" si="5"/>
        <v>0</v>
      </c>
      <c r="IS101" s="60"/>
      <c r="IT101" s="60"/>
      <c r="IU101" s="60"/>
      <c r="IV101" s="60"/>
    </row>
    <row r="102" spans="1:256" ht="20.25" customHeight="1">
      <c r="A102" s="282"/>
      <c r="B102" s="74" t="s">
        <v>59</v>
      </c>
      <c r="C102" s="90">
        <v>446.94</v>
      </c>
      <c r="D102" s="90">
        <v>585</v>
      </c>
      <c r="E102" s="90">
        <v>60.8993050824363</v>
      </c>
      <c r="F102" s="90">
        <v>269</v>
      </c>
      <c r="G102" s="90">
        <v>85</v>
      </c>
      <c r="H102" s="90">
        <v>0</v>
      </c>
      <c r="I102" s="90">
        <v>0</v>
      </c>
      <c r="J102" s="90">
        <v>0.3</v>
      </c>
      <c r="K102" s="90">
        <v>2</v>
      </c>
      <c r="L102" s="90">
        <v>383.22</v>
      </c>
      <c r="M102" s="90">
        <v>550</v>
      </c>
      <c r="N102" s="90">
        <v>56.783428165007102</v>
      </c>
      <c r="O102" s="90">
        <v>235.8</v>
      </c>
      <c r="P102" s="90">
        <v>77</v>
      </c>
      <c r="Q102" s="90">
        <v>38.79</v>
      </c>
      <c r="R102" s="90">
        <v>111</v>
      </c>
      <c r="S102" s="90">
        <v>78.569981770305901</v>
      </c>
      <c r="T102" s="90">
        <v>5.58</v>
      </c>
      <c r="U102" s="90">
        <v>5</v>
      </c>
      <c r="V102" s="90">
        <v>374.63</v>
      </c>
      <c r="W102" s="90">
        <v>548</v>
      </c>
      <c r="X102" s="90">
        <v>55.510609293503997</v>
      </c>
      <c r="Y102" s="90">
        <v>235.8</v>
      </c>
      <c r="Z102" s="90">
        <v>77</v>
      </c>
      <c r="AA102" s="90"/>
      <c r="AB102" s="90"/>
      <c r="AC102" s="90"/>
      <c r="AD102" s="90"/>
      <c r="AE102" s="90">
        <v>8.59</v>
      </c>
      <c r="AF102" s="90">
        <v>2</v>
      </c>
      <c r="AG102" s="90">
        <v>0</v>
      </c>
      <c r="AH102" s="90">
        <v>0</v>
      </c>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v>63.72</v>
      </c>
      <c r="BL102" s="90">
        <v>35</v>
      </c>
      <c r="BM102" s="90">
        <v>32.9</v>
      </c>
      <c r="BN102" s="90">
        <v>6</v>
      </c>
      <c r="BO102" s="90"/>
      <c r="BP102" s="90"/>
      <c r="BQ102" s="90"/>
      <c r="BR102" s="90"/>
      <c r="BS102" s="90"/>
      <c r="BT102" s="90"/>
      <c r="BU102" s="90"/>
      <c r="BV102" s="90"/>
      <c r="BW102" s="131">
        <f t="shared" si="4"/>
        <v>446.94000000000005</v>
      </c>
      <c r="BX102" s="131">
        <f t="shared" si="5"/>
        <v>0</v>
      </c>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c r="IL102" s="60"/>
      <c r="IM102" s="60"/>
      <c r="IN102" s="60"/>
      <c r="IO102" s="60"/>
      <c r="IP102" s="60"/>
      <c r="IQ102" s="60"/>
      <c r="IR102" s="60"/>
    </row>
    <row r="103" spans="1:256" ht="20.25" customHeight="1">
      <c r="A103" s="282"/>
      <c r="B103" s="74" t="s">
        <v>38</v>
      </c>
      <c r="C103" s="95">
        <v>238.88065700000001</v>
      </c>
      <c r="D103" s="95">
        <v>647</v>
      </c>
      <c r="E103" s="96">
        <v>25.966271204349798</v>
      </c>
      <c r="F103" s="95">
        <v>41.052301</v>
      </c>
      <c r="G103" s="95">
        <v>32</v>
      </c>
      <c r="H103" s="95">
        <v>0</v>
      </c>
      <c r="I103" s="95">
        <v>0</v>
      </c>
      <c r="J103" s="95">
        <v>0</v>
      </c>
      <c r="K103" s="95">
        <v>0</v>
      </c>
      <c r="L103" s="95">
        <v>172.74733000000001</v>
      </c>
      <c r="M103" s="95">
        <v>352</v>
      </c>
      <c r="N103" s="96">
        <v>33.689439824047597</v>
      </c>
      <c r="O103" s="95">
        <v>37.628200999999997</v>
      </c>
      <c r="P103" s="95">
        <v>24</v>
      </c>
      <c r="Q103" s="95"/>
      <c r="R103" s="95"/>
      <c r="S103" s="120">
        <v>0</v>
      </c>
      <c r="T103" s="95"/>
      <c r="U103" s="95"/>
      <c r="V103" s="136">
        <v>172.74733000000001</v>
      </c>
      <c r="W103" s="136">
        <v>352</v>
      </c>
      <c r="X103" s="96">
        <v>33.745814094267402</v>
      </c>
      <c r="Y103" s="136">
        <v>37.628200999999997</v>
      </c>
      <c r="Z103" s="136">
        <v>24</v>
      </c>
      <c r="AA103" s="95">
        <v>0</v>
      </c>
      <c r="AB103" s="95">
        <v>0</v>
      </c>
      <c r="AC103" s="95">
        <v>0</v>
      </c>
      <c r="AD103" s="95">
        <v>0</v>
      </c>
      <c r="AE103" s="95">
        <v>0</v>
      </c>
      <c r="AF103" s="95">
        <v>0</v>
      </c>
      <c r="AG103" s="95">
        <v>0</v>
      </c>
      <c r="AH103" s="95">
        <v>0</v>
      </c>
      <c r="AI103" s="95">
        <v>61.475720000000003</v>
      </c>
      <c r="AJ103" s="95">
        <v>268</v>
      </c>
      <c r="AK103" s="95">
        <v>0.35</v>
      </c>
      <c r="AL103" s="95">
        <v>1</v>
      </c>
      <c r="AM103" s="95">
        <v>61.475720000000003</v>
      </c>
      <c r="AN103" s="95">
        <v>268</v>
      </c>
      <c r="AO103" s="95">
        <v>61.475720000000003</v>
      </c>
      <c r="AP103" s="95">
        <v>1</v>
      </c>
      <c r="AQ103" s="95">
        <v>0</v>
      </c>
      <c r="AR103" s="95">
        <v>0</v>
      </c>
      <c r="AS103" s="95">
        <v>0</v>
      </c>
      <c r="AT103" s="95">
        <v>0</v>
      </c>
      <c r="AU103" s="95">
        <v>0</v>
      </c>
      <c r="AV103" s="95">
        <v>0</v>
      </c>
      <c r="AW103" s="95">
        <v>0</v>
      </c>
      <c r="AX103" s="95">
        <v>0</v>
      </c>
      <c r="AY103" s="95">
        <v>0</v>
      </c>
      <c r="AZ103" s="95">
        <v>0</v>
      </c>
      <c r="BA103" s="95">
        <v>0</v>
      </c>
      <c r="BB103" s="95">
        <v>0</v>
      </c>
      <c r="BC103" s="95">
        <v>0</v>
      </c>
      <c r="BD103" s="95">
        <v>0</v>
      </c>
      <c r="BE103" s="95">
        <v>0</v>
      </c>
      <c r="BF103" s="95">
        <v>0</v>
      </c>
      <c r="BG103" s="95">
        <v>3.2590699999999999</v>
      </c>
      <c r="BH103" s="95">
        <v>15</v>
      </c>
      <c r="BI103" s="95">
        <v>1.04</v>
      </c>
      <c r="BJ103" s="95">
        <v>3</v>
      </c>
      <c r="BK103" s="95">
        <v>1.3985369999999999</v>
      </c>
      <c r="BL103" s="95">
        <v>12</v>
      </c>
      <c r="BM103" s="95">
        <v>2.0341</v>
      </c>
      <c r="BN103" s="95">
        <v>4</v>
      </c>
      <c r="BO103" s="95">
        <v>0</v>
      </c>
      <c r="BP103" s="95">
        <v>0</v>
      </c>
      <c r="BQ103" s="95">
        <v>0</v>
      </c>
      <c r="BR103" s="95">
        <v>0</v>
      </c>
      <c r="BS103" s="95">
        <v>0</v>
      </c>
      <c r="BT103" s="95">
        <v>0</v>
      </c>
      <c r="BU103" s="95">
        <v>0</v>
      </c>
      <c r="BV103" s="95">
        <v>0</v>
      </c>
      <c r="BW103" s="131">
        <f t="shared" si="4"/>
        <v>238.88065700000001</v>
      </c>
      <c r="BX103" s="131">
        <f t="shared" si="5"/>
        <v>0</v>
      </c>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row>
    <row r="104" spans="1:256" s="53" customFormat="1" ht="20.25" customHeight="1">
      <c r="A104" s="282"/>
      <c r="B104" s="106" t="s">
        <v>17</v>
      </c>
      <c r="C104" s="107">
        <f t="shared" ref="C104:M104" si="8">C83+C84+C85+C86+C87+C88+C89+C90+C91+C92+C93+C94+C95+C96+C97+C98+C99+C100+C101+C102+C103</f>
        <v>149936.6951190017</v>
      </c>
      <c r="D104" s="107">
        <f t="shared" si="8"/>
        <v>361264</v>
      </c>
      <c r="E104" s="107">
        <f>C104/各地承保!D104*100</f>
        <v>50.93339642069693</v>
      </c>
      <c r="F104" s="107">
        <f t="shared" si="8"/>
        <v>48264.528893999995</v>
      </c>
      <c r="G104" s="107">
        <f t="shared" si="8"/>
        <v>16152</v>
      </c>
      <c r="H104" s="107">
        <f t="shared" si="8"/>
        <v>2468.2782686608998</v>
      </c>
      <c r="I104" s="107">
        <f t="shared" si="8"/>
        <v>335</v>
      </c>
      <c r="J104" s="107">
        <f t="shared" si="8"/>
        <v>2030.5206969999999</v>
      </c>
      <c r="K104" s="107">
        <f t="shared" si="8"/>
        <v>69</v>
      </c>
      <c r="L104" s="107">
        <f t="shared" si="8"/>
        <v>112307.0395909645</v>
      </c>
      <c r="M104" s="107">
        <f t="shared" si="8"/>
        <v>176196</v>
      </c>
      <c r="N104" s="107">
        <f>L104/各地承保!N104*100</f>
        <v>51.112723810562208</v>
      </c>
      <c r="O104" s="107">
        <f>O83+O84+O85+O86+O87+O88+O89+O90+O91+O92+O93+O94+O95+O96+O97+O98+O99+O100+O101+O102+O103</f>
        <v>41046.824843999988</v>
      </c>
      <c r="P104" s="107">
        <f>P83+P84+P85+P86+P87+P88+P89+P90+P91+P92+P93+P94+P95+P96+P97+P98+P99+P100+P101+P102+P103</f>
        <v>12806</v>
      </c>
      <c r="Q104" s="107">
        <f>Q83+Q84+Q85+Q86+Q87+Q88+Q89+Q90+Q91+Q92+Q93+Q94+Q95+Q96+Q97+Q98+Q99+Q100+Q101+Q102+Q103</f>
        <v>17739.682599000003</v>
      </c>
      <c r="R104" s="107">
        <f>R83+R84+R85+R86+R87+R88+R89+R90+R91+R92+R93+R94+R95+R96+R97+R98+R99+R100+R101+R102+R103</f>
        <v>27035</v>
      </c>
      <c r="S104" s="107">
        <f>Q104/各地承保!T104*100</f>
        <v>83.088627018970442</v>
      </c>
      <c r="T104" s="107">
        <f>T83+T84+T85+T86+T87+T88+T89+T90+T91+T92+T93+T94+T95+T96+T97+T98+T99+T100+T101+T102+T103</f>
        <v>7123.3287810000002</v>
      </c>
      <c r="U104" s="107">
        <f>U83+U84+U85+U86+U87+U88+U89+U90+U91+U92+U93+U94+U95+U96+U97+U98+U99+U100+U101+U102+U103</f>
        <v>1911</v>
      </c>
      <c r="V104" s="107">
        <f>V83+V84+V85+V86+V87+V88+V89+V90+V91+V92+V93+V94+V95+V96+V97+V98+V99+V100+V101+V102+V103</f>
        <v>110543.11217496451</v>
      </c>
      <c r="W104" s="107">
        <f>W83+W84+W85+W86+W87+W88+W89+W90+W91+W92+W93+W94+W95+W96+W97+W98+W99+W100+W101+W102+W103</f>
        <v>173728</v>
      </c>
      <c r="X104" s="107">
        <f>V104/各地承保!Z104*100</f>
        <v>50.731665273911929</v>
      </c>
      <c r="Y104" s="107">
        <f t="shared" ref="Y104:BV104" si="9">Y83+Y84+Y85+Y86+Y87+Y88+Y89+Y90+Y91+Y92+Y93+Y94+Y95+Y96+Y97+Y98+Y99+Y100+Y101+Y102+Y103</f>
        <v>40377.199957999997</v>
      </c>
      <c r="Z104" s="107">
        <f t="shared" si="9"/>
        <v>12532</v>
      </c>
      <c r="AA104" s="107">
        <f t="shared" si="9"/>
        <v>1163.7324409999999</v>
      </c>
      <c r="AB104" s="107">
        <f t="shared" si="9"/>
        <v>1900</v>
      </c>
      <c r="AC104" s="107">
        <f t="shared" si="9"/>
        <v>441.19952499999994</v>
      </c>
      <c r="AD104" s="107">
        <f t="shared" si="9"/>
        <v>215</v>
      </c>
      <c r="AE104" s="107">
        <f t="shared" si="9"/>
        <v>600.19497499999989</v>
      </c>
      <c r="AF104" s="107">
        <f t="shared" si="9"/>
        <v>568</v>
      </c>
      <c r="AG104" s="107">
        <f t="shared" si="9"/>
        <v>228.42536100000004</v>
      </c>
      <c r="AH104" s="107">
        <f t="shared" si="9"/>
        <v>59</v>
      </c>
      <c r="AI104" s="107">
        <f t="shared" si="9"/>
        <v>13053.640583393999</v>
      </c>
      <c r="AJ104" s="107">
        <f t="shared" si="9"/>
        <v>100076</v>
      </c>
      <c r="AK104" s="107">
        <f t="shared" si="9"/>
        <v>387.12281799999994</v>
      </c>
      <c r="AL104" s="107">
        <f t="shared" si="9"/>
        <v>797</v>
      </c>
      <c r="AM104" s="107">
        <f t="shared" si="9"/>
        <v>13045.858183393999</v>
      </c>
      <c r="AN104" s="107">
        <f t="shared" si="9"/>
        <v>100075</v>
      </c>
      <c r="AO104" s="107">
        <f t="shared" si="9"/>
        <v>448.24853799999994</v>
      </c>
      <c r="AP104" s="107">
        <f t="shared" si="9"/>
        <v>797</v>
      </c>
      <c r="AQ104" s="107">
        <f t="shared" si="9"/>
        <v>245.50660062029999</v>
      </c>
      <c r="AR104" s="107">
        <f t="shared" si="9"/>
        <v>1560</v>
      </c>
      <c r="AS104" s="107">
        <f t="shared" si="9"/>
        <v>143.11798800000003</v>
      </c>
      <c r="AT104" s="107">
        <f t="shared" si="9"/>
        <v>120</v>
      </c>
      <c r="AU104" s="107">
        <f t="shared" si="9"/>
        <v>327.47550900000005</v>
      </c>
      <c r="AV104" s="107">
        <f t="shared" si="9"/>
        <v>29</v>
      </c>
      <c r="AW104" s="107">
        <f t="shared" si="9"/>
        <v>174.85804200000001</v>
      </c>
      <c r="AX104" s="107">
        <f t="shared" si="9"/>
        <v>18</v>
      </c>
      <c r="AY104" s="107">
        <f t="shared" si="9"/>
        <v>585.54296399999998</v>
      </c>
      <c r="AZ104" s="107">
        <f t="shared" si="9"/>
        <v>1363</v>
      </c>
      <c r="BA104" s="107">
        <f t="shared" si="9"/>
        <v>179.52237300000002</v>
      </c>
      <c r="BB104" s="107">
        <f t="shared" si="9"/>
        <v>40</v>
      </c>
      <c r="BC104" s="107">
        <f t="shared" si="9"/>
        <v>1680.3866213382998</v>
      </c>
      <c r="BD104" s="107">
        <f t="shared" si="9"/>
        <v>281</v>
      </c>
      <c r="BE104" s="107">
        <f t="shared" si="9"/>
        <v>1.5</v>
      </c>
      <c r="BF104" s="107">
        <f t="shared" si="9"/>
        <v>1</v>
      </c>
      <c r="BG104" s="107">
        <f t="shared" si="9"/>
        <v>4039.5008573761002</v>
      </c>
      <c r="BH104" s="107">
        <f t="shared" si="9"/>
        <v>2440</v>
      </c>
      <c r="BI104" s="107">
        <f t="shared" si="9"/>
        <v>1809.8923090000001</v>
      </c>
      <c r="BJ104" s="107">
        <f t="shared" si="9"/>
        <v>689</v>
      </c>
      <c r="BK104" s="107">
        <f t="shared" si="9"/>
        <v>5264.6890830106022</v>
      </c>
      <c r="BL104" s="107">
        <f t="shared" si="9"/>
        <v>19879</v>
      </c>
      <c r="BM104" s="107">
        <f t="shared" si="9"/>
        <v>2248.9334400000002</v>
      </c>
      <c r="BN104" s="107">
        <f t="shared" si="9"/>
        <v>1230</v>
      </c>
      <c r="BO104" s="107">
        <f t="shared" si="9"/>
        <v>9956.9295676370002</v>
      </c>
      <c r="BP104" s="107">
        <f t="shared" si="9"/>
        <v>59013</v>
      </c>
      <c r="BQ104" s="107">
        <f t="shared" si="9"/>
        <v>236.18100099999998</v>
      </c>
      <c r="BR104" s="107">
        <f t="shared" si="9"/>
        <v>286.00009999999997</v>
      </c>
      <c r="BS104" s="107">
        <f t="shared" si="9"/>
        <v>7.7054729999790501</v>
      </c>
      <c r="BT104" s="107">
        <f t="shared" si="9"/>
        <v>92</v>
      </c>
      <c r="BU104" s="107">
        <f t="shared" si="9"/>
        <v>6.055381999998863</v>
      </c>
      <c r="BV104" s="107">
        <f t="shared" si="9"/>
        <v>95.999899999999997</v>
      </c>
      <c r="BW104" s="131">
        <f t="shared" si="4"/>
        <v>149936.69511900167</v>
      </c>
      <c r="BX104" s="131">
        <f t="shared" si="5"/>
        <v>0</v>
      </c>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c r="EV104" s="57"/>
      <c r="EW104" s="57"/>
      <c r="EX104" s="57"/>
      <c r="EY104" s="57"/>
      <c r="EZ104" s="57"/>
      <c r="FA104" s="57"/>
      <c r="FB104" s="57"/>
      <c r="FC104" s="57"/>
      <c r="FD104" s="57"/>
      <c r="FE104" s="57"/>
      <c r="FF104" s="57"/>
      <c r="FG104" s="57"/>
      <c r="FH104" s="57"/>
      <c r="FI104" s="57"/>
      <c r="FJ104" s="57"/>
      <c r="FK104" s="57"/>
      <c r="FL104" s="57"/>
      <c r="FM104" s="57"/>
      <c r="FN104" s="57"/>
      <c r="FO104" s="57"/>
      <c r="FP104" s="57"/>
      <c r="FQ104" s="57"/>
      <c r="FR104" s="57"/>
      <c r="FS104" s="57"/>
      <c r="FT104" s="57"/>
      <c r="FU104" s="57"/>
      <c r="FV104" s="57"/>
      <c r="FW104" s="57"/>
      <c r="FX104" s="57"/>
      <c r="FY104" s="57"/>
      <c r="FZ104" s="57"/>
      <c r="GA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7"/>
      <c r="GY104" s="57"/>
      <c r="GZ104" s="57"/>
      <c r="HA104" s="57"/>
      <c r="HB104" s="57"/>
      <c r="HC104" s="57"/>
      <c r="HD104" s="57"/>
      <c r="HE104" s="57"/>
      <c r="HF104" s="57"/>
      <c r="HG104" s="57"/>
      <c r="HH104" s="57"/>
      <c r="HI104" s="57"/>
      <c r="HJ104" s="57"/>
      <c r="HK104" s="57"/>
      <c r="HL104" s="57"/>
      <c r="HM104" s="57"/>
      <c r="HN104" s="57"/>
      <c r="HO104" s="57"/>
      <c r="HP104" s="57"/>
      <c r="HQ104" s="57"/>
      <c r="HR104" s="57"/>
      <c r="HS104" s="57"/>
      <c r="HT104" s="57"/>
      <c r="HU104" s="57"/>
      <c r="HV104" s="57"/>
      <c r="HW104" s="57"/>
      <c r="HX104" s="57"/>
      <c r="HY104" s="57"/>
      <c r="HZ104" s="57"/>
      <c r="IA104" s="57"/>
      <c r="IB104" s="57"/>
      <c r="IC104" s="57"/>
      <c r="ID104" s="57"/>
      <c r="IE104" s="57"/>
      <c r="IF104" s="57"/>
      <c r="IG104" s="57"/>
      <c r="IH104" s="57"/>
      <c r="II104" s="57"/>
      <c r="IJ104" s="57"/>
      <c r="IK104" s="57"/>
      <c r="IL104" s="57"/>
      <c r="IM104" s="57"/>
      <c r="IN104" s="57"/>
      <c r="IO104" s="57"/>
      <c r="IP104" s="57"/>
      <c r="IQ104" s="57"/>
      <c r="IR104" s="57"/>
      <c r="IS104" s="57"/>
      <c r="IT104" s="57"/>
      <c r="IU104" s="57"/>
      <c r="IV104" s="57"/>
    </row>
    <row r="105" spans="1:256" s="50" customFormat="1" ht="20.25" customHeight="1">
      <c r="A105" s="282" t="s">
        <v>79</v>
      </c>
      <c r="B105" s="91" t="s">
        <v>77</v>
      </c>
      <c r="C105" s="90">
        <v>47493.490224000001</v>
      </c>
      <c r="D105" s="90">
        <v>160167</v>
      </c>
      <c r="E105" s="90">
        <v>58.393989801237403</v>
      </c>
      <c r="F105" s="90">
        <v>11995.108883999999</v>
      </c>
      <c r="G105" s="90">
        <v>2690</v>
      </c>
      <c r="H105" s="90">
        <v>44.439113999999996</v>
      </c>
      <c r="I105" s="90">
        <v>33</v>
      </c>
      <c r="J105" s="90">
        <v>1.835</v>
      </c>
      <c r="K105" s="90">
        <v>6</v>
      </c>
      <c r="L105" s="90">
        <v>24664.519070999999</v>
      </c>
      <c r="M105" s="90">
        <v>30829</v>
      </c>
      <c r="N105" s="90">
        <v>54.745952458936799</v>
      </c>
      <c r="O105" s="90">
        <v>10451.425364999999</v>
      </c>
      <c r="P105" s="90">
        <v>2385</v>
      </c>
      <c r="Q105" s="90">
        <v>1977.251448</v>
      </c>
      <c r="R105" s="90">
        <v>1840</v>
      </c>
      <c r="S105" s="90">
        <v>484.78233697234901</v>
      </c>
      <c r="T105" s="90">
        <v>281.34603900000002</v>
      </c>
      <c r="U105" s="90">
        <v>51</v>
      </c>
      <c r="V105" s="90">
        <v>23646.666061</v>
      </c>
      <c r="W105" s="90">
        <v>29521</v>
      </c>
      <c r="X105" s="90">
        <v>53.561327431067397</v>
      </c>
      <c r="Y105" s="90">
        <v>10075.871692999999</v>
      </c>
      <c r="Z105" s="90">
        <v>2263</v>
      </c>
      <c r="AA105" s="90">
        <v>878.63727400000005</v>
      </c>
      <c r="AB105" s="90">
        <v>1261</v>
      </c>
      <c r="AC105" s="90">
        <v>336.30447400000003</v>
      </c>
      <c r="AD105" s="90">
        <v>117</v>
      </c>
      <c r="AE105" s="90">
        <v>139.21573599999999</v>
      </c>
      <c r="AF105" s="90">
        <v>47</v>
      </c>
      <c r="AG105" s="90">
        <v>39.249198</v>
      </c>
      <c r="AH105" s="90">
        <v>5</v>
      </c>
      <c r="AI105" s="90">
        <v>6003.5192219999999</v>
      </c>
      <c r="AJ105" s="90">
        <v>52274</v>
      </c>
      <c r="AK105" s="90">
        <v>3.556708</v>
      </c>
      <c r="AL105" s="90">
        <v>16</v>
      </c>
      <c r="AM105" s="90">
        <v>5962.2219750000004</v>
      </c>
      <c r="AN105" s="90">
        <v>52181</v>
      </c>
      <c r="AO105" s="90">
        <v>3.556708</v>
      </c>
      <c r="AP105" s="90">
        <v>16</v>
      </c>
      <c r="AQ105" s="90">
        <v>131.18361200000001</v>
      </c>
      <c r="AR105" s="90">
        <v>750</v>
      </c>
      <c r="AS105" s="90">
        <v>10.9457</v>
      </c>
      <c r="AT105" s="90">
        <v>15</v>
      </c>
      <c r="AU105" s="90">
        <v>142.65772000000001</v>
      </c>
      <c r="AV105" s="90">
        <v>32</v>
      </c>
      <c r="AW105" s="90">
        <v>53.547420000000002</v>
      </c>
      <c r="AX105" s="90">
        <v>5</v>
      </c>
      <c r="AY105" s="90">
        <v>55.833998000000001</v>
      </c>
      <c r="AZ105" s="90">
        <v>162</v>
      </c>
      <c r="BA105" s="90">
        <v>13.945</v>
      </c>
      <c r="BB105" s="90">
        <v>3</v>
      </c>
      <c r="BC105" s="90">
        <v>0</v>
      </c>
      <c r="BD105" s="90">
        <v>0</v>
      </c>
      <c r="BE105" s="90">
        <v>25.5</v>
      </c>
      <c r="BF105" s="90">
        <v>7</v>
      </c>
      <c r="BG105" s="90">
        <v>1642.295147</v>
      </c>
      <c r="BH105" s="90">
        <v>753</v>
      </c>
      <c r="BI105" s="90">
        <v>924.00654999999995</v>
      </c>
      <c r="BJ105" s="90">
        <v>137</v>
      </c>
      <c r="BK105" s="90">
        <v>1182.7637360000001</v>
      </c>
      <c r="BL105" s="90">
        <v>6574</v>
      </c>
      <c r="BM105" s="90">
        <v>458.97449499999999</v>
      </c>
      <c r="BN105" s="90">
        <v>110</v>
      </c>
      <c r="BO105" s="90">
        <v>13618.884158999999</v>
      </c>
      <c r="BP105" s="90">
        <v>68755</v>
      </c>
      <c r="BQ105" s="90">
        <v>19.872646</v>
      </c>
      <c r="BR105" s="90">
        <v>4</v>
      </c>
      <c r="BS105" s="90">
        <v>7.3944449999944499</v>
      </c>
      <c r="BT105" s="90">
        <v>5</v>
      </c>
      <c r="BU105" s="90">
        <v>31.500000000000998</v>
      </c>
      <c r="BV105" s="90">
        <v>2</v>
      </c>
      <c r="BW105" s="131">
        <f t="shared" si="4"/>
        <v>47493.490223999994</v>
      </c>
      <c r="BX105" s="131">
        <f t="shared" si="5"/>
        <v>0</v>
      </c>
      <c r="IS105" s="60"/>
      <c r="IT105" s="60"/>
      <c r="IU105" s="60"/>
      <c r="IV105" s="60"/>
    </row>
    <row r="106" spans="1:256" s="54" customFormat="1" ht="20.25" customHeight="1">
      <c r="A106" s="282"/>
      <c r="B106" s="74" t="s">
        <v>32</v>
      </c>
      <c r="C106" s="90">
        <v>9793.0298849999999</v>
      </c>
      <c r="D106" s="90">
        <v>10267</v>
      </c>
      <c r="E106" s="90">
        <v>68.664007399646707</v>
      </c>
      <c r="F106" s="90">
        <v>2371.5735610000002</v>
      </c>
      <c r="G106" s="90">
        <v>703</v>
      </c>
      <c r="H106" s="90">
        <v>124.93326500000001</v>
      </c>
      <c r="I106" s="90">
        <v>30</v>
      </c>
      <c r="J106" s="90">
        <v>76.647819999999996</v>
      </c>
      <c r="K106" s="90">
        <v>15</v>
      </c>
      <c r="L106" s="90">
        <v>8886.1039949999995</v>
      </c>
      <c r="M106" s="90">
        <v>9798</v>
      </c>
      <c r="N106" s="90">
        <v>67.429292333385703</v>
      </c>
      <c r="O106" s="90">
        <v>1890.2175380000001</v>
      </c>
      <c r="P106" s="90">
        <v>569</v>
      </c>
      <c r="Q106" s="90">
        <v>626.77047800000003</v>
      </c>
      <c r="R106" s="90">
        <v>872</v>
      </c>
      <c r="S106" s="90">
        <v>41.977187191970202</v>
      </c>
      <c r="T106" s="90">
        <v>131.41924</v>
      </c>
      <c r="U106" s="90">
        <v>50</v>
      </c>
      <c r="V106" s="90">
        <v>8860.4319639999994</v>
      </c>
      <c r="W106" s="90">
        <v>9777</v>
      </c>
      <c r="X106" s="90">
        <v>67.285040782338697</v>
      </c>
      <c r="Y106" s="90">
        <v>1877.210538</v>
      </c>
      <c r="Z106" s="90">
        <v>566</v>
      </c>
      <c r="AA106" s="90">
        <v>6.3985310000000002</v>
      </c>
      <c r="AB106" s="90">
        <v>7</v>
      </c>
      <c r="AC106" s="90">
        <v>1.0069999999999999</v>
      </c>
      <c r="AD106" s="90">
        <v>1</v>
      </c>
      <c r="AE106" s="90">
        <v>19.273499999999999</v>
      </c>
      <c r="AF106" s="90">
        <v>14</v>
      </c>
      <c r="AG106" s="90">
        <v>12</v>
      </c>
      <c r="AH106" s="90">
        <v>2</v>
      </c>
      <c r="AI106" s="90">
        <v>0</v>
      </c>
      <c r="AJ106" s="90">
        <v>0</v>
      </c>
      <c r="AK106" s="90">
        <v>0</v>
      </c>
      <c r="AL106" s="90">
        <v>0</v>
      </c>
      <c r="AM106" s="90">
        <v>0</v>
      </c>
      <c r="AN106" s="90">
        <v>0</v>
      </c>
      <c r="AO106" s="90">
        <v>0</v>
      </c>
      <c r="AP106" s="90">
        <v>0</v>
      </c>
      <c r="AQ106" s="90">
        <v>0.69230000000000003</v>
      </c>
      <c r="AR106" s="90">
        <v>1</v>
      </c>
      <c r="AS106" s="90">
        <v>0</v>
      </c>
      <c r="AT106" s="90">
        <v>0</v>
      </c>
      <c r="AU106" s="90">
        <v>84.426723999999993</v>
      </c>
      <c r="AV106" s="90">
        <v>49</v>
      </c>
      <c r="AW106" s="90">
        <v>26.95</v>
      </c>
      <c r="AX106" s="90">
        <v>7</v>
      </c>
      <c r="AY106" s="90">
        <v>0</v>
      </c>
      <c r="AZ106" s="90">
        <v>0</v>
      </c>
      <c r="BA106" s="90">
        <v>0</v>
      </c>
      <c r="BB106" s="90">
        <v>1</v>
      </c>
      <c r="BC106" s="90">
        <v>0</v>
      </c>
      <c r="BD106" s="90">
        <v>0</v>
      </c>
      <c r="BE106" s="90">
        <v>0</v>
      </c>
      <c r="BF106" s="90">
        <v>0</v>
      </c>
      <c r="BG106" s="90">
        <v>200.39923899999999</v>
      </c>
      <c r="BH106" s="90">
        <v>166</v>
      </c>
      <c r="BI106" s="90">
        <v>130.066903</v>
      </c>
      <c r="BJ106" s="90">
        <v>38</v>
      </c>
      <c r="BK106" s="90">
        <v>394.02612800000003</v>
      </c>
      <c r="BL106" s="90">
        <v>75</v>
      </c>
      <c r="BM106" s="90">
        <v>241.78530000000001</v>
      </c>
      <c r="BN106" s="90">
        <v>69</v>
      </c>
      <c r="BO106" s="90">
        <v>100.074234</v>
      </c>
      <c r="BP106" s="90">
        <v>148</v>
      </c>
      <c r="BQ106" s="90">
        <v>4.9000000000000004</v>
      </c>
      <c r="BR106" s="90">
        <v>3</v>
      </c>
      <c r="BS106" s="90">
        <v>2.3740000000000001</v>
      </c>
      <c r="BT106" s="90">
        <v>0</v>
      </c>
      <c r="BU106" s="90">
        <v>1.006</v>
      </c>
      <c r="BV106" s="90">
        <v>1</v>
      </c>
      <c r="BW106" s="131">
        <f t="shared" si="4"/>
        <v>9793.0298849999999</v>
      </c>
      <c r="BX106" s="131">
        <f t="shared" si="5"/>
        <v>0</v>
      </c>
      <c r="BY106" s="138"/>
      <c r="BZ106" s="138"/>
      <c r="CA106" s="138"/>
      <c r="CB106" s="138"/>
      <c r="CC106" s="138"/>
      <c r="CD106" s="138"/>
      <c r="CE106" s="138"/>
      <c r="CF106" s="138"/>
      <c r="CG106" s="138"/>
      <c r="CH106" s="137"/>
      <c r="CI106" s="137"/>
      <c r="CJ106" s="137"/>
      <c r="CK106" s="137"/>
      <c r="CL106" s="137"/>
      <c r="CM106" s="137"/>
      <c r="CN106" s="137"/>
      <c r="CO106" s="137"/>
      <c r="CP106" s="137"/>
      <c r="CQ106" s="137"/>
      <c r="CR106" s="137"/>
      <c r="CS106" s="137"/>
      <c r="CT106" s="137"/>
      <c r="CU106" s="135"/>
      <c r="CV106" s="135"/>
      <c r="CW106" s="135"/>
      <c r="CX106" s="135"/>
      <c r="CY106" s="135"/>
      <c r="CZ106" s="135"/>
      <c r="DA106" s="135"/>
      <c r="DB106" s="135"/>
      <c r="DC106" s="135"/>
      <c r="DD106" s="135"/>
      <c r="DE106" s="135"/>
      <c r="DF106" s="135"/>
      <c r="DG106" s="135"/>
      <c r="DH106" s="135"/>
      <c r="DI106" s="135"/>
      <c r="DJ106" s="135"/>
      <c r="DK106" s="135"/>
      <c r="DL106" s="135"/>
      <c r="DM106" s="135"/>
      <c r="DN106" s="135"/>
      <c r="DO106" s="135"/>
      <c r="DP106" s="135"/>
      <c r="DQ106" s="135"/>
      <c r="DR106" s="135"/>
      <c r="DS106" s="135"/>
      <c r="DT106" s="135"/>
      <c r="DU106" s="135"/>
      <c r="DV106" s="135"/>
      <c r="DW106" s="135"/>
      <c r="DX106" s="135"/>
      <c r="DY106" s="135"/>
      <c r="DZ106" s="135"/>
      <c r="EA106" s="135"/>
      <c r="EB106" s="135"/>
      <c r="EC106" s="135"/>
      <c r="ED106" s="135"/>
      <c r="EE106" s="135"/>
      <c r="EF106" s="135"/>
      <c r="EG106" s="135"/>
      <c r="EH106" s="135"/>
      <c r="EI106" s="135"/>
      <c r="EJ106" s="135"/>
      <c r="EK106" s="135"/>
      <c r="EL106" s="135"/>
      <c r="EM106" s="135"/>
      <c r="EN106" s="135"/>
      <c r="EO106" s="135"/>
      <c r="EP106" s="135"/>
      <c r="EQ106" s="135"/>
      <c r="ER106" s="135"/>
      <c r="ES106" s="135"/>
      <c r="ET106" s="135"/>
      <c r="EU106" s="135"/>
      <c r="EV106" s="135"/>
      <c r="EW106" s="135"/>
      <c r="EX106" s="135"/>
      <c r="EY106" s="135"/>
      <c r="EZ106" s="135"/>
      <c r="FA106" s="135"/>
      <c r="FB106" s="135"/>
      <c r="FC106" s="135"/>
      <c r="FD106" s="135"/>
      <c r="FE106" s="135"/>
      <c r="FF106" s="135"/>
      <c r="FG106" s="135"/>
      <c r="FH106" s="135"/>
      <c r="FI106" s="135"/>
      <c r="FJ106" s="135"/>
      <c r="FK106" s="135"/>
      <c r="FL106" s="135"/>
      <c r="FM106" s="135"/>
      <c r="FN106" s="135"/>
      <c r="FO106" s="135"/>
      <c r="FP106" s="135"/>
      <c r="FQ106" s="135"/>
      <c r="FR106" s="135"/>
      <c r="FS106" s="135"/>
      <c r="FT106" s="135"/>
      <c r="FU106" s="135"/>
      <c r="FV106" s="135"/>
      <c r="FW106" s="135"/>
      <c r="FX106" s="135"/>
      <c r="FY106" s="135"/>
      <c r="FZ106" s="135"/>
      <c r="GA106" s="135"/>
      <c r="GB106" s="135"/>
      <c r="GC106" s="135"/>
      <c r="GD106" s="135"/>
      <c r="GE106" s="135"/>
      <c r="GF106" s="135"/>
      <c r="GG106" s="135"/>
      <c r="GH106" s="135"/>
      <c r="GI106" s="135"/>
      <c r="GJ106" s="135"/>
      <c r="GK106" s="135"/>
      <c r="GL106" s="135"/>
      <c r="GM106" s="135"/>
      <c r="GN106" s="135"/>
      <c r="GO106" s="135"/>
      <c r="GP106" s="135"/>
      <c r="GQ106" s="135"/>
      <c r="GR106" s="135"/>
      <c r="GS106" s="135"/>
      <c r="GT106" s="135"/>
      <c r="GU106" s="135"/>
      <c r="GV106" s="135"/>
      <c r="GW106" s="135"/>
      <c r="GX106" s="135"/>
      <c r="GY106" s="135"/>
      <c r="GZ106" s="135"/>
      <c r="HA106" s="135"/>
      <c r="HB106" s="135"/>
      <c r="HC106" s="135"/>
      <c r="HD106" s="135"/>
      <c r="HE106" s="135"/>
      <c r="HF106" s="135"/>
      <c r="HG106" s="135"/>
      <c r="HH106" s="135"/>
      <c r="HI106" s="135"/>
      <c r="HJ106" s="135"/>
      <c r="HK106" s="135"/>
      <c r="HL106" s="135"/>
      <c r="HM106" s="135"/>
      <c r="HN106" s="135"/>
      <c r="HO106" s="135"/>
      <c r="HP106" s="135"/>
      <c r="HQ106" s="135"/>
      <c r="HR106" s="135"/>
      <c r="HS106" s="135"/>
      <c r="HT106" s="135"/>
      <c r="HU106" s="135"/>
      <c r="HV106" s="135"/>
      <c r="HW106" s="135"/>
      <c r="HX106" s="135"/>
      <c r="HY106" s="135"/>
      <c r="HZ106" s="135"/>
      <c r="IA106" s="135"/>
      <c r="IB106" s="135"/>
      <c r="IC106" s="135"/>
      <c r="ID106" s="135"/>
      <c r="IE106" s="135"/>
      <c r="IF106" s="135"/>
      <c r="IG106" s="135"/>
      <c r="IH106" s="135"/>
      <c r="II106" s="135"/>
      <c r="IJ106" s="135"/>
      <c r="IK106" s="135"/>
      <c r="IL106" s="135"/>
      <c r="IM106" s="135"/>
      <c r="IN106" s="135"/>
      <c r="IO106" s="135"/>
      <c r="IP106" s="135"/>
      <c r="IQ106" s="135"/>
      <c r="IR106" s="135"/>
      <c r="IS106" s="135"/>
      <c r="IT106" s="135"/>
      <c r="IU106" s="135"/>
      <c r="IV106" s="135"/>
    </row>
    <row r="107" spans="1:256" ht="20.25" customHeight="1">
      <c r="A107" s="282"/>
      <c r="B107" s="91" t="s">
        <v>33</v>
      </c>
      <c r="C107" s="92">
        <v>16401.834917</v>
      </c>
      <c r="D107" s="92">
        <v>20591</v>
      </c>
      <c r="E107" s="92">
        <v>50.335031702751401</v>
      </c>
      <c r="F107" s="92">
        <v>9669.4164880000008</v>
      </c>
      <c r="G107" s="92">
        <v>3567</v>
      </c>
      <c r="H107" s="92">
        <v>31.381582000000002</v>
      </c>
      <c r="I107" s="92">
        <v>18</v>
      </c>
      <c r="J107" s="92">
        <v>31.35</v>
      </c>
      <c r="K107" s="92">
        <v>4</v>
      </c>
      <c r="L107" s="92">
        <v>15254.22443</v>
      </c>
      <c r="M107" s="92">
        <v>19805</v>
      </c>
      <c r="N107" s="92">
        <v>50.855681913783897</v>
      </c>
      <c r="O107" s="92">
        <v>9124.9416660000006</v>
      </c>
      <c r="P107" s="92">
        <v>3248</v>
      </c>
      <c r="Q107" s="92">
        <v>4557.7406259999998</v>
      </c>
      <c r="R107" s="92">
        <v>6710</v>
      </c>
      <c r="S107" s="92">
        <v>75.8915986050378</v>
      </c>
      <c r="T107" s="92">
        <v>2138.406708</v>
      </c>
      <c r="U107" s="92">
        <v>791</v>
      </c>
      <c r="V107" s="92">
        <v>15218.045413</v>
      </c>
      <c r="W107" s="92">
        <v>19755</v>
      </c>
      <c r="X107" s="92">
        <v>50.788077438978</v>
      </c>
      <c r="Y107" s="92">
        <v>9103.5084960000004</v>
      </c>
      <c r="Z107" s="92">
        <v>3225</v>
      </c>
      <c r="AA107" s="92">
        <v>36.179017000000002</v>
      </c>
      <c r="AB107" s="92">
        <v>50</v>
      </c>
      <c r="AC107" s="92">
        <v>21.43317</v>
      </c>
      <c r="AD107" s="92">
        <v>23</v>
      </c>
      <c r="AE107" s="92">
        <v>0</v>
      </c>
      <c r="AF107" s="92">
        <v>0</v>
      </c>
      <c r="AG107" s="92">
        <v>0</v>
      </c>
      <c r="AH107" s="92">
        <v>0</v>
      </c>
      <c r="AI107" s="92">
        <v>383.62228599999997</v>
      </c>
      <c r="AJ107" s="92">
        <v>393</v>
      </c>
      <c r="AK107" s="92">
        <v>0</v>
      </c>
      <c r="AL107" s="92">
        <v>0</v>
      </c>
      <c r="AM107" s="92">
        <v>383.26228600000002</v>
      </c>
      <c r="AN107" s="92">
        <v>392</v>
      </c>
      <c r="AO107" s="92">
        <v>0</v>
      </c>
      <c r="AP107" s="92">
        <v>0</v>
      </c>
      <c r="AQ107" s="92">
        <v>96.624420000000001</v>
      </c>
      <c r="AR107" s="92">
        <v>53</v>
      </c>
      <c r="AS107" s="92">
        <v>55.888840999999999</v>
      </c>
      <c r="AT107" s="92">
        <v>39</v>
      </c>
      <c r="AU107" s="92">
        <v>10.142052</v>
      </c>
      <c r="AV107" s="92">
        <v>5</v>
      </c>
      <c r="AW107" s="92">
        <v>1.3</v>
      </c>
      <c r="AX107" s="92">
        <v>1</v>
      </c>
      <c r="AY107" s="92">
        <v>9.5390000000000006E-3</v>
      </c>
      <c r="AZ107" s="92">
        <v>1</v>
      </c>
      <c r="BA107" s="92">
        <v>0</v>
      </c>
      <c r="BB107" s="92">
        <v>0</v>
      </c>
      <c r="BC107" s="92">
        <v>0</v>
      </c>
      <c r="BD107" s="92">
        <v>0</v>
      </c>
      <c r="BE107" s="92">
        <v>0</v>
      </c>
      <c r="BF107" s="92">
        <v>0</v>
      </c>
      <c r="BG107" s="92">
        <v>325.12540100000001</v>
      </c>
      <c r="BH107" s="92">
        <v>180</v>
      </c>
      <c r="BI107" s="92">
        <v>189.038713</v>
      </c>
      <c r="BJ107" s="92">
        <v>56</v>
      </c>
      <c r="BK107" s="92">
        <v>235.57241300000001</v>
      </c>
      <c r="BL107" s="92">
        <v>56</v>
      </c>
      <c r="BM107" s="92">
        <v>232.971925</v>
      </c>
      <c r="BN107" s="92">
        <v>114</v>
      </c>
      <c r="BO107" s="92">
        <v>42.809407</v>
      </c>
      <c r="BP107" s="92">
        <v>76</v>
      </c>
      <c r="BQ107" s="92">
        <v>28.325343</v>
      </c>
      <c r="BR107" s="92">
        <v>103</v>
      </c>
      <c r="BS107" s="92">
        <v>22.3233869999981</v>
      </c>
      <c r="BT107" s="92">
        <v>4</v>
      </c>
      <c r="BU107" s="92">
        <v>5.5999999999997101</v>
      </c>
      <c r="BV107" s="92">
        <v>2</v>
      </c>
      <c r="BW107" s="131">
        <f t="shared" si="4"/>
        <v>16401.834916999996</v>
      </c>
      <c r="BX107" s="131">
        <f t="shared" si="5"/>
        <v>0</v>
      </c>
      <c r="BY107" s="138"/>
      <c r="BZ107" s="138"/>
      <c r="CA107" s="138"/>
      <c r="CB107" s="138"/>
      <c r="CC107" s="138"/>
      <c r="CD107" s="138"/>
      <c r="CE107" s="138"/>
      <c r="CF107" s="138"/>
      <c r="CG107" s="138"/>
      <c r="CH107" s="130"/>
      <c r="CI107" s="130"/>
      <c r="CJ107" s="130"/>
      <c r="CK107" s="130"/>
      <c r="CL107" s="130"/>
      <c r="CM107" s="130"/>
      <c r="CN107" s="130"/>
      <c r="CO107" s="130"/>
      <c r="CP107" s="130"/>
      <c r="CQ107" s="130"/>
      <c r="CR107" s="130"/>
      <c r="CS107" s="130"/>
      <c r="CT107" s="13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row>
    <row r="108" spans="1:256" ht="20.25" customHeight="1">
      <c r="A108" s="282"/>
      <c r="B108" s="91" t="s">
        <v>35</v>
      </c>
      <c r="C108" s="90">
        <v>2167.913509</v>
      </c>
      <c r="D108" s="90">
        <v>3321</v>
      </c>
      <c r="E108" s="90">
        <v>68.6501577073725</v>
      </c>
      <c r="F108" s="90">
        <v>485.76041199999997</v>
      </c>
      <c r="G108" s="90">
        <v>187</v>
      </c>
      <c r="H108" s="90">
        <v>4.8325050000000003</v>
      </c>
      <c r="I108" s="90">
        <v>4</v>
      </c>
      <c r="J108" s="90">
        <v>6.5</v>
      </c>
      <c r="K108" s="90">
        <v>2</v>
      </c>
      <c r="L108" s="90">
        <v>1968.0520409999999</v>
      </c>
      <c r="M108" s="90">
        <v>2668</v>
      </c>
      <c r="N108" s="90">
        <v>73.130784303261606</v>
      </c>
      <c r="O108" s="90">
        <v>386.80551200000002</v>
      </c>
      <c r="P108" s="90">
        <v>159</v>
      </c>
      <c r="Q108" s="90">
        <v>913.01744799999994</v>
      </c>
      <c r="R108" s="90">
        <v>1366</v>
      </c>
      <c r="S108" s="90">
        <v>67.9868522314638</v>
      </c>
      <c r="T108" s="90">
        <v>170.71691200000001</v>
      </c>
      <c r="U108" s="90">
        <v>85</v>
      </c>
      <c r="V108" s="90">
        <v>1864.6710310000001</v>
      </c>
      <c r="W108" s="90">
        <v>2621</v>
      </c>
      <c r="X108" s="90">
        <v>69.373008091398006</v>
      </c>
      <c r="Y108" s="90">
        <v>368.52561200000002</v>
      </c>
      <c r="Z108" s="90">
        <v>155</v>
      </c>
      <c r="AA108" s="90">
        <v>1.85</v>
      </c>
      <c r="AB108" s="90">
        <v>12</v>
      </c>
      <c r="AC108" s="90">
        <v>0</v>
      </c>
      <c r="AD108" s="90">
        <v>0</v>
      </c>
      <c r="AE108" s="90">
        <v>101.53100999999999</v>
      </c>
      <c r="AF108" s="90">
        <v>35</v>
      </c>
      <c r="AG108" s="90">
        <v>18.279900000000001</v>
      </c>
      <c r="AH108" s="90">
        <v>4</v>
      </c>
      <c r="AI108" s="90"/>
      <c r="AJ108" s="90"/>
      <c r="AK108" s="90"/>
      <c r="AL108" s="90"/>
      <c r="AM108" s="90"/>
      <c r="AN108" s="90"/>
      <c r="AO108" s="90"/>
      <c r="AP108" s="90"/>
      <c r="AQ108" s="90">
        <v>0.15</v>
      </c>
      <c r="AR108" s="90">
        <v>3</v>
      </c>
      <c r="AS108" s="90">
        <v>0</v>
      </c>
      <c r="AT108" s="90">
        <v>0</v>
      </c>
      <c r="AU108" s="90">
        <v>0</v>
      </c>
      <c r="AV108" s="90">
        <v>0</v>
      </c>
      <c r="AW108" s="90">
        <v>0</v>
      </c>
      <c r="AX108" s="90">
        <v>0</v>
      </c>
      <c r="AY108" s="90">
        <v>1.4200820000000001</v>
      </c>
      <c r="AZ108" s="90">
        <v>1</v>
      </c>
      <c r="BA108" s="90">
        <v>0.6</v>
      </c>
      <c r="BB108" s="90">
        <v>1</v>
      </c>
      <c r="BC108" s="90">
        <v>0</v>
      </c>
      <c r="BD108" s="90">
        <v>0</v>
      </c>
      <c r="BE108" s="90">
        <v>0</v>
      </c>
      <c r="BF108" s="90">
        <v>0</v>
      </c>
      <c r="BG108" s="90">
        <v>2.5674429999999999</v>
      </c>
      <c r="BH108" s="90">
        <v>12</v>
      </c>
      <c r="BI108" s="90">
        <v>0.2</v>
      </c>
      <c r="BJ108" s="90">
        <v>3</v>
      </c>
      <c r="BK108" s="90">
        <v>83.518857999999994</v>
      </c>
      <c r="BL108" s="90">
        <v>624</v>
      </c>
      <c r="BM108" s="90">
        <v>91.654899999999998</v>
      </c>
      <c r="BN108" s="90">
        <v>19</v>
      </c>
      <c r="BO108" s="90">
        <v>107.37258</v>
      </c>
      <c r="BP108" s="90">
        <v>5</v>
      </c>
      <c r="BQ108" s="90">
        <v>0</v>
      </c>
      <c r="BR108" s="90">
        <v>0</v>
      </c>
      <c r="BS108" s="90">
        <v>0</v>
      </c>
      <c r="BT108" s="90">
        <v>4</v>
      </c>
      <c r="BU108" s="90">
        <v>0</v>
      </c>
      <c r="BV108" s="90">
        <v>3</v>
      </c>
      <c r="BW108" s="131">
        <f t="shared" si="4"/>
        <v>2167.9135090000004</v>
      </c>
      <c r="BX108" s="131">
        <f t="shared" si="5"/>
        <v>0</v>
      </c>
      <c r="BY108" s="138"/>
      <c r="BZ108" s="138"/>
      <c r="CA108" s="138"/>
      <c r="CB108" s="138"/>
      <c r="CC108" s="138"/>
      <c r="CD108" s="138"/>
      <c r="CE108" s="138"/>
      <c r="CF108" s="138"/>
      <c r="CG108" s="138"/>
      <c r="CH108" s="130"/>
      <c r="CI108" s="130"/>
      <c r="CJ108" s="130"/>
      <c r="CK108" s="130"/>
      <c r="CL108" s="130"/>
      <c r="CM108" s="130"/>
      <c r="CN108" s="130"/>
      <c r="CO108" s="130"/>
      <c r="CP108" s="130"/>
      <c r="CQ108" s="130"/>
      <c r="CR108" s="130"/>
      <c r="CS108" s="130"/>
      <c r="CT108" s="13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row>
    <row r="109" spans="1:256" ht="20.25" customHeight="1">
      <c r="A109" s="282"/>
      <c r="B109" s="91" t="s">
        <v>34</v>
      </c>
      <c r="C109" s="90">
        <v>9974.8088249996999</v>
      </c>
      <c r="D109" s="90">
        <v>25448</v>
      </c>
      <c r="E109" s="90">
        <v>65.463128969474994</v>
      </c>
      <c r="F109" s="90">
        <v>3152.9221630000002</v>
      </c>
      <c r="G109" s="90">
        <v>1192</v>
      </c>
      <c r="H109" s="92">
        <v>49.477990224800003</v>
      </c>
      <c r="I109" s="92">
        <v>25</v>
      </c>
      <c r="J109" s="92">
        <v>78.559089999999998</v>
      </c>
      <c r="K109" s="92">
        <v>20</v>
      </c>
      <c r="L109" s="90">
        <v>6791.4966296623998</v>
      </c>
      <c r="M109" s="90">
        <v>6323</v>
      </c>
      <c r="N109" s="90">
        <v>75.419685267033003</v>
      </c>
      <c r="O109" s="90">
        <v>2798.084065</v>
      </c>
      <c r="P109" s="90">
        <v>583</v>
      </c>
      <c r="Q109" s="90">
        <v>622.35704299999998</v>
      </c>
      <c r="R109" s="90">
        <v>289</v>
      </c>
      <c r="S109" s="90">
        <v>49.965431714741399</v>
      </c>
      <c r="T109" s="90">
        <v>3152.9221630000002</v>
      </c>
      <c r="U109" s="90">
        <v>34</v>
      </c>
      <c r="V109" s="92">
        <v>5825.3151996624001</v>
      </c>
      <c r="W109" s="92">
        <v>5108</v>
      </c>
      <c r="X109" s="90">
        <v>71.364311579708797</v>
      </c>
      <c r="Y109" s="92">
        <v>2355.8230739999999</v>
      </c>
      <c r="Z109" s="92">
        <v>475</v>
      </c>
      <c r="AA109" s="90">
        <v>390.00141300000001</v>
      </c>
      <c r="AB109" s="90">
        <v>651</v>
      </c>
      <c r="AC109" s="90">
        <v>198.95664500000001</v>
      </c>
      <c r="AD109" s="90">
        <v>52</v>
      </c>
      <c r="AE109" s="90">
        <v>576.18001700000002</v>
      </c>
      <c r="AF109" s="90">
        <v>564</v>
      </c>
      <c r="AG109" s="90">
        <v>243.30434600000001</v>
      </c>
      <c r="AH109" s="90">
        <v>56</v>
      </c>
      <c r="AI109" s="92">
        <v>2047.6187417281999</v>
      </c>
      <c r="AJ109" s="92">
        <v>15246</v>
      </c>
      <c r="AK109" s="90">
        <v>51.490160000000003</v>
      </c>
      <c r="AL109" s="90">
        <v>551</v>
      </c>
      <c r="AM109" s="92">
        <v>1956.0841587527</v>
      </c>
      <c r="AN109" s="92">
        <v>15100</v>
      </c>
      <c r="AO109" s="90">
        <v>51.490160000000003</v>
      </c>
      <c r="AP109" s="90">
        <v>551</v>
      </c>
      <c r="AQ109" s="92">
        <v>9.3500214467999996</v>
      </c>
      <c r="AR109" s="92">
        <v>2</v>
      </c>
      <c r="AS109" s="90">
        <v>0</v>
      </c>
      <c r="AT109" s="90">
        <v>0</v>
      </c>
      <c r="AU109" s="92">
        <v>0</v>
      </c>
      <c r="AV109" s="92">
        <v>0</v>
      </c>
      <c r="AW109" s="90">
        <v>0</v>
      </c>
      <c r="AX109" s="90">
        <v>0</v>
      </c>
      <c r="AY109" s="92">
        <v>1.9874612170999999</v>
      </c>
      <c r="AZ109" s="92">
        <v>8</v>
      </c>
      <c r="BA109" s="90">
        <v>20.110334000000002</v>
      </c>
      <c r="BB109" s="90">
        <v>6</v>
      </c>
      <c r="BC109" s="92">
        <v>187.20488872999999</v>
      </c>
      <c r="BD109" s="92">
        <v>14</v>
      </c>
      <c r="BE109" s="90">
        <v>0</v>
      </c>
      <c r="BF109" s="90">
        <v>0</v>
      </c>
      <c r="BG109" s="92">
        <v>328.4524363049</v>
      </c>
      <c r="BH109" s="92">
        <v>98</v>
      </c>
      <c r="BI109" s="90">
        <v>201.64936299999999</v>
      </c>
      <c r="BJ109" s="90">
        <v>28</v>
      </c>
      <c r="BK109" s="92">
        <v>145.6838675418</v>
      </c>
      <c r="BL109" s="92">
        <v>79</v>
      </c>
      <c r="BM109" s="90">
        <v>2.7990400000000002</v>
      </c>
      <c r="BN109" s="90">
        <v>3</v>
      </c>
      <c r="BO109" s="92">
        <v>413.53678814369999</v>
      </c>
      <c r="BP109" s="92">
        <v>3653</v>
      </c>
      <c r="BQ109" s="90">
        <v>0.23011100000000001</v>
      </c>
      <c r="BR109" s="90">
        <v>1</v>
      </c>
      <c r="BS109" s="92">
        <v>0</v>
      </c>
      <c r="BT109" s="92">
        <v>0</v>
      </c>
      <c r="BU109" s="90">
        <v>-4.7034598438244797E-13</v>
      </c>
      <c r="BV109" s="90">
        <v>0</v>
      </c>
      <c r="BW109" s="131">
        <f t="shared" si="4"/>
        <v>9974.8088249997018</v>
      </c>
      <c r="BX109" s="131">
        <f t="shared" si="5"/>
        <v>0</v>
      </c>
      <c r="BY109" s="138"/>
      <c r="BZ109" s="138"/>
      <c r="CA109" s="138"/>
      <c r="CB109" s="138"/>
      <c r="CC109" s="138"/>
      <c r="CD109" s="138"/>
      <c r="CE109" s="138"/>
      <c r="CF109" s="138"/>
      <c r="CG109" s="138"/>
      <c r="CH109" s="130"/>
      <c r="CI109" s="130"/>
      <c r="CJ109" s="130"/>
      <c r="CK109" s="130"/>
      <c r="CL109" s="130"/>
      <c r="CM109" s="130"/>
      <c r="CN109" s="130"/>
      <c r="CO109" s="130"/>
      <c r="CP109" s="130"/>
      <c r="CQ109" s="130"/>
      <c r="CR109" s="130"/>
      <c r="CS109" s="130"/>
      <c r="CT109" s="13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row>
    <row r="110" spans="1:256" ht="20.25" customHeight="1">
      <c r="A110" s="282"/>
      <c r="B110" s="91" t="s">
        <v>48</v>
      </c>
      <c r="C110" s="90">
        <v>2254.1147780000001</v>
      </c>
      <c r="D110" s="90">
        <v>2858</v>
      </c>
      <c r="E110" s="90">
        <v>53.690207870470303</v>
      </c>
      <c r="F110" s="90">
        <v>808.43949999999995</v>
      </c>
      <c r="G110" s="90">
        <v>198</v>
      </c>
      <c r="H110" s="90">
        <v>2.3199999999999998</v>
      </c>
      <c r="I110" s="90">
        <v>2</v>
      </c>
      <c r="J110" s="90">
        <v>0</v>
      </c>
      <c r="K110" s="90">
        <v>0</v>
      </c>
      <c r="L110" s="90">
        <v>2147.0001990000001</v>
      </c>
      <c r="M110" s="90">
        <v>2755</v>
      </c>
      <c r="N110" s="90">
        <v>57.773751000627399</v>
      </c>
      <c r="O110" s="90">
        <v>799.58839999999998</v>
      </c>
      <c r="P110" s="90">
        <v>189</v>
      </c>
      <c r="Q110" s="90">
        <v>67.844723999999999</v>
      </c>
      <c r="R110" s="90">
        <v>186</v>
      </c>
      <c r="S110" s="90">
        <v>51.310594536224201</v>
      </c>
      <c r="T110" s="90">
        <v>55.800359</v>
      </c>
      <c r="U110" s="90">
        <v>16</v>
      </c>
      <c r="V110" s="90">
        <v>1707.6424280000001</v>
      </c>
      <c r="W110" s="90">
        <v>2205</v>
      </c>
      <c r="X110" s="90">
        <v>51.505817613249398</v>
      </c>
      <c r="Y110" s="90">
        <v>640.40260000000001</v>
      </c>
      <c r="Z110" s="90">
        <v>145</v>
      </c>
      <c r="AA110" s="90">
        <v>153.56125499999999</v>
      </c>
      <c r="AB110" s="90">
        <v>183</v>
      </c>
      <c r="AC110" s="90">
        <v>29.2348</v>
      </c>
      <c r="AD110" s="90">
        <v>11</v>
      </c>
      <c r="AE110" s="90">
        <v>285.796516</v>
      </c>
      <c r="AF110" s="90">
        <v>367</v>
      </c>
      <c r="AG110" s="90">
        <v>129.95099999999999</v>
      </c>
      <c r="AH110" s="90">
        <v>33</v>
      </c>
      <c r="AI110" s="90">
        <v>0</v>
      </c>
      <c r="AJ110" s="90">
        <v>0</v>
      </c>
      <c r="AK110" s="90">
        <v>0</v>
      </c>
      <c r="AL110" s="90">
        <v>0</v>
      </c>
      <c r="AM110" s="90">
        <v>0</v>
      </c>
      <c r="AN110" s="90">
        <v>0</v>
      </c>
      <c r="AO110" s="90">
        <v>0</v>
      </c>
      <c r="AP110" s="90">
        <v>0</v>
      </c>
      <c r="AQ110" s="90">
        <v>0</v>
      </c>
      <c r="AR110" s="90">
        <v>0</v>
      </c>
      <c r="AS110" s="90">
        <v>0</v>
      </c>
      <c r="AT110" s="90">
        <v>0</v>
      </c>
      <c r="AU110" s="90">
        <v>0</v>
      </c>
      <c r="AV110" s="90">
        <v>0</v>
      </c>
      <c r="AW110" s="90">
        <v>0</v>
      </c>
      <c r="AX110" s="90">
        <v>0</v>
      </c>
      <c r="AY110" s="90">
        <v>0</v>
      </c>
      <c r="AZ110" s="90">
        <v>0</v>
      </c>
      <c r="BA110" s="90">
        <v>0</v>
      </c>
      <c r="BB110" s="90">
        <v>0</v>
      </c>
      <c r="BC110" s="90">
        <v>0</v>
      </c>
      <c r="BD110" s="90">
        <v>0</v>
      </c>
      <c r="BE110" s="90">
        <v>0</v>
      </c>
      <c r="BF110" s="90">
        <v>0</v>
      </c>
      <c r="BG110" s="90">
        <v>86.274769000000006</v>
      </c>
      <c r="BH110" s="90">
        <v>62</v>
      </c>
      <c r="BI110" s="90">
        <v>5.8009000000000004</v>
      </c>
      <c r="BJ110" s="90">
        <v>7</v>
      </c>
      <c r="BK110" s="90">
        <v>13.53293</v>
      </c>
      <c r="BL110" s="90">
        <v>39</v>
      </c>
      <c r="BM110" s="90">
        <v>5.0200000000000002E-2</v>
      </c>
      <c r="BN110" s="90">
        <v>2</v>
      </c>
      <c r="BO110" s="90">
        <v>4.9868800000000002</v>
      </c>
      <c r="BP110" s="90">
        <v>0</v>
      </c>
      <c r="BQ110" s="90">
        <v>3</v>
      </c>
      <c r="BR110" s="90">
        <v>0</v>
      </c>
      <c r="BS110" s="90">
        <v>0</v>
      </c>
      <c r="BT110" s="90">
        <v>0</v>
      </c>
      <c r="BU110" s="90">
        <v>0</v>
      </c>
      <c r="BV110" s="90">
        <v>0</v>
      </c>
      <c r="BW110" s="131">
        <f t="shared" si="4"/>
        <v>2254.1147780000001</v>
      </c>
      <c r="BX110" s="131">
        <f t="shared" si="5"/>
        <v>0</v>
      </c>
      <c r="BY110" s="138"/>
      <c r="BZ110" s="138"/>
      <c r="CA110" s="138"/>
      <c r="CB110" s="138"/>
      <c r="CC110" s="138"/>
      <c r="CD110" s="138"/>
      <c r="CE110" s="138"/>
      <c r="CF110" s="138"/>
      <c r="CG110" s="138"/>
      <c r="CH110" s="130"/>
      <c r="CI110" s="130"/>
      <c r="CJ110" s="130"/>
      <c r="CK110" s="130"/>
      <c r="CL110" s="130"/>
      <c r="CM110" s="130"/>
      <c r="CN110" s="130"/>
      <c r="CO110" s="130"/>
      <c r="CP110" s="130"/>
      <c r="CQ110" s="130"/>
      <c r="CR110" s="130"/>
      <c r="CS110" s="130"/>
      <c r="CT110" s="13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row>
    <row r="111" spans="1:256" ht="20.25" customHeight="1">
      <c r="A111" s="282"/>
      <c r="B111" s="74" t="s">
        <v>49</v>
      </c>
      <c r="C111" s="94">
        <v>2063.0209129999998</v>
      </c>
      <c r="D111" s="94">
        <v>4933</v>
      </c>
      <c r="E111" s="94">
        <v>36.919269665256998</v>
      </c>
      <c r="F111" s="94">
        <v>662.52200600000003</v>
      </c>
      <c r="G111" s="94">
        <v>321</v>
      </c>
      <c r="H111" s="94">
        <v>1.4999999999999999E-2</v>
      </c>
      <c r="I111" s="94">
        <v>3</v>
      </c>
      <c r="J111" s="94">
        <v>1.5</v>
      </c>
      <c r="K111" s="94">
        <v>2</v>
      </c>
      <c r="L111" s="94">
        <v>1886.662227</v>
      </c>
      <c r="M111" s="94">
        <v>4519</v>
      </c>
      <c r="N111" s="94">
        <v>39.028771772369502</v>
      </c>
      <c r="O111" s="94">
        <v>442.04377499999998</v>
      </c>
      <c r="P111" s="94">
        <v>242</v>
      </c>
      <c r="Q111" s="90">
        <v>23.547816000000001</v>
      </c>
      <c r="R111" s="90">
        <v>51</v>
      </c>
      <c r="S111" s="90">
        <v>146.19108953752701</v>
      </c>
      <c r="T111" s="90">
        <v>-0.13411100000000001</v>
      </c>
      <c r="U111" s="90">
        <v>3</v>
      </c>
      <c r="V111" s="94">
        <v>1886.482227</v>
      </c>
      <c r="W111" s="94">
        <v>4518</v>
      </c>
      <c r="X111" s="94">
        <v>39.027973006371802</v>
      </c>
      <c r="Y111" s="94">
        <v>442.04377499999998</v>
      </c>
      <c r="Z111" s="94">
        <v>242</v>
      </c>
      <c r="AA111" s="94">
        <v>0.18</v>
      </c>
      <c r="AB111" s="94">
        <v>1</v>
      </c>
      <c r="AC111" s="94">
        <v>0</v>
      </c>
      <c r="AD111" s="94">
        <v>0</v>
      </c>
      <c r="AE111" s="94">
        <v>0</v>
      </c>
      <c r="AF111" s="94">
        <v>0</v>
      </c>
      <c r="AG111" s="94">
        <v>0</v>
      </c>
      <c r="AH111" s="94">
        <v>0</v>
      </c>
      <c r="AI111" s="94">
        <v>0</v>
      </c>
      <c r="AJ111" s="94">
        <v>0</v>
      </c>
      <c r="AK111" s="94">
        <v>0</v>
      </c>
      <c r="AL111" s="94">
        <v>0</v>
      </c>
      <c r="AM111" s="94">
        <v>0</v>
      </c>
      <c r="AN111" s="94">
        <v>0</v>
      </c>
      <c r="AO111" s="94">
        <v>0</v>
      </c>
      <c r="AP111" s="94">
        <v>0</v>
      </c>
      <c r="AQ111" s="94">
        <v>5.0000000000000001E-3</v>
      </c>
      <c r="AR111" s="94">
        <v>1</v>
      </c>
      <c r="AS111" s="94">
        <v>0</v>
      </c>
      <c r="AT111" s="94">
        <v>0</v>
      </c>
      <c r="AU111" s="94">
        <v>0</v>
      </c>
      <c r="AV111" s="94">
        <v>0</v>
      </c>
      <c r="AW111" s="94">
        <v>25</v>
      </c>
      <c r="AX111" s="94">
        <v>2</v>
      </c>
      <c r="AY111" s="94">
        <v>12.595639</v>
      </c>
      <c r="AZ111" s="94">
        <v>8</v>
      </c>
      <c r="BA111" s="94">
        <v>0</v>
      </c>
      <c r="BB111" s="94">
        <v>0</v>
      </c>
      <c r="BC111" s="94">
        <v>0</v>
      </c>
      <c r="BD111" s="94">
        <v>0</v>
      </c>
      <c r="BE111" s="94">
        <v>0</v>
      </c>
      <c r="BF111" s="94">
        <v>0</v>
      </c>
      <c r="BG111" s="94">
        <v>124.366787</v>
      </c>
      <c r="BH111" s="94">
        <v>268</v>
      </c>
      <c r="BI111" s="94">
        <v>91.994500000000002</v>
      </c>
      <c r="BJ111" s="94">
        <v>45</v>
      </c>
      <c r="BK111" s="94">
        <v>38.963717000000003</v>
      </c>
      <c r="BL111" s="94">
        <v>132</v>
      </c>
      <c r="BM111" s="94">
        <v>84.433730999999995</v>
      </c>
      <c r="BN111" s="94">
        <v>28</v>
      </c>
      <c r="BO111" s="94">
        <v>0.17124300000000001</v>
      </c>
      <c r="BP111" s="94">
        <v>1</v>
      </c>
      <c r="BQ111" s="94">
        <v>0.05</v>
      </c>
      <c r="BR111" s="94">
        <v>1</v>
      </c>
      <c r="BS111" s="90">
        <v>0.24129999999992099</v>
      </c>
      <c r="BT111" s="94">
        <v>1</v>
      </c>
      <c r="BU111" s="94">
        <v>17.499999999999901</v>
      </c>
      <c r="BV111" s="94">
        <v>1</v>
      </c>
      <c r="BW111" s="131">
        <f t="shared" si="4"/>
        <v>2063.0209129999998</v>
      </c>
      <c r="BX111" s="131">
        <f t="shared" si="5"/>
        <v>0</v>
      </c>
      <c r="BY111" s="138"/>
      <c r="BZ111" s="138"/>
      <c r="CA111" s="138"/>
      <c r="CB111" s="138"/>
      <c r="CC111" s="138"/>
      <c r="CD111" s="138"/>
      <c r="CE111" s="138"/>
      <c r="CF111" s="138"/>
      <c r="CG111" s="138"/>
      <c r="CH111" s="130"/>
      <c r="CI111" s="130"/>
      <c r="CJ111" s="130"/>
      <c r="CK111" s="130"/>
      <c r="CL111" s="130"/>
      <c r="CM111" s="130"/>
      <c r="CN111" s="130"/>
      <c r="CO111" s="130"/>
      <c r="CP111" s="130"/>
      <c r="CQ111" s="130"/>
      <c r="CR111" s="130"/>
      <c r="CS111" s="130"/>
      <c r="CT111" s="13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row>
    <row r="112" spans="1:256" ht="20.25" customHeight="1">
      <c r="A112" s="282"/>
      <c r="B112" s="74" t="s">
        <v>37</v>
      </c>
      <c r="C112" s="90">
        <v>1116.898985</v>
      </c>
      <c r="D112" s="90">
        <v>1140</v>
      </c>
      <c r="E112" s="90">
        <v>77.841250711505097</v>
      </c>
      <c r="F112" s="90">
        <v>609.66520700000001</v>
      </c>
      <c r="G112" s="90">
        <v>192</v>
      </c>
      <c r="H112" s="90">
        <v>9.6000000000000002E-2</v>
      </c>
      <c r="I112" s="90">
        <v>1</v>
      </c>
      <c r="J112" s="90">
        <v>0.15</v>
      </c>
      <c r="K112" s="90">
        <v>1</v>
      </c>
      <c r="L112" s="90">
        <v>871.13684499999999</v>
      </c>
      <c r="M112" s="90">
        <v>1080</v>
      </c>
      <c r="N112" s="90">
        <v>91.573213651276703</v>
      </c>
      <c r="O112" s="90">
        <v>282.31580700000001</v>
      </c>
      <c r="P112" s="90">
        <v>169</v>
      </c>
      <c r="Q112" s="90">
        <v>30.094778000000002</v>
      </c>
      <c r="R112" s="90">
        <v>45</v>
      </c>
      <c r="S112" s="90">
        <v>26.701473566668199</v>
      </c>
      <c r="T112" s="90">
        <v>23.333400000000001</v>
      </c>
      <c r="U112" s="90">
        <v>12</v>
      </c>
      <c r="V112" s="90">
        <v>869.92454599999996</v>
      </c>
      <c r="W112" s="90">
        <v>1069</v>
      </c>
      <c r="X112" s="90">
        <v>93.475934378320005</v>
      </c>
      <c r="Y112" s="90">
        <v>282.31580700000001</v>
      </c>
      <c r="Z112" s="90">
        <v>169</v>
      </c>
      <c r="AA112" s="90">
        <v>1.212299</v>
      </c>
      <c r="AB112" s="90">
        <v>11</v>
      </c>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v>28.711079000000002</v>
      </c>
      <c r="BH112" s="90">
        <v>7</v>
      </c>
      <c r="BI112" s="90">
        <v>300.10000000000002</v>
      </c>
      <c r="BJ112" s="90">
        <v>2</v>
      </c>
      <c r="BK112" s="90">
        <v>216.955061</v>
      </c>
      <c r="BL112" s="90">
        <v>52</v>
      </c>
      <c r="BM112" s="90">
        <v>24.699400000000001</v>
      </c>
      <c r="BN112" s="90">
        <v>19</v>
      </c>
      <c r="BO112" s="90"/>
      <c r="BP112" s="90"/>
      <c r="BQ112" s="90"/>
      <c r="BR112" s="90"/>
      <c r="BS112" s="90"/>
      <c r="BT112" s="90"/>
      <c r="BU112" s="90">
        <v>2.4</v>
      </c>
      <c r="BV112" s="90">
        <v>1</v>
      </c>
      <c r="BW112" s="131">
        <f t="shared" si="4"/>
        <v>1116.898985</v>
      </c>
      <c r="BX112" s="131">
        <f t="shared" si="5"/>
        <v>0</v>
      </c>
      <c r="BY112" s="138"/>
      <c r="BZ112" s="138"/>
      <c r="CA112" s="138"/>
      <c r="CB112" s="138"/>
      <c r="CC112" s="138"/>
      <c r="CD112" s="138"/>
      <c r="CE112" s="138"/>
      <c r="CF112" s="138"/>
      <c r="CG112" s="138"/>
      <c r="CH112" s="130"/>
      <c r="CI112" s="130"/>
      <c r="CJ112" s="130"/>
      <c r="CK112" s="130"/>
      <c r="CL112" s="130"/>
      <c r="CM112" s="130"/>
      <c r="CN112" s="130"/>
      <c r="CO112" s="130"/>
      <c r="CP112" s="130"/>
      <c r="CQ112" s="130"/>
      <c r="CR112" s="130"/>
      <c r="CS112" s="130"/>
      <c r="CT112" s="13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row>
    <row r="113" spans="1:256" ht="20.25" customHeight="1">
      <c r="A113" s="282"/>
      <c r="B113" s="74" t="s">
        <v>121</v>
      </c>
      <c r="C113" s="90">
        <v>2904.522571</v>
      </c>
      <c r="D113" s="90">
        <v>3896</v>
      </c>
      <c r="E113" s="90">
        <v>63.592965128277598</v>
      </c>
      <c r="F113" s="90">
        <v>1398.805253</v>
      </c>
      <c r="G113" s="90">
        <v>359</v>
      </c>
      <c r="H113" s="90">
        <v>256.92730599999999</v>
      </c>
      <c r="I113" s="90">
        <v>11</v>
      </c>
      <c r="J113" s="90">
        <v>202.69061199999999</v>
      </c>
      <c r="K113" s="90">
        <v>4</v>
      </c>
      <c r="L113" s="90">
        <v>2325.8917270000002</v>
      </c>
      <c r="M113" s="90">
        <v>3498</v>
      </c>
      <c r="N113" s="90">
        <v>64.213725390419398</v>
      </c>
      <c r="O113" s="90">
        <v>940.43182400000001</v>
      </c>
      <c r="P113" s="90">
        <v>290</v>
      </c>
      <c r="Q113" s="90">
        <v>73.545856999999998</v>
      </c>
      <c r="R113" s="90">
        <v>23</v>
      </c>
      <c r="S113" s="90" t="e">
        <v>#DIV/0!</v>
      </c>
      <c r="T113" s="90">
        <v>0</v>
      </c>
      <c r="U113" s="90">
        <v>0</v>
      </c>
      <c r="V113" s="90">
        <v>1982.8784920000001</v>
      </c>
      <c r="W113" s="90">
        <v>3013</v>
      </c>
      <c r="X113" s="90">
        <v>59.8793995518825</v>
      </c>
      <c r="Y113" s="90">
        <v>766.00656300000003</v>
      </c>
      <c r="Z113" s="90">
        <v>227</v>
      </c>
      <c r="AA113" s="90">
        <v>265.92690499999998</v>
      </c>
      <c r="AB113" s="90">
        <v>349</v>
      </c>
      <c r="AC113" s="90">
        <v>97.694849000000005</v>
      </c>
      <c r="AD113" s="90">
        <v>41</v>
      </c>
      <c r="AE113" s="90">
        <v>77.086330000000004</v>
      </c>
      <c r="AF113" s="90">
        <v>136</v>
      </c>
      <c r="AG113" s="90">
        <v>76.730412000000001</v>
      </c>
      <c r="AH113" s="90">
        <v>22</v>
      </c>
      <c r="AI113" s="90"/>
      <c r="AJ113" s="90"/>
      <c r="AK113" s="90"/>
      <c r="AL113" s="90"/>
      <c r="AM113" s="90"/>
      <c r="AN113" s="90"/>
      <c r="AO113" s="90"/>
      <c r="AP113" s="90"/>
      <c r="AQ113" s="90">
        <v>0</v>
      </c>
      <c r="AR113" s="90">
        <v>0</v>
      </c>
      <c r="AS113" s="90">
        <v>1.2021E-2</v>
      </c>
      <c r="AT113" s="90">
        <v>1</v>
      </c>
      <c r="AU113" s="90">
        <v>0</v>
      </c>
      <c r="AV113" s="90">
        <v>0</v>
      </c>
      <c r="AW113" s="90">
        <v>1.6450199999999999</v>
      </c>
      <c r="AX113" s="90">
        <v>1</v>
      </c>
      <c r="AY113" s="90">
        <v>0</v>
      </c>
      <c r="AZ113" s="90">
        <v>0</v>
      </c>
      <c r="BA113" s="90">
        <v>8.3999999999999995E-3</v>
      </c>
      <c r="BB113" s="90">
        <v>1</v>
      </c>
      <c r="BC113" s="90">
        <v>0</v>
      </c>
      <c r="BD113" s="90">
        <v>0</v>
      </c>
      <c r="BE113" s="90">
        <v>0</v>
      </c>
      <c r="BF113" s="90">
        <v>0</v>
      </c>
      <c r="BG113" s="90">
        <v>198.56538800000001</v>
      </c>
      <c r="BH113" s="90">
        <v>135</v>
      </c>
      <c r="BI113" s="90">
        <v>124.74228600000001</v>
      </c>
      <c r="BJ113" s="90">
        <v>16</v>
      </c>
      <c r="BK113" s="90">
        <v>123.13815</v>
      </c>
      <c r="BL113" s="90">
        <v>252</v>
      </c>
      <c r="BM113" s="90">
        <v>128.902816</v>
      </c>
      <c r="BN113" s="90">
        <v>45</v>
      </c>
      <c r="BO113" s="90">
        <v>0</v>
      </c>
      <c r="BP113" s="90"/>
      <c r="BQ113" s="90">
        <v>0.37227399999999999</v>
      </c>
      <c r="BR113" s="90">
        <v>1</v>
      </c>
      <c r="BS113" s="90"/>
      <c r="BT113" s="90"/>
      <c r="BU113" s="90"/>
      <c r="BV113" s="90"/>
      <c r="BW113" s="131">
        <f t="shared" si="4"/>
        <v>2904.5225710000004</v>
      </c>
      <c r="BX113" s="131">
        <f t="shared" si="5"/>
        <v>0</v>
      </c>
      <c r="BY113" s="138"/>
      <c r="BZ113" s="138"/>
      <c r="CA113" s="138"/>
      <c r="CB113" s="138"/>
      <c r="CC113" s="138"/>
      <c r="CD113" s="138"/>
      <c r="CE113" s="138"/>
      <c r="CF113" s="138"/>
      <c r="CG113" s="138"/>
      <c r="CH113" s="139"/>
      <c r="CI113" s="139"/>
      <c r="CJ113" s="139"/>
      <c r="CK113" s="139"/>
      <c r="CL113" s="139"/>
      <c r="CM113" s="139"/>
      <c r="CN113" s="139"/>
      <c r="CO113" s="139"/>
      <c r="CP113" s="139"/>
      <c r="CQ113" s="139"/>
      <c r="CR113" s="139"/>
      <c r="CS113" s="139"/>
      <c r="CT113" s="139"/>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c r="IL113" s="60"/>
      <c r="IM113" s="60"/>
      <c r="IN113" s="60"/>
      <c r="IO113" s="60"/>
      <c r="IP113" s="60"/>
      <c r="IQ113" s="60"/>
      <c r="IR113" s="60"/>
    </row>
    <row r="114" spans="1:256" ht="20.25" customHeight="1">
      <c r="A114" s="282"/>
      <c r="B114" s="74" t="s">
        <v>39</v>
      </c>
      <c r="C114" s="97">
        <v>452.66</v>
      </c>
      <c r="D114" s="97">
        <v>586</v>
      </c>
      <c r="E114" s="97">
        <v>42.133775154978899</v>
      </c>
      <c r="F114" s="97">
        <v>157.43</v>
      </c>
      <c r="G114" s="97">
        <v>115</v>
      </c>
      <c r="H114" s="90">
        <v>0</v>
      </c>
      <c r="I114" s="90">
        <v>0</v>
      </c>
      <c r="J114" s="90">
        <v>0</v>
      </c>
      <c r="K114" s="90">
        <v>0</v>
      </c>
      <c r="L114" s="97">
        <v>449.02</v>
      </c>
      <c r="M114" s="97">
        <v>579</v>
      </c>
      <c r="N114" s="97">
        <v>49.305471675323098</v>
      </c>
      <c r="O114" s="97">
        <v>134.36000000000001</v>
      </c>
      <c r="P114" s="97">
        <v>111</v>
      </c>
      <c r="Q114" s="97">
        <v>45.41</v>
      </c>
      <c r="R114" s="97">
        <v>19</v>
      </c>
      <c r="S114" s="97">
        <v>1230.62330623306</v>
      </c>
      <c r="T114" s="97">
        <v>5.4</v>
      </c>
      <c r="U114" s="97">
        <v>2</v>
      </c>
      <c r="V114" s="97">
        <v>450.72</v>
      </c>
      <c r="W114" s="97">
        <v>576</v>
      </c>
      <c r="X114" s="97">
        <v>49.609263213507397</v>
      </c>
      <c r="Y114" s="97">
        <v>133.77000000000001</v>
      </c>
      <c r="Z114" s="97">
        <v>110</v>
      </c>
      <c r="AA114" s="97">
        <v>-1.36</v>
      </c>
      <c r="AB114" s="97">
        <v>2</v>
      </c>
      <c r="AC114" s="97">
        <v>0.47</v>
      </c>
      <c r="AD114" s="97">
        <v>0.8</v>
      </c>
      <c r="AE114" s="97">
        <v>-0.34</v>
      </c>
      <c r="AF114" s="97">
        <v>1</v>
      </c>
      <c r="AG114" s="97">
        <v>0.12</v>
      </c>
      <c r="AH114" s="97">
        <v>0.2</v>
      </c>
      <c r="AI114" s="97">
        <v>0</v>
      </c>
      <c r="AJ114" s="97">
        <v>0</v>
      </c>
      <c r="AK114" s="97">
        <v>0</v>
      </c>
      <c r="AL114" s="97">
        <v>0</v>
      </c>
      <c r="AM114" s="97">
        <v>0</v>
      </c>
      <c r="AN114" s="97">
        <v>0</v>
      </c>
      <c r="AO114" s="97">
        <v>0</v>
      </c>
      <c r="AP114" s="97">
        <v>0</v>
      </c>
      <c r="AQ114" s="97">
        <v>0</v>
      </c>
      <c r="AR114" s="97">
        <v>0</v>
      </c>
      <c r="AS114" s="97">
        <v>0</v>
      </c>
      <c r="AT114" s="97">
        <v>0</v>
      </c>
      <c r="AU114" s="97">
        <v>0</v>
      </c>
      <c r="AV114" s="97">
        <v>0</v>
      </c>
      <c r="AW114" s="97">
        <v>0</v>
      </c>
      <c r="AX114" s="97">
        <v>0</v>
      </c>
      <c r="AY114" s="97">
        <v>0</v>
      </c>
      <c r="AZ114" s="97">
        <v>0</v>
      </c>
      <c r="BA114" s="97">
        <v>0</v>
      </c>
      <c r="BB114" s="97">
        <v>0</v>
      </c>
      <c r="BC114" s="97">
        <v>0</v>
      </c>
      <c r="BD114" s="97">
        <v>0</v>
      </c>
      <c r="BE114" s="97">
        <v>0</v>
      </c>
      <c r="BF114" s="97">
        <v>0</v>
      </c>
      <c r="BG114" s="97">
        <v>2.62</v>
      </c>
      <c r="BH114" s="97">
        <v>3</v>
      </c>
      <c r="BI114" s="97">
        <v>0</v>
      </c>
      <c r="BJ114" s="97">
        <v>0</v>
      </c>
      <c r="BK114" s="97">
        <v>1.02</v>
      </c>
      <c r="BL114" s="97">
        <v>4</v>
      </c>
      <c r="BM114" s="97">
        <v>23.07</v>
      </c>
      <c r="BN114" s="97">
        <v>4</v>
      </c>
      <c r="BO114" s="97">
        <v>0</v>
      </c>
      <c r="BP114" s="97">
        <v>0</v>
      </c>
      <c r="BQ114" s="97">
        <v>0</v>
      </c>
      <c r="BR114" s="97">
        <v>0</v>
      </c>
      <c r="BS114" s="97">
        <v>0</v>
      </c>
      <c r="BT114" s="97">
        <v>0</v>
      </c>
      <c r="BU114" s="97">
        <v>0</v>
      </c>
      <c r="BV114" s="97">
        <v>0</v>
      </c>
      <c r="BW114" s="131">
        <f t="shared" si="4"/>
        <v>452.65999999999997</v>
      </c>
      <c r="BX114" s="131">
        <f t="shared" si="5"/>
        <v>0</v>
      </c>
      <c r="BY114" s="138"/>
      <c r="BZ114" s="138"/>
      <c r="CA114" s="138"/>
      <c r="CB114" s="138"/>
      <c r="CC114" s="138"/>
      <c r="CD114" s="138"/>
      <c r="CE114" s="138"/>
      <c r="CF114" s="138"/>
      <c r="CG114" s="138"/>
      <c r="CH114" s="130"/>
      <c r="CI114" s="130"/>
      <c r="CJ114" s="130"/>
      <c r="CK114" s="130"/>
      <c r="CL114" s="130"/>
      <c r="CM114" s="130"/>
      <c r="CN114" s="130"/>
      <c r="CO114" s="130"/>
      <c r="CP114" s="130"/>
      <c r="CQ114" s="130"/>
      <c r="CR114" s="130"/>
      <c r="CS114" s="130"/>
      <c r="CT114" s="13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row>
    <row r="115" spans="1:256" ht="20.25" customHeight="1">
      <c r="A115" s="282"/>
      <c r="B115" s="74" t="s">
        <v>52</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131">
        <f t="shared" si="4"/>
        <v>0</v>
      </c>
      <c r="BX115" s="131">
        <f t="shared" si="5"/>
        <v>0</v>
      </c>
      <c r="BY115" s="138"/>
      <c r="BZ115" s="138"/>
      <c r="CA115" s="138"/>
      <c r="CB115" s="138"/>
      <c r="CC115" s="138"/>
      <c r="CD115" s="138"/>
      <c r="CE115" s="138"/>
      <c r="CF115" s="138"/>
      <c r="CG115" s="138"/>
      <c r="CH115" s="130"/>
      <c r="CI115" s="130"/>
      <c r="CJ115" s="130"/>
      <c r="CK115" s="130"/>
      <c r="CL115" s="130"/>
      <c r="CM115" s="130"/>
      <c r="CN115" s="130"/>
      <c r="CO115" s="130"/>
      <c r="CP115" s="130"/>
      <c r="CQ115" s="130"/>
      <c r="CR115" s="130"/>
      <c r="CS115" s="130"/>
      <c r="CT115" s="13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row>
    <row r="116" spans="1:256" s="50" customFormat="1" ht="20.25" customHeight="1">
      <c r="A116" s="282"/>
      <c r="B116" s="74" t="s">
        <v>40</v>
      </c>
      <c r="C116" s="98">
        <v>2441.4019579999999</v>
      </c>
      <c r="D116" s="98">
        <v>4070</v>
      </c>
      <c r="E116" s="99">
        <v>49.89</v>
      </c>
      <c r="F116" s="98">
        <v>762.76554799999997</v>
      </c>
      <c r="G116" s="98">
        <v>222</v>
      </c>
      <c r="H116" s="98"/>
      <c r="I116" s="111"/>
      <c r="J116" s="98"/>
      <c r="K116" s="111"/>
      <c r="L116" s="98">
        <v>2266.6932200000001</v>
      </c>
      <c r="M116" s="98">
        <v>3956</v>
      </c>
      <c r="N116" s="99">
        <v>52.18</v>
      </c>
      <c r="O116" s="98">
        <v>669.29594799999995</v>
      </c>
      <c r="P116" s="101">
        <v>193</v>
      </c>
      <c r="Q116" s="98">
        <v>767.65372500000001</v>
      </c>
      <c r="R116" s="98">
        <v>1199</v>
      </c>
      <c r="S116" s="99">
        <v>43.76</v>
      </c>
      <c r="T116" s="98">
        <v>129.65510699999999</v>
      </c>
      <c r="U116" s="111">
        <v>55</v>
      </c>
      <c r="V116" s="98">
        <v>2253.5838199999998</v>
      </c>
      <c r="W116" s="98">
        <v>3955</v>
      </c>
      <c r="X116" s="99">
        <v>52.18</v>
      </c>
      <c r="Y116" s="98">
        <v>669.29594799999995</v>
      </c>
      <c r="Z116" s="101">
        <v>193</v>
      </c>
      <c r="AA116" s="98"/>
      <c r="AB116" s="111"/>
      <c r="AC116" s="98"/>
      <c r="AD116" s="111"/>
      <c r="AE116" s="98">
        <v>13.109400000000001</v>
      </c>
      <c r="AF116" s="111">
        <v>1</v>
      </c>
      <c r="AG116" s="98"/>
      <c r="AH116" s="111"/>
      <c r="AI116" s="111"/>
      <c r="AJ116" s="111"/>
      <c r="AK116" s="111"/>
      <c r="AL116" s="111"/>
      <c r="AM116" s="111"/>
      <c r="AN116" s="111"/>
      <c r="AO116" s="111"/>
      <c r="AP116" s="111"/>
      <c r="AQ116" s="111"/>
      <c r="AR116" s="111"/>
      <c r="AS116" s="111"/>
      <c r="AT116" s="111"/>
      <c r="AU116" s="111"/>
      <c r="AV116" s="111"/>
      <c r="AW116" s="111"/>
      <c r="AX116" s="111"/>
      <c r="AY116" s="98">
        <v>0.23</v>
      </c>
      <c r="AZ116" s="111">
        <v>5</v>
      </c>
      <c r="BA116" s="98">
        <v>7</v>
      </c>
      <c r="BB116" s="111">
        <v>3</v>
      </c>
      <c r="BC116" s="111"/>
      <c r="BD116" s="111"/>
      <c r="BE116" s="111"/>
      <c r="BF116" s="111"/>
      <c r="BG116" s="98">
        <v>51.282027999999997</v>
      </c>
      <c r="BH116" s="111">
        <v>25</v>
      </c>
      <c r="BI116" s="98">
        <v>24.05</v>
      </c>
      <c r="BJ116" s="111">
        <v>9</v>
      </c>
      <c r="BK116" s="98">
        <v>57.220582</v>
      </c>
      <c r="BL116" s="98">
        <v>20</v>
      </c>
      <c r="BM116" s="98">
        <v>47.755000000000003</v>
      </c>
      <c r="BN116" s="111">
        <v>12</v>
      </c>
      <c r="BO116" s="111">
        <v>14.498566</v>
      </c>
      <c r="BP116" s="111">
        <v>52</v>
      </c>
      <c r="BQ116" s="111">
        <v>6.45</v>
      </c>
      <c r="BR116" s="111">
        <v>3</v>
      </c>
      <c r="BS116" s="99">
        <v>51.477561999999601</v>
      </c>
      <c r="BT116" s="111">
        <v>12</v>
      </c>
      <c r="BU116" s="111">
        <v>8.2146000000000203</v>
      </c>
      <c r="BV116" s="111">
        <v>2</v>
      </c>
      <c r="BW116" s="131">
        <f t="shared" si="4"/>
        <v>2441.4019579999999</v>
      </c>
      <c r="BX116" s="131">
        <f t="shared" si="5"/>
        <v>0</v>
      </c>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IS116" s="60"/>
      <c r="IT116" s="60"/>
      <c r="IU116" s="60"/>
      <c r="IV116" s="60"/>
    </row>
    <row r="117" spans="1:256" s="50" customFormat="1" ht="20.25" customHeight="1">
      <c r="A117" s="282"/>
      <c r="B117" s="74" t="s">
        <v>53</v>
      </c>
      <c r="C117" s="98">
        <v>273.57</v>
      </c>
      <c r="D117" s="99">
        <v>254</v>
      </c>
      <c r="E117" s="100">
        <v>83.073699553612101</v>
      </c>
      <c r="F117" s="98">
        <v>85.66</v>
      </c>
      <c r="G117" s="101">
        <v>75</v>
      </c>
      <c r="H117" s="98"/>
      <c r="I117" s="111"/>
      <c r="J117" s="98"/>
      <c r="K117" s="111"/>
      <c r="L117" s="98">
        <v>272.48</v>
      </c>
      <c r="M117" s="101">
        <v>252</v>
      </c>
      <c r="N117" s="99">
        <v>88.793300094502598</v>
      </c>
      <c r="O117" s="98">
        <v>52.56</v>
      </c>
      <c r="P117" s="101">
        <v>53</v>
      </c>
      <c r="Q117" s="98">
        <v>-8.33</v>
      </c>
      <c r="R117" s="101">
        <v>1</v>
      </c>
      <c r="S117" s="111" t="e">
        <v>#DIV/0!</v>
      </c>
      <c r="T117" s="98">
        <v>7.64</v>
      </c>
      <c r="U117" s="101">
        <v>4</v>
      </c>
      <c r="V117" s="98">
        <v>272.48</v>
      </c>
      <c r="W117" s="101">
        <v>252</v>
      </c>
      <c r="X117" s="111">
        <v>88.793300094502598</v>
      </c>
      <c r="Y117" s="98">
        <v>52.56</v>
      </c>
      <c r="Z117" s="101">
        <v>53</v>
      </c>
      <c r="AA117" s="98">
        <v>0</v>
      </c>
      <c r="AB117" s="98">
        <v>0</v>
      </c>
      <c r="AC117" s="98">
        <v>0</v>
      </c>
      <c r="AD117" s="111">
        <v>0</v>
      </c>
      <c r="AE117" s="98"/>
      <c r="AF117" s="111"/>
      <c r="AG117" s="98"/>
      <c r="AH117" s="111"/>
      <c r="AI117" s="111"/>
      <c r="AJ117" s="111"/>
      <c r="AK117" s="111"/>
      <c r="AL117" s="111"/>
      <c r="AM117" s="111"/>
      <c r="AN117" s="111"/>
      <c r="AO117" s="111"/>
      <c r="AP117" s="111"/>
      <c r="AQ117" s="98"/>
      <c r="AR117" s="111"/>
      <c r="AS117" s="98"/>
      <c r="AT117" s="111"/>
      <c r="AU117" s="111"/>
      <c r="AV117" s="111"/>
      <c r="AW117" s="111"/>
      <c r="AX117" s="111"/>
      <c r="AY117" s="98"/>
      <c r="AZ117" s="111"/>
      <c r="BA117" s="98"/>
      <c r="BB117" s="111"/>
      <c r="BC117" s="98"/>
      <c r="BD117" s="99"/>
      <c r="BE117" s="98"/>
      <c r="BF117" s="99"/>
      <c r="BG117" s="98">
        <v>0.98</v>
      </c>
      <c r="BH117" s="101">
        <v>1</v>
      </c>
      <c r="BI117" s="98">
        <v>6.9</v>
      </c>
      <c r="BJ117" s="101">
        <v>11</v>
      </c>
      <c r="BK117" s="98">
        <v>0.11</v>
      </c>
      <c r="BL117" s="111">
        <v>1</v>
      </c>
      <c r="BM117" s="98">
        <v>26.2</v>
      </c>
      <c r="BN117" s="111">
        <v>11</v>
      </c>
      <c r="BO117" s="98"/>
      <c r="BP117" s="111"/>
      <c r="BQ117" s="98"/>
      <c r="BR117" s="111"/>
      <c r="BS117" s="99"/>
      <c r="BT117" s="111"/>
      <c r="BU117" s="98"/>
      <c r="BV117" s="111"/>
      <c r="BW117" s="131">
        <f t="shared" si="4"/>
        <v>273.57000000000005</v>
      </c>
      <c r="BX117" s="131">
        <f t="shared" si="5"/>
        <v>0</v>
      </c>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IS117" s="60"/>
      <c r="IT117" s="60"/>
      <c r="IU117" s="60"/>
      <c r="IV117" s="60"/>
    </row>
    <row r="118" spans="1:256" s="50" customFormat="1" ht="20.25" customHeight="1">
      <c r="A118" s="282"/>
      <c r="B118" s="74" t="s">
        <v>38</v>
      </c>
      <c r="C118" s="95">
        <v>618.16659400000003</v>
      </c>
      <c r="D118" s="95">
        <v>5218</v>
      </c>
      <c r="E118" s="96">
        <v>71.268105402983196</v>
      </c>
      <c r="F118" s="95">
        <v>59.792831999999997</v>
      </c>
      <c r="G118" s="95">
        <v>121</v>
      </c>
      <c r="H118" s="95">
        <v>0</v>
      </c>
      <c r="I118" s="95">
        <v>0</v>
      </c>
      <c r="J118" s="95">
        <v>0</v>
      </c>
      <c r="K118" s="95">
        <v>0</v>
      </c>
      <c r="L118" s="95">
        <v>96.560480999999996</v>
      </c>
      <c r="M118" s="95">
        <v>73</v>
      </c>
      <c r="N118" s="96">
        <v>156.12417805621601</v>
      </c>
      <c r="O118" s="95">
        <v>16.55</v>
      </c>
      <c r="P118" s="95">
        <v>7</v>
      </c>
      <c r="Q118" s="95"/>
      <c r="R118" s="95"/>
      <c r="S118" s="120">
        <v>0</v>
      </c>
      <c r="T118" s="95"/>
      <c r="U118" s="95"/>
      <c r="V118" s="136">
        <v>96.560480999999996</v>
      </c>
      <c r="W118" s="136">
        <v>72</v>
      </c>
      <c r="X118" s="96">
        <v>156.18135418070099</v>
      </c>
      <c r="Y118" s="136">
        <v>16.55</v>
      </c>
      <c r="Z118" s="136">
        <v>7</v>
      </c>
      <c r="AA118" s="95">
        <v>0</v>
      </c>
      <c r="AB118" s="95">
        <v>1</v>
      </c>
      <c r="AC118" s="95">
        <v>0</v>
      </c>
      <c r="AD118" s="95">
        <v>0</v>
      </c>
      <c r="AE118" s="95">
        <v>0</v>
      </c>
      <c r="AF118" s="95">
        <v>0</v>
      </c>
      <c r="AG118" s="95">
        <v>0</v>
      </c>
      <c r="AH118" s="95">
        <v>0</v>
      </c>
      <c r="AI118" s="95">
        <v>516.14554499999997</v>
      </c>
      <c r="AJ118" s="95">
        <v>5131</v>
      </c>
      <c r="AK118" s="95">
        <v>40.710900000000002</v>
      </c>
      <c r="AL118" s="95">
        <v>101</v>
      </c>
      <c r="AM118" s="95">
        <v>516.14554499999997</v>
      </c>
      <c r="AN118" s="95">
        <v>5131</v>
      </c>
      <c r="AO118" s="95">
        <v>417.39364999999998</v>
      </c>
      <c r="AP118" s="95">
        <v>101</v>
      </c>
      <c r="AQ118" s="95">
        <v>0</v>
      </c>
      <c r="AR118" s="95">
        <v>0</v>
      </c>
      <c r="AS118" s="95">
        <v>0</v>
      </c>
      <c r="AT118" s="95">
        <v>0</v>
      </c>
      <c r="AU118" s="95">
        <v>0</v>
      </c>
      <c r="AV118" s="95">
        <v>0</v>
      </c>
      <c r="AW118" s="95">
        <v>0</v>
      </c>
      <c r="AX118" s="95">
        <v>0</v>
      </c>
      <c r="AY118" s="95">
        <v>0</v>
      </c>
      <c r="AZ118" s="95">
        <v>0</v>
      </c>
      <c r="BA118" s="95">
        <v>0</v>
      </c>
      <c r="BB118" s="95">
        <v>0</v>
      </c>
      <c r="BC118" s="95">
        <v>0</v>
      </c>
      <c r="BD118" s="95">
        <v>0</v>
      </c>
      <c r="BE118" s="95">
        <v>0</v>
      </c>
      <c r="BF118" s="95">
        <v>0</v>
      </c>
      <c r="BG118" s="95">
        <v>0</v>
      </c>
      <c r="BH118" s="95">
        <v>0</v>
      </c>
      <c r="BI118" s="95">
        <v>0</v>
      </c>
      <c r="BJ118" s="95">
        <v>0</v>
      </c>
      <c r="BK118" s="95">
        <v>5.3072350000000004</v>
      </c>
      <c r="BL118" s="95">
        <v>10</v>
      </c>
      <c r="BM118" s="95">
        <v>2.4027620000000001</v>
      </c>
      <c r="BN118" s="95">
        <v>7</v>
      </c>
      <c r="BO118" s="95">
        <v>0.153333</v>
      </c>
      <c r="BP118" s="95">
        <v>4</v>
      </c>
      <c r="BQ118" s="95">
        <v>0.12917000000000001</v>
      </c>
      <c r="BR118" s="95">
        <v>6</v>
      </c>
      <c r="BS118" s="95">
        <v>0</v>
      </c>
      <c r="BT118" s="95">
        <v>0</v>
      </c>
      <c r="BU118" s="95">
        <v>0</v>
      </c>
      <c r="BV118" s="95">
        <v>0</v>
      </c>
      <c r="BW118" s="131">
        <f t="shared" si="4"/>
        <v>618.16659399999992</v>
      </c>
      <c r="BX118" s="131">
        <f t="shared" si="5"/>
        <v>0</v>
      </c>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IS118" s="60"/>
      <c r="IT118" s="60"/>
      <c r="IU118" s="60"/>
      <c r="IV118" s="60"/>
    </row>
    <row r="119" spans="1:256" s="50" customFormat="1" ht="20.25" customHeight="1">
      <c r="A119" s="282"/>
      <c r="B119" s="74" t="s">
        <v>122</v>
      </c>
      <c r="C119" s="92">
        <v>961.35056099999997</v>
      </c>
      <c r="D119" s="92">
        <v>2993</v>
      </c>
      <c r="E119" s="92">
        <v>44.6632671213751</v>
      </c>
      <c r="F119" s="92">
        <v>637.69037000000003</v>
      </c>
      <c r="G119" s="92">
        <v>359</v>
      </c>
      <c r="H119" s="92">
        <v>0</v>
      </c>
      <c r="I119" s="92">
        <v>0</v>
      </c>
      <c r="J119" s="92">
        <v>0</v>
      </c>
      <c r="K119" s="92">
        <v>0</v>
      </c>
      <c r="L119" s="92">
        <v>866.82544199999995</v>
      </c>
      <c r="M119" s="92">
        <v>2874</v>
      </c>
      <c r="N119" s="92">
        <v>54.703598196542401</v>
      </c>
      <c r="O119" s="92">
        <v>567.90727000000004</v>
      </c>
      <c r="P119" s="92">
        <v>292</v>
      </c>
      <c r="Q119" s="92">
        <v>0</v>
      </c>
      <c r="R119" s="92">
        <v>0</v>
      </c>
      <c r="S119" s="92">
        <v>0</v>
      </c>
      <c r="T119" s="92">
        <v>0</v>
      </c>
      <c r="U119" s="92">
        <v>0</v>
      </c>
      <c r="V119" s="92">
        <v>866.82544199999995</v>
      </c>
      <c r="W119" s="92">
        <v>2874</v>
      </c>
      <c r="X119" s="92">
        <v>54.704841028765998</v>
      </c>
      <c r="Y119" s="92">
        <v>567.90727000000004</v>
      </c>
      <c r="Z119" s="92">
        <v>292</v>
      </c>
      <c r="AA119" s="92">
        <v>0</v>
      </c>
      <c r="AB119" s="92">
        <v>0</v>
      </c>
      <c r="AC119" s="92">
        <v>0</v>
      </c>
      <c r="AD119" s="92">
        <v>0</v>
      </c>
      <c r="AE119" s="92">
        <v>0</v>
      </c>
      <c r="AF119" s="92">
        <v>0</v>
      </c>
      <c r="AG119" s="92">
        <v>0</v>
      </c>
      <c r="AH119" s="92">
        <v>0</v>
      </c>
      <c r="AI119" s="92"/>
      <c r="AJ119" s="92"/>
      <c r="AK119" s="92"/>
      <c r="AL119" s="92"/>
      <c r="AM119" s="92"/>
      <c r="AN119" s="92"/>
      <c r="AO119" s="92"/>
      <c r="AP119" s="92"/>
      <c r="AQ119" s="92">
        <v>0</v>
      </c>
      <c r="AR119" s="92">
        <v>0</v>
      </c>
      <c r="AS119" s="92">
        <v>0</v>
      </c>
      <c r="AT119" s="92">
        <v>0</v>
      </c>
      <c r="AU119" s="92">
        <v>0</v>
      </c>
      <c r="AV119" s="92">
        <v>0</v>
      </c>
      <c r="AW119" s="92">
        <v>0</v>
      </c>
      <c r="AX119" s="92">
        <v>0</v>
      </c>
      <c r="AY119" s="92">
        <v>0</v>
      </c>
      <c r="AZ119" s="92">
        <v>0</v>
      </c>
      <c r="BA119" s="92">
        <v>0</v>
      </c>
      <c r="BB119" s="92">
        <v>0</v>
      </c>
      <c r="BC119" s="92">
        <v>0</v>
      </c>
      <c r="BD119" s="92">
        <v>0</v>
      </c>
      <c r="BE119" s="92">
        <v>0.4</v>
      </c>
      <c r="BF119" s="92">
        <v>2</v>
      </c>
      <c r="BG119" s="92">
        <v>26.695091999999999</v>
      </c>
      <c r="BH119" s="92">
        <v>53</v>
      </c>
      <c r="BI119" s="92">
        <v>13.883100000000001</v>
      </c>
      <c r="BJ119" s="92">
        <v>35</v>
      </c>
      <c r="BK119" s="92">
        <v>61.505322999999997</v>
      </c>
      <c r="BL119" s="92">
        <v>43</v>
      </c>
      <c r="BM119" s="92">
        <v>55.5</v>
      </c>
      <c r="BN119" s="92">
        <v>30</v>
      </c>
      <c r="BO119" s="92">
        <v>6.3247039999999997</v>
      </c>
      <c r="BP119" s="92">
        <v>23</v>
      </c>
      <c r="BQ119" s="92">
        <v>0</v>
      </c>
      <c r="BR119" s="92">
        <v>0</v>
      </c>
      <c r="BS119" s="92">
        <v>0</v>
      </c>
      <c r="BT119" s="92">
        <v>0</v>
      </c>
      <c r="BU119" s="92">
        <v>0</v>
      </c>
      <c r="BV119" s="92">
        <v>0</v>
      </c>
      <c r="BW119" s="131">
        <f t="shared" si="4"/>
        <v>961.35056099999997</v>
      </c>
      <c r="BX119" s="131">
        <f t="shared" si="5"/>
        <v>0</v>
      </c>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IS119" s="60"/>
      <c r="IT119" s="60"/>
      <c r="IU119" s="60"/>
      <c r="IV119" s="60"/>
    </row>
    <row r="120" spans="1:256" s="50" customFormat="1" ht="20.25" customHeight="1">
      <c r="A120" s="282"/>
      <c r="B120" s="74" t="s">
        <v>62</v>
      </c>
      <c r="C120" s="90">
        <v>2497.9127279999998</v>
      </c>
      <c r="D120" s="90">
        <v>4392</v>
      </c>
      <c r="E120" s="90">
        <v>56.249019917220501</v>
      </c>
      <c r="F120" s="90">
        <v>589.89745600000003</v>
      </c>
      <c r="G120" s="90">
        <v>271</v>
      </c>
      <c r="H120" s="90">
        <v>26.844189</v>
      </c>
      <c r="I120" s="90">
        <v>53</v>
      </c>
      <c r="J120" s="90">
        <v>71.710999999999999</v>
      </c>
      <c r="K120" s="90">
        <v>10</v>
      </c>
      <c r="L120" s="90">
        <v>1957.703675</v>
      </c>
      <c r="M120" s="90">
        <v>3140</v>
      </c>
      <c r="N120" s="90">
        <v>71.551403857801006</v>
      </c>
      <c r="O120" s="90">
        <v>452.678473</v>
      </c>
      <c r="P120" s="90">
        <v>143</v>
      </c>
      <c r="Q120" s="90">
        <v>223.38545199999999</v>
      </c>
      <c r="R120" s="90">
        <v>316</v>
      </c>
      <c r="S120" s="90">
        <v>157.06637435699801</v>
      </c>
      <c r="T120" s="90">
        <v>20.366406000000001</v>
      </c>
      <c r="U120" s="90">
        <v>6</v>
      </c>
      <c r="V120" s="90">
        <v>1384.8416110000001</v>
      </c>
      <c r="W120" s="90">
        <v>1897</v>
      </c>
      <c r="X120" s="90">
        <v>64.073396403831197</v>
      </c>
      <c r="Y120" s="90">
        <v>167.482786</v>
      </c>
      <c r="Z120" s="90">
        <v>60</v>
      </c>
      <c r="AA120" s="90">
        <v>572.86206400000003</v>
      </c>
      <c r="AB120" s="90">
        <v>1243</v>
      </c>
      <c r="AC120" s="90">
        <v>285.19568700000002</v>
      </c>
      <c r="AD120" s="90">
        <v>83</v>
      </c>
      <c r="AE120" s="90">
        <v>0</v>
      </c>
      <c r="AF120" s="90">
        <v>0</v>
      </c>
      <c r="AG120" s="90">
        <v>0</v>
      </c>
      <c r="AH120" s="90">
        <v>0</v>
      </c>
      <c r="AI120" s="90">
        <v>222.55900700000001</v>
      </c>
      <c r="AJ120" s="90">
        <v>89</v>
      </c>
      <c r="AK120" s="90">
        <v>1.0761099999999999</v>
      </c>
      <c r="AL120" s="90">
        <v>2</v>
      </c>
      <c r="AM120" s="90">
        <v>222.55900700000001</v>
      </c>
      <c r="AN120" s="90">
        <v>89</v>
      </c>
      <c r="AO120" s="90">
        <v>1.0761099999999999</v>
      </c>
      <c r="AP120" s="90">
        <v>2</v>
      </c>
      <c r="AQ120" s="90">
        <v>0</v>
      </c>
      <c r="AR120" s="90">
        <v>0</v>
      </c>
      <c r="AS120" s="90">
        <v>0</v>
      </c>
      <c r="AT120" s="90">
        <v>0</v>
      </c>
      <c r="AU120" s="90">
        <v>0</v>
      </c>
      <c r="AV120" s="90">
        <v>0</v>
      </c>
      <c r="AW120" s="90">
        <v>0</v>
      </c>
      <c r="AX120" s="90">
        <v>0</v>
      </c>
      <c r="AY120" s="90">
        <v>0</v>
      </c>
      <c r="AZ120" s="90">
        <v>0</v>
      </c>
      <c r="BA120" s="90">
        <v>0</v>
      </c>
      <c r="BB120" s="90">
        <v>0</v>
      </c>
      <c r="BC120" s="90">
        <v>0</v>
      </c>
      <c r="BD120" s="90">
        <v>0</v>
      </c>
      <c r="BE120" s="90">
        <v>0</v>
      </c>
      <c r="BF120" s="90">
        <v>0</v>
      </c>
      <c r="BG120" s="90">
        <v>55.769623000000003</v>
      </c>
      <c r="BH120" s="90">
        <v>55</v>
      </c>
      <c r="BI120" s="90">
        <v>15.326040000000001</v>
      </c>
      <c r="BJ120" s="90">
        <v>30</v>
      </c>
      <c r="BK120" s="90">
        <v>94.04</v>
      </c>
      <c r="BL120" s="90">
        <v>256</v>
      </c>
      <c r="BM120" s="90">
        <v>0.44750000000000001</v>
      </c>
      <c r="BN120" s="90">
        <v>84</v>
      </c>
      <c r="BO120" s="90">
        <v>129.970519</v>
      </c>
      <c r="BP120" s="90">
        <v>794</v>
      </c>
      <c r="BQ120" s="90">
        <v>37.753332999999998</v>
      </c>
      <c r="BR120" s="90">
        <v>0</v>
      </c>
      <c r="BS120" s="90">
        <v>11.025715</v>
      </c>
      <c r="BT120" s="90">
        <v>5</v>
      </c>
      <c r="BU120" s="90">
        <v>10.904999999999999</v>
      </c>
      <c r="BV120" s="90">
        <v>2</v>
      </c>
      <c r="BW120" s="131">
        <f t="shared" si="4"/>
        <v>2497.9127280000002</v>
      </c>
      <c r="BX120" s="131">
        <f t="shared" si="5"/>
        <v>0</v>
      </c>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IS120" s="60"/>
      <c r="IT120" s="60"/>
      <c r="IU120" s="60"/>
      <c r="IV120" s="60"/>
    </row>
    <row r="121" spans="1:256" s="50" customFormat="1" ht="20.25" customHeight="1">
      <c r="A121" s="282"/>
      <c r="B121" s="74" t="s">
        <v>41</v>
      </c>
      <c r="C121" s="90">
        <v>224.19884400000001</v>
      </c>
      <c r="D121" s="90">
        <v>709</v>
      </c>
      <c r="E121" s="90">
        <v>9.1372309373150493</v>
      </c>
      <c r="F121" s="90">
        <v>324.38033200000001</v>
      </c>
      <c r="G121" s="90">
        <v>157</v>
      </c>
      <c r="H121" s="90">
        <v>0</v>
      </c>
      <c r="I121" s="90">
        <v>1</v>
      </c>
      <c r="J121" s="90">
        <v>0</v>
      </c>
      <c r="K121" s="90">
        <v>0</v>
      </c>
      <c r="L121" s="90">
        <v>224.10922199999999</v>
      </c>
      <c r="M121" s="90">
        <v>704</v>
      </c>
      <c r="N121" s="90">
        <v>9.9264182415089195</v>
      </c>
      <c r="O121" s="90">
        <v>313.18125700000002</v>
      </c>
      <c r="P121" s="90">
        <v>142</v>
      </c>
      <c r="Q121" s="90">
        <v>1.9698</v>
      </c>
      <c r="R121" s="90">
        <v>11</v>
      </c>
      <c r="S121" s="90">
        <v>9.5962491906909797</v>
      </c>
      <c r="T121" s="90">
        <v>37.913564000000001</v>
      </c>
      <c r="U121" s="90">
        <v>2</v>
      </c>
      <c r="V121" s="90">
        <v>224.10922199999999</v>
      </c>
      <c r="W121" s="90">
        <v>704</v>
      </c>
      <c r="X121" s="90">
        <v>9.9264182415089195</v>
      </c>
      <c r="Y121" s="90">
        <v>313.18125700000002</v>
      </c>
      <c r="Z121" s="90">
        <v>142</v>
      </c>
      <c r="AA121" s="90">
        <v>0</v>
      </c>
      <c r="AB121" s="90">
        <v>0</v>
      </c>
      <c r="AC121" s="90">
        <v>0</v>
      </c>
      <c r="AD121" s="90">
        <v>0</v>
      </c>
      <c r="AE121" s="90">
        <v>0</v>
      </c>
      <c r="AF121" s="90">
        <v>0</v>
      </c>
      <c r="AG121" s="90">
        <v>0</v>
      </c>
      <c r="AH121" s="90">
        <v>0</v>
      </c>
      <c r="AI121" s="90">
        <v>0</v>
      </c>
      <c r="AJ121" s="90">
        <v>0</v>
      </c>
      <c r="AK121" s="90">
        <v>0</v>
      </c>
      <c r="AL121" s="90">
        <v>0</v>
      </c>
      <c r="AM121" s="90">
        <v>0</v>
      </c>
      <c r="AN121" s="90">
        <v>0</v>
      </c>
      <c r="AO121" s="90">
        <v>0</v>
      </c>
      <c r="AP121" s="90">
        <v>0</v>
      </c>
      <c r="AQ121" s="90">
        <v>0</v>
      </c>
      <c r="AR121" s="90">
        <v>1</v>
      </c>
      <c r="AS121" s="90">
        <v>0</v>
      </c>
      <c r="AT121" s="90">
        <v>0</v>
      </c>
      <c r="AU121" s="90">
        <v>0</v>
      </c>
      <c r="AV121" s="90">
        <v>0</v>
      </c>
      <c r="AW121" s="90">
        <v>0</v>
      </c>
      <c r="AX121" s="90">
        <v>0</v>
      </c>
      <c r="AY121" s="90">
        <v>0</v>
      </c>
      <c r="AZ121" s="90">
        <v>0</v>
      </c>
      <c r="BA121" s="90">
        <v>0</v>
      </c>
      <c r="BB121" s="90">
        <v>0</v>
      </c>
      <c r="BC121" s="90">
        <v>0</v>
      </c>
      <c r="BD121" s="90">
        <v>0</v>
      </c>
      <c r="BE121" s="90">
        <v>0</v>
      </c>
      <c r="BF121" s="90">
        <v>0</v>
      </c>
      <c r="BG121" s="90">
        <v>0</v>
      </c>
      <c r="BH121" s="90">
        <v>0</v>
      </c>
      <c r="BI121" s="90">
        <v>10.705075000000001</v>
      </c>
      <c r="BJ121" s="90">
        <v>12</v>
      </c>
      <c r="BK121" s="90">
        <v>6.7451999999999998E-2</v>
      </c>
      <c r="BL121" s="90">
        <v>2</v>
      </c>
      <c r="BM121" s="90">
        <v>0.19800000000000001</v>
      </c>
      <c r="BN121" s="90">
        <v>2</v>
      </c>
      <c r="BO121" s="90">
        <v>0</v>
      </c>
      <c r="BP121" s="90">
        <v>0</v>
      </c>
      <c r="BQ121" s="90">
        <v>0</v>
      </c>
      <c r="BR121" s="90">
        <v>0</v>
      </c>
      <c r="BS121" s="90">
        <v>2.2169999999991401E-2</v>
      </c>
      <c r="BT121" s="90">
        <v>1</v>
      </c>
      <c r="BU121" s="90">
        <v>0.29600000000005</v>
      </c>
      <c r="BV121" s="90">
        <v>1</v>
      </c>
      <c r="BW121" s="131">
        <f t="shared" si="4"/>
        <v>224.19884399999998</v>
      </c>
      <c r="BX121" s="131">
        <f t="shared" si="5"/>
        <v>0</v>
      </c>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IS121" s="60"/>
      <c r="IT121" s="60"/>
      <c r="IU121" s="60"/>
      <c r="IV121" s="60"/>
    </row>
    <row r="122" spans="1:256" s="50" customFormat="1" ht="20.25" customHeight="1">
      <c r="A122" s="282"/>
      <c r="B122" s="74" t="s">
        <v>56</v>
      </c>
      <c r="C122" s="90">
        <v>16.105326000000002</v>
      </c>
      <c r="D122" s="90">
        <v>28</v>
      </c>
      <c r="E122" s="90">
        <v>5.6948839881024398</v>
      </c>
      <c r="F122" s="90">
        <v>11.1715</v>
      </c>
      <c r="G122" s="90">
        <v>8</v>
      </c>
      <c r="H122" s="90"/>
      <c r="I122" s="90"/>
      <c r="J122" s="90"/>
      <c r="K122" s="90"/>
      <c r="L122" s="90">
        <v>14.95589</v>
      </c>
      <c r="M122" s="90">
        <v>24</v>
      </c>
      <c r="N122" s="90">
        <v>7.5986016376915702</v>
      </c>
      <c r="O122" s="90">
        <v>10.621499999999999</v>
      </c>
      <c r="P122" s="90">
        <v>5</v>
      </c>
      <c r="Q122" s="90"/>
      <c r="R122" s="90"/>
      <c r="S122" s="90" t="e">
        <v>#DIV/0!</v>
      </c>
      <c r="T122" s="90"/>
      <c r="U122" s="90"/>
      <c r="V122" s="90">
        <v>14.95589</v>
      </c>
      <c r="W122" s="90">
        <v>24</v>
      </c>
      <c r="X122" s="90">
        <v>7.5986016376915702</v>
      </c>
      <c r="Y122" s="90">
        <v>10.621499999999999</v>
      </c>
      <c r="Z122" s="90">
        <v>5</v>
      </c>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v>1.1494359999999999</v>
      </c>
      <c r="BH122" s="90">
        <v>4</v>
      </c>
      <c r="BI122" s="90">
        <v>0.05</v>
      </c>
      <c r="BJ122" s="90">
        <v>2</v>
      </c>
      <c r="BK122" s="90"/>
      <c r="BL122" s="90">
        <v>0</v>
      </c>
      <c r="BM122" s="90">
        <v>0.5</v>
      </c>
      <c r="BN122" s="90">
        <v>1</v>
      </c>
      <c r="BO122" s="90"/>
      <c r="BP122" s="90"/>
      <c r="BQ122" s="90"/>
      <c r="BR122" s="90"/>
      <c r="BS122" s="90"/>
      <c r="BT122" s="90"/>
      <c r="BU122" s="90"/>
      <c r="BV122" s="90"/>
      <c r="BW122" s="131">
        <f t="shared" si="4"/>
        <v>16.105326000000002</v>
      </c>
      <c r="BX122" s="131">
        <f t="shared" si="5"/>
        <v>0</v>
      </c>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IS122" s="60"/>
      <c r="IT122" s="60"/>
      <c r="IU122" s="60"/>
      <c r="IV122" s="60"/>
    </row>
    <row r="123" spans="1:256" s="53" customFormat="1" ht="20.25" customHeight="1">
      <c r="A123" s="282"/>
      <c r="B123" s="106" t="s">
        <v>17</v>
      </c>
      <c r="C123" s="107">
        <f>C105+C106+C107+C108+C109+C110+C111+C112+C113+C114+C115+C116+C117+C118+C119+C120+C121+C122</f>
        <v>101655.00061799971</v>
      </c>
      <c r="D123" s="107">
        <f t="shared" ref="D123:AI123" si="10">D105+D106+D107+D108+D109+D110+D111+D112+D113+D114+D115+D116+D117+D118+D119+D120+D121+D122</f>
        <v>250871</v>
      </c>
      <c r="E123" s="107">
        <f>C123/各地承保!D122*100</f>
        <v>57.044757908711709</v>
      </c>
      <c r="F123" s="107">
        <f t="shared" si="10"/>
        <v>33783.001511999988</v>
      </c>
      <c r="G123" s="107">
        <f t="shared" si="10"/>
        <v>10737</v>
      </c>
      <c r="H123" s="107">
        <f t="shared" si="10"/>
        <v>541.26695122479998</v>
      </c>
      <c r="I123" s="107">
        <f t="shared" si="10"/>
        <v>181</v>
      </c>
      <c r="J123" s="107">
        <f t="shared" si="10"/>
        <v>470.94352200000003</v>
      </c>
      <c r="K123" s="107">
        <f t="shared" si="10"/>
        <v>64</v>
      </c>
      <c r="L123" s="107">
        <f t="shared" si="10"/>
        <v>70943.435094662389</v>
      </c>
      <c r="M123" s="107">
        <f t="shared" si="10"/>
        <v>92877</v>
      </c>
      <c r="N123" s="107">
        <f>L123/各地承保!N122*100</f>
        <v>56.868723243033095</v>
      </c>
      <c r="O123" s="107">
        <f t="shared" si="10"/>
        <v>29333.008399999995</v>
      </c>
      <c r="P123" s="107">
        <f t="shared" si="10"/>
        <v>8780</v>
      </c>
      <c r="Q123" s="107">
        <f t="shared" si="10"/>
        <v>9922.2591950000005</v>
      </c>
      <c r="R123" s="107">
        <f t="shared" si="10"/>
        <v>12928</v>
      </c>
      <c r="S123" s="107">
        <f>Q123/各地承保!T122*100</f>
        <v>83.656423659510764</v>
      </c>
      <c r="T123" s="107">
        <f t="shared" si="10"/>
        <v>6154.7857870000007</v>
      </c>
      <c r="U123" s="107">
        <f t="shared" si="10"/>
        <v>1111</v>
      </c>
      <c r="V123" s="107">
        <f t="shared" si="10"/>
        <v>67426.133827662401</v>
      </c>
      <c r="W123" s="107">
        <f t="shared" si="10"/>
        <v>87941</v>
      </c>
      <c r="X123" s="107">
        <f>V123/各地承保!Z122*100</f>
        <v>55.426256112447788</v>
      </c>
      <c r="Y123" s="107">
        <f t="shared" si="10"/>
        <v>27843.076918999999</v>
      </c>
      <c r="Z123" s="107">
        <f t="shared" si="10"/>
        <v>8329</v>
      </c>
      <c r="AA123" s="107">
        <f t="shared" si="10"/>
        <v>2305.4487580000005</v>
      </c>
      <c r="AB123" s="107">
        <f t="shared" si="10"/>
        <v>3771</v>
      </c>
      <c r="AC123" s="107">
        <f t="shared" si="10"/>
        <v>970.29662500000006</v>
      </c>
      <c r="AD123" s="107">
        <f t="shared" si="10"/>
        <v>328.8</v>
      </c>
      <c r="AE123" s="107">
        <f t="shared" si="10"/>
        <v>1211.8525090000003</v>
      </c>
      <c r="AF123" s="107">
        <f t="shared" si="10"/>
        <v>1165</v>
      </c>
      <c r="AG123" s="107">
        <f t="shared" si="10"/>
        <v>519.63485600000001</v>
      </c>
      <c r="AH123" s="107">
        <f t="shared" si="10"/>
        <v>122.2</v>
      </c>
      <c r="AI123" s="107">
        <f t="shared" si="10"/>
        <v>9173.4648017281979</v>
      </c>
      <c r="AJ123" s="107">
        <f t="shared" ref="AJ123:BV123" si="11">AJ105+AJ106+AJ107+AJ108+AJ109+AJ110+AJ111+AJ112+AJ113+AJ114+AJ115+AJ116+AJ117+AJ118+AJ119+AJ120+AJ121+AJ122</f>
        <v>73133</v>
      </c>
      <c r="AK123" s="107">
        <f t="shared" si="11"/>
        <v>96.833877999999999</v>
      </c>
      <c r="AL123" s="107">
        <f t="shared" si="11"/>
        <v>670</v>
      </c>
      <c r="AM123" s="107">
        <f t="shared" si="11"/>
        <v>9040.2729717527</v>
      </c>
      <c r="AN123" s="107">
        <f t="shared" si="11"/>
        <v>72893</v>
      </c>
      <c r="AO123" s="107">
        <f t="shared" si="11"/>
        <v>473.51662799999997</v>
      </c>
      <c r="AP123" s="107">
        <f t="shared" si="11"/>
        <v>670</v>
      </c>
      <c r="AQ123" s="107">
        <f t="shared" si="11"/>
        <v>238.00535344680003</v>
      </c>
      <c r="AR123" s="107">
        <f t="shared" si="11"/>
        <v>811</v>
      </c>
      <c r="AS123" s="107">
        <f t="shared" si="11"/>
        <v>66.846562000000006</v>
      </c>
      <c r="AT123" s="107">
        <f t="shared" si="11"/>
        <v>55</v>
      </c>
      <c r="AU123" s="107">
        <f t="shared" si="11"/>
        <v>237.22649600000003</v>
      </c>
      <c r="AV123" s="107">
        <f t="shared" si="11"/>
        <v>86</v>
      </c>
      <c r="AW123" s="107">
        <f t="shared" si="11"/>
        <v>108.44244</v>
      </c>
      <c r="AX123" s="107">
        <f t="shared" si="11"/>
        <v>16</v>
      </c>
      <c r="AY123" s="107">
        <f t="shared" si="11"/>
        <v>72.076719217100006</v>
      </c>
      <c r="AZ123" s="107">
        <f t="shared" si="11"/>
        <v>185</v>
      </c>
      <c r="BA123" s="107">
        <f t="shared" si="11"/>
        <v>41.663734000000005</v>
      </c>
      <c r="BB123" s="107">
        <f t="shared" si="11"/>
        <v>15</v>
      </c>
      <c r="BC123" s="107">
        <f t="shared" si="11"/>
        <v>187.20488872999999</v>
      </c>
      <c r="BD123" s="107">
        <f t="shared" si="11"/>
        <v>14</v>
      </c>
      <c r="BE123" s="107">
        <f t="shared" si="11"/>
        <v>25.9</v>
      </c>
      <c r="BF123" s="107">
        <f t="shared" si="11"/>
        <v>9</v>
      </c>
      <c r="BG123" s="107">
        <f t="shared" si="11"/>
        <v>3075.2538683049006</v>
      </c>
      <c r="BH123" s="107">
        <f t="shared" si="11"/>
        <v>1822</v>
      </c>
      <c r="BI123" s="107">
        <f t="shared" si="11"/>
        <v>2038.51343</v>
      </c>
      <c r="BJ123" s="107">
        <f t="shared" si="11"/>
        <v>431</v>
      </c>
      <c r="BK123" s="107">
        <f t="shared" si="11"/>
        <v>2653.4254525418</v>
      </c>
      <c r="BL123" s="107">
        <f t="shared" si="11"/>
        <v>8219</v>
      </c>
      <c r="BM123" s="107">
        <f t="shared" si="11"/>
        <v>1422.3450690000002</v>
      </c>
      <c r="BN123" s="107">
        <f t="shared" si="11"/>
        <v>560</v>
      </c>
      <c r="BO123" s="107">
        <f t="shared" si="11"/>
        <v>14438.782413143701</v>
      </c>
      <c r="BP123" s="107">
        <f t="shared" si="11"/>
        <v>73511</v>
      </c>
      <c r="BQ123" s="107">
        <f t="shared" si="11"/>
        <v>101.082877</v>
      </c>
      <c r="BR123" s="107">
        <f t="shared" si="11"/>
        <v>122</v>
      </c>
      <c r="BS123" s="107">
        <f t="shared" si="11"/>
        <v>94.858578999992076</v>
      </c>
      <c r="BT123" s="107">
        <f t="shared" si="11"/>
        <v>32</v>
      </c>
      <c r="BU123" s="107">
        <f t="shared" si="11"/>
        <v>77.421600000000211</v>
      </c>
      <c r="BV123" s="107">
        <f t="shared" si="11"/>
        <v>15</v>
      </c>
      <c r="BW123" s="131">
        <f t="shared" si="4"/>
        <v>101655.0006179997</v>
      </c>
      <c r="BX123" s="131">
        <f t="shared" si="5"/>
        <v>0</v>
      </c>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c r="IG123" s="57"/>
      <c r="IH123" s="57"/>
      <c r="II123" s="57"/>
      <c r="IJ123" s="57"/>
      <c r="IK123" s="57"/>
      <c r="IL123" s="57"/>
      <c r="IM123" s="57"/>
      <c r="IN123" s="57"/>
      <c r="IO123" s="57"/>
      <c r="IP123" s="57"/>
      <c r="IQ123" s="57"/>
      <c r="IR123" s="57"/>
      <c r="IS123" s="57"/>
      <c r="IT123" s="57"/>
      <c r="IU123" s="57"/>
      <c r="IV123" s="57"/>
    </row>
    <row r="124" spans="1:256" s="50" customFormat="1" ht="20.25" customHeight="1">
      <c r="A124" s="282" t="s">
        <v>80</v>
      </c>
      <c r="B124" s="91" t="s">
        <v>77</v>
      </c>
      <c r="C124" s="90">
        <v>17116.874225</v>
      </c>
      <c r="D124" s="90">
        <v>44299</v>
      </c>
      <c r="E124" s="90">
        <v>45.355776008749103</v>
      </c>
      <c r="F124" s="90">
        <v>6080.4658300000001</v>
      </c>
      <c r="G124" s="90">
        <v>2356</v>
      </c>
      <c r="H124" s="90">
        <v>72.909612999999993</v>
      </c>
      <c r="I124" s="90">
        <v>56</v>
      </c>
      <c r="J124" s="90">
        <v>259.89999999999998</v>
      </c>
      <c r="K124" s="90">
        <v>10</v>
      </c>
      <c r="L124" s="90">
        <v>13710.556821</v>
      </c>
      <c r="M124" s="90">
        <v>24428</v>
      </c>
      <c r="N124" s="90">
        <v>48.844876440452602</v>
      </c>
      <c r="O124" s="90">
        <v>5206.6007149999996</v>
      </c>
      <c r="P124" s="90">
        <v>2170</v>
      </c>
      <c r="Q124" s="90">
        <v>965.46206800000004</v>
      </c>
      <c r="R124" s="90">
        <v>1206</v>
      </c>
      <c r="S124" s="90">
        <v>618.28822673598802</v>
      </c>
      <c r="T124" s="90">
        <v>143.69492399999999</v>
      </c>
      <c r="U124" s="90">
        <v>47</v>
      </c>
      <c r="V124" s="90">
        <v>13310.142008999999</v>
      </c>
      <c r="W124" s="90">
        <v>23611</v>
      </c>
      <c r="X124" s="90">
        <v>47.886960796482199</v>
      </c>
      <c r="Y124" s="90">
        <v>4980.7468049999998</v>
      </c>
      <c r="Z124" s="90">
        <v>2076</v>
      </c>
      <c r="AA124" s="90">
        <v>390.56481200000002</v>
      </c>
      <c r="AB124" s="90">
        <v>816</v>
      </c>
      <c r="AC124" s="90">
        <v>225.84390999999999</v>
      </c>
      <c r="AD124" s="90">
        <v>93</v>
      </c>
      <c r="AE124" s="90">
        <v>9.85</v>
      </c>
      <c r="AF124" s="90">
        <v>1</v>
      </c>
      <c r="AG124" s="90">
        <v>0.01</v>
      </c>
      <c r="AH124" s="90">
        <v>1</v>
      </c>
      <c r="AI124" s="90">
        <v>2067.7372439999999</v>
      </c>
      <c r="AJ124" s="90">
        <v>14703</v>
      </c>
      <c r="AK124" s="90">
        <v>1.850115</v>
      </c>
      <c r="AL124" s="90">
        <v>10</v>
      </c>
      <c r="AM124" s="90">
        <v>2067.7372439999999</v>
      </c>
      <c r="AN124" s="90">
        <v>14703</v>
      </c>
      <c r="AO124" s="90">
        <v>1.850115</v>
      </c>
      <c r="AP124" s="90">
        <v>10</v>
      </c>
      <c r="AQ124" s="90">
        <v>2.6327199999999999</v>
      </c>
      <c r="AR124" s="90">
        <v>29</v>
      </c>
      <c r="AS124" s="90">
        <v>0.3</v>
      </c>
      <c r="AT124" s="90">
        <v>2</v>
      </c>
      <c r="AU124" s="90">
        <v>0.69501000000000002</v>
      </c>
      <c r="AV124" s="90">
        <v>1</v>
      </c>
      <c r="AW124" s="90">
        <v>0</v>
      </c>
      <c r="AX124" s="90">
        <v>0</v>
      </c>
      <c r="AY124" s="90">
        <v>9.5140089999999997</v>
      </c>
      <c r="AZ124" s="90">
        <v>17</v>
      </c>
      <c r="BA124" s="90">
        <v>9.9450000000000003</v>
      </c>
      <c r="BB124" s="90">
        <v>2</v>
      </c>
      <c r="BC124" s="90">
        <v>0</v>
      </c>
      <c r="BD124" s="90">
        <v>0</v>
      </c>
      <c r="BE124" s="90">
        <v>0</v>
      </c>
      <c r="BF124" s="90">
        <v>0</v>
      </c>
      <c r="BG124" s="90">
        <v>470.98761100000002</v>
      </c>
      <c r="BH124" s="90">
        <v>330</v>
      </c>
      <c r="BI124" s="90">
        <v>350.58</v>
      </c>
      <c r="BJ124" s="90">
        <v>76</v>
      </c>
      <c r="BK124" s="90">
        <v>781.84119699999997</v>
      </c>
      <c r="BL124" s="90">
        <v>4735</v>
      </c>
      <c r="BM124" s="90">
        <v>251.29</v>
      </c>
      <c r="BN124" s="90">
        <v>86</v>
      </c>
      <c r="BO124" s="90">
        <v>0</v>
      </c>
      <c r="BP124" s="90">
        <v>0</v>
      </c>
      <c r="BQ124" s="90">
        <v>0</v>
      </c>
      <c r="BR124" s="90">
        <v>0</v>
      </c>
      <c r="BS124" s="90">
        <v>-2.2737367544323201E-13</v>
      </c>
      <c r="BT124" s="90">
        <v>0</v>
      </c>
      <c r="BU124" s="90">
        <v>7.1054273576009998E-13</v>
      </c>
      <c r="BV124" s="90">
        <v>0</v>
      </c>
      <c r="BW124" s="131">
        <f t="shared" si="4"/>
        <v>17116.874225</v>
      </c>
      <c r="BX124" s="131">
        <f t="shared" si="5"/>
        <v>0</v>
      </c>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30"/>
      <c r="IS124" s="60"/>
      <c r="IT124" s="60"/>
      <c r="IU124" s="60"/>
      <c r="IV124" s="60"/>
    </row>
    <row r="125" spans="1:256" s="54" customFormat="1" ht="20.25" customHeight="1">
      <c r="A125" s="282"/>
      <c r="B125" s="74" t="s">
        <v>32</v>
      </c>
      <c r="C125" s="90">
        <v>5823.6974739999996</v>
      </c>
      <c r="D125" s="90">
        <v>13729</v>
      </c>
      <c r="E125" s="90">
        <v>52.979929746435701</v>
      </c>
      <c r="F125" s="90">
        <v>1347.1973680000001</v>
      </c>
      <c r="G125" s="90">
        <v>587</v>
      </c>
      <c r="H125" s="90">
        <v>21.129899999999999</v>
      </c>
      <c r="I125" s="90">
        <v>12</v>
      </c>
      <c r="J125" s="90">
        <v>3</v>
      </c>
      <c r="K125" s="90">
        <v>1</v>
      </c>
      <c r="L125" s="90">
        <v>5204.9894720000002</v>
      </c>
      <c r="M125" s="90">
        <v>8534</v>
      </c>
      <c r="N125" s="90">
        <v>54.7650121942537</v>
      </c>
      <c r="O125" s="90">
        <v>1224.933546</v>
      </c>
      <c r="P125" s="90">
        <v>381</v>
      </c>
      <c r="Q125" s="90">
        <v>1013.92783</v>
      </c>
      <c r="R125" s="90">
        <v>1823</v>
      </c>
      <c r="S125" s="90">
        <v>66.222107439515796</v>
      </c>
      <c r="T125" s="90">
        <v>132.59529499999999</v>
      </c>
      <c r="U125" s="90">
        <v>49</v>
      </c>
      <c r="V125" s="90">
        <v>4871.918807</v>
      </c>
      <c r="W125" s="90">
        <v>8080</v>
      </c>
      <c r="X125" s="90">
        <v>52.198604809761001</v>
      </c>
      <c r="Y125" s="90">
        <v>1137.7908210000001</v>
      </c>
      <c r="Z125" s="90">
        <v>353</v>
      </c>
      <c r="AA125" s="90">
        <v>213.58600000000001</v>
      </c>
      <c r="AB125" s="90">
        <v>289</v>
      </c>
      <c r="AC125" s="90">
        <v>40.286745000000003</v>
      </c>
      <c r="AD125" s="90">
        <v>18</v>
      </c>
      <c r="AE125" s="90">
        <v>119.48466500000001</v>
      </c>
      <c r="AF125" s="90">
        <v>165</v>
      </c>
      <c r="AG125" s="90">
        <v>46.855980000000002</v>
      </c>
      <c r="AH125" s="90">
        <v>10</v>
      </c>
      <c r="AI125" s="90">
        <v>363.32806499999998</v>
      </c>
      <c r="AJ125" s="90">
        <v>4260</v>
      </c>
      <c r="AK125" s="90">
        <v>9.6190560000000005</v>
      </c>
      <c r="AL125" s="90">
        <v>125</v>
      </c>
      <c r="AM125" s="90">
        <v>363.32806499999998</v>
      </c>
      <c r="AN125" s="90">
        <v>4260</v>
      </c>
      <c r="AO125" s="90">
        <v>9.6190560000000005</v>
      </c>
      <c r="AP125" s="90">
        <v>125</v>
      </c>
      <c r="AQ125" s="90">
        <v>0</v>
      </c>
      <c r="AR125" s="90">
        <v>3</v>
      </c>
      <c r="AS125" s="90">
        <v>0</v>
      </c>
      <c r="AT125" s="90">
        <v>0</v>
      </c>
      <c r="AU125" s="90">
        <v>0</v>
      </c>
      <c r="AV125" s="90">
        <v>1</v>
      </c>
      <c r="AW125" s="90">
        <v>0</v>
      </c>
      <c r="AX125" s="90">
        <v>0</v>
      </c>
      <c r="AY125" s="90">
        <v>0</v>
      </c>
      <c r="AZ125" s="90">
        <v>0</v>
      </c>
      <c r="BA125" s="90">
        <v>0</v>
      </c>
      <c r="BB125" s="90">
        <v>0</v>
      </c>
      <c r="BC125" s="90">
        <v>0</v>
      </c>
      <c r="BD125" s="90">
        <v>0</v>
      </c>
      <c r="BE125" s="90">
        <v>0</v>
      </c>
      <c r="BF125" s="90">
        <v>0</v>
      </c>
      <c r="BG125" s="90">
        <v>98.740955</v>
      </c>
      <c r="BH125" s="90">
        <v>109</v>
      </c>
      <c r="BI125" s="90">
        <v>59.456049999999998</v>
      </c>
      <c r="BJ125" s="90">
        <v>25</v>
      </c>
      <c r="BK125" s="90">
        <v>43.35</v>
      </c>
      <c r="BL125" s="90">
        <v>122</v>
      </c>
      <c r="BM125" s="90">
        <v>43.718215999999998</v>
      </c>
      <c r="BN125" s="90">
        <v>49</v>
      </c>
      <c r="BO125" s="90">
        <v>92.159081999999998</v>
      </c>
      <c r="BP125" s="90">
        <v>688</v>
      </c>
      <c r="BQ125" s="90">
        <v>6.4705000000000004</v>
      </c>
      <c r="BR125" s="90">
        <v>6</v>
      </c>
      <c r="BS125" s="90">
        <v>0</v>
      </c>
      <c r="BT125" s="90">
        <v>0</v>
      </c>
      <c r="BU125" s="90">
        <v>0</v>
      </c>
      <c r="BV125" s="90">
        <v>0</v>
      </c>
      <c r="BW125" s="131">
        <f t="shared" si="4"/>
        <v>5823.6974740000005</v>
      </c>
      <c r="BX125" s="131">
        <f t="shared" si="5"/>
        <v>0</v>
      </c>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5"/>
      <c r="CV125" s="135"/>
      <c r="CW125" s="135"/>
      <c r="CX125" s="135"/>
      <c r="CY125" s="135"/>
      <c r="CZ125" s="135"/>
      <c r="DA125" s="135"/>
      <c r="DB125" s="135"/>
      <c r="DC125" s="135"/>
      <c r="DD125" s="135"/>
      <c r="DE125" s="135"/>
      <c r="DF125" s="135"/>
      <c r="DG125" s="135"/>
      <c r="DH125" s="135"/>
      <c r="DI125" s="135"/>
      <c r="DJ125" s="135"/>
      <c r="DK125" s="135"/>
      <c r="DL125" s="135"/>
      <c r="DM125" s="135"/>
      <c r="DN125" s="135"/>
      <c r="DO125" s="135"/>
      <c r="DP125" s="135"/>
      <c r="DQ125" s="135"/>
      <c r="DR125" s="135"/>
      <c r="DS125" s="135"/>
      <c r="DT125" s="135"/>
      <c r="DU125" s="135"/>
      <c r="DV125" s="135"/>
      <c r="DW125" s="135"/>
      <c r="DX125" s="135"/>
      <c r="DY125" s="135"/>
      <c r="DZ125" s="135"/>
      <c r="EA125" s="135"/>
      <c r="EB125" s="135"/>
      <c r="EC125" s="135"/>
      <c r="ED125" s="135"/>
      <c r="EE125" s="135"/>
      <c r="EF125" s="135"/>
      <c r="EG125" s="135"/>
      <c r="EH125" s="135"/>
      <c r="EI125" s="135"/>
      <c r="EJ125" s="135"/>
      <c r="EK125" s="135"/>
      <c r="EL125" s="135"/>
      <c r="EM125" s="135"/>
      <c r="EN125" s="135"/>
      <c r="EO125" s="135"/>
      <c r="EP125" s="135"/>
      <c r="EQ125" s="135"/>
      <c r="ER125" s="135"/>
      <c r="ES125" s="135"/>
      <c r="ET125" s="135"/>
      <c r="EU125" s="135"/>
      <c r="EV125" s="135"/>
      <c r="EW125" s="135"/>
      <c r="EX125" s="135"/>
      <c r="EY125" s="135"/>
      <c r="EZ125" s="135"/>
      <c r="FA125" s="135"/>
      <c r="FB125" s="135"/>
      <c r="FC125" s="135"/>
      <c r="FD125" s="135"/>
      <c r="FE125" s="135"/>
      <c r="FF125" s="135"/>
      <c r="FG125" s="135"/>
      <c r="FH125" s="135"/>
      <c r="FI125" s="135"/>
      <c r="FJ125" s="135"/>
      <c r="FK125" s="135"/>
      <c r="FL125" s="135"/>
      <c r="FM125" s="135"/>
      <c r="FN125" s="135"/>
      <c r="FO125" s="135"/>
      <c r="FP125" s="135"/>
      <c r="FQ125" s="135"/>
      <c r="FR125" s="135"/>
      <c r="FS125" s="135"/>
      <c r="FT125" s="135"/>
      <c r="FU125" s="135"/>
      <c r="FV125" s="135"/>
      <c r="FW125" s="135"/>
      <c r="FX125" s="135"/>
      <c r="FY125" s="135"/>
      <c r="FZ125" s="135"/>
      <c r="GA125" s="135"/>
      <c r="GB125" s="135"/>
      <c r="GC125" s="135"/>
      <c r="GD125" s="135"/>
      <c r="GE125" s="135"/>
      <c r="GF125" s="135"/>
      <c r="GG125" s="135"/>
      <c r="GH125" s="135"/>
      <c r="GI125" s="135"/>
      <c r="GJ125" s="135"/>
      <c r="GK125" s="135"/>
      <c r="GL125" s="135"/>
      <c r="GM125" s="135"/>
      <c r="GN125" s="135"/>
      <c r="GO125" s="135"/>
      <c r="GP125" s="135"/>
      <c r="GQ125" s="135"/>
      <c r="GR125" s="135"/>
      <c r="GS125" s="135"/>
      <c r="GT125" s="135"/>
      <c r="GU125" s="135"/>
      <c r="GV125" s="135"/>
      <c r="GW125" s="135"/>
      <c r="GX125" s="135"/>
      <c r="GY125" s="135"/>
      <c r="GZ125" s="135"/>
      <c r="HA125" s="135"/>
      <c r="HB125" s="135"/>
      <c r="HC125" s="135"/>
      <c r="HD125" s="135"/>
      <c r="HE125" s="135"/>
      <c r="HF125" s="135"/>
      <c r="HG125" s="135"/>
      <c r="HH125" s="135"/>
      <c r="HI125" s="135"/>
      <c r="HJ125" s="135"/>
      <c r="HK125" s="135"/>
      <c r="HL125" s="135"/>
      <c r="HM125" s="135"/>
      <c r="HN125" s="135"/>
      <c r="HO125" s="135"/>
      <c r="HP125" s="135"/>
      <c r="HQ125" s="135"/>
      <c r="HR125" s="135"/>
      <c r="HS125" s="135"/>
      <c r="HT125" s="135"/>
      <c r="HU125" s="135"/>
      <c r="HV125" s="135"/>
      <c r="HW125" s="135"/>
      <c r="HX125" s="135"/>
      <c r="HY125" s="135"/>
      <c r="HZ125" s="135"/>
      <c r="IA125" s="135"/>
      <c r="IB125" s="135"/>
      <c r="IC125" s="135"/>
      <c r="ID125" s="135"/>
      <c r="IE125" s="135"/>
      <c r="IF125" s="135"/>
      <c r="IG125" s="135"/>
      <c r="IH125" s="135"/>
      <c r="II125" s="135"/>
      <c r="IJ125" s="135"/>
      <c r="IK125" s="135"/>
      <c r="IL125" s="135"/>
      <c r="IM125" s="135"/>
      <c r="IN125" s="135"/>
      <c r="IO125" s="135"/>
      <c r="IP125" s="135"/>
      <c r="IQ125" s="135"/>
      <c r="IR125" s="135"/>
      <c r="IS125" s="135"/>
      <c r="IT125" s="135"/>
      <c r="IU125" s="135"/>
      <c r="IV125" s="135"/>
    </row>
    <row r="126" spans="1:256" s="50" customFormat="1" ht="20.25" customHeight="1">
      <c r="A126" s="282"/>
      <c r="B126" s="91" t="s">
        <v>33</v>
      </c>
      <c r="C126" s="92">
        <v>9438.7641999999996</v>
      </c>
      <c r="D126" s="92">
        <v>19028</v>
      </c>
      <c r="E126" s="92">
        <v>42.541914883326903</v>
      </c>
      <c r="F126" s="92">
        <v>4748.3648400000002</v>
      </c>
      <c r="G126" s="92">
        <v>2389</v>
      </c>
      <c r="H126" s="92">
        <v>32.602786000000002</v>
      </c>
      <c r="I126" s="92">
        <v>14</v>
      </c>
      <c r="J126" s="92">
        <v>11.1691</v>
      </c>
      <c r="K126" s="92">
        <v>4</v>
      </c>
      <c r="L126" s="92">
        <v>8732.9738890000008</v>
      </c>
      <c r="M126" s="92">
        <v>16234</v>
      </c>
      <c r="N126" s="92">
        <v>43.413901864015301</v>
      </c>
      <c r="O126" s="92">
        <v>4402.9121640000003</v>
      </c>
      <c r="P126" s="92">
        <v>1844</v>
      </c>
      <c r="Q126" s="92">
        <v>2482.5834789999999</v>
      </c>
      <c r="R126" s="92">
        <v>5218</v>
      </c>
      <c r="S126" s="92">
        <v>61.377063679082099</v>
      </c>
      <c r="T126" s="92">
        <v>1083.568718</v>
      </c>
      <c r="U126" s="92">
        <v>478</v>
      </c>
      <c r="V126" s="92">
        <v>8722.9863989999994</v>
      </c>
      <c r="W126" s="92">
        <v>16221</v>
      </c>
      <c r="X126" s="92">
        <v>43.410427040329402</v>
      </c>
      <c r="Y126" s="92">
        <v>4402.4096639999998</v>
      </c>
      <c r="Z126" s="92">
        <v>1841</v>
      </c>
      <c r="AA126" s="92">
        <v>9.9874899999999993</v>
      </c>
      <c r="AB126" s="92">
        <v>13</v>
      </c>
      <c r="AC126" s="92">
        <v>0.50249999999999995</v>
      </c>
      <c r="AD126" s="92">
        <v>3</v>
      </c>
      <c r="AE126" s="92">
        <v>0</v>
      </c>
      <c r="AF126" s="92">
        <v>0</v>
      </c>
      <c r="AG126" s="92">
        <v>0</v>
      </c>
      <c r="AH126" s="92">
        <v>0</v>
      </c>
      <c r="AI126" s="92">
        <v>268.50089800000001</v>
      </c>
      <c r="AJ126" s="92">
        <v>2247</v>
      </c>
      <c r="AK126" s="92">
        <v>142.88978599999999</v>
      </c>
      <c r="AL126" s="92">
        <v>318</v>
      </c>
      <c r="AM126" s="92">
        <v>268.50089800000001</v>
      </c>
      <c r="AN126" s="92">
        <v>2247</v>
      </c>
      <c r="AO126" s="92">
        <v>142.88978599999999</v>
      </c>
      <c r="AP126" s="92">
        <v>318</v>
      </c>
      <c r="AQ126" s="92">
        <v>3.7321110000000002</v>
      </c>
      <c r="AR126" s="92">
        <v>76</v>
      </c>
      <c r="AS126" s="92">
        <v>12.317932000000001</v>
      </c>
      <c r="AT126" s="92">
        <v>58</v>
      </c>
      <c r="AU126" s="92">
        <v>0</v>
      </c>
      <c r="AV126" s="92">
        <v>0</v>
      </c>
      <c r="AW126" s="92">
        <v>0</v>
      </c>
      <c r="AX126" s="92">
        <v>0</v>
      </c>
      <c r="AY126" s="92">
        <v>1.6212310000000001</v>
      </c>
      <c r="AZ126" s="92">
        <v>3</v>
      </c>
      <c r="BA126" s="92">
        <v>0</v>
      </c>
      <c r="BB126" s="92">
        <v>0</v>
      </c>
      <c r="BC126" s="92">
        <v>0</v>
      </c>
      <c r="BD126" s="92">
        <v>0</v>
      </c>
      <c r="BE126" s="92">
        <v>0</v>
      </c>
      <c r="BF126" s="92">
        <v>0</v>
      </c>
      <c r="BG126" s="92">
        <v>295.46570100000002</v>
      </c>
      <c r="BH126" s="92">
        <v>167</v>
      </c>
      <c r="BI126" s="92">
        <v>108.609133</v>
      </c>
      <c r="BJ126" s="92">
        <v>48</v>
      </c>
      <c r="BK126" s="92">
        <v>54.655802999999999</v>
      </c>
      <c r="BL126" s="92">
        <v>36</v>
      </c>
      <c r="BM126" s="92">
        <v>60.145605000000003</v>
      </c>
      <c r="BN126" s="92">
        <v>44</v>
      </c>
      <c r="BO126" s="92">
        <v>49.203422000000003</v>
      </c>
      <c r="BP126" s="92">
        <v>250</v>
      </c>
      <c r="BQ126" s="92">
        <v>10.321120000000001</v>
      </c>
      <c r="BR126" s="92">
        <v>73</v>
      </c>
      <c r="BS126" s="92">
        <v>8.35899999939471E-3</v>
      </c>
      <c r="BT126" s="92">
        <v>1</v>
      </c>
      <c r="BU126" s="92">
        <v>0</v>
      </c>
      <c r="BV126" s="92">
        <v>0</v>
      </c>
      <c r="BW126" s="131">
        <f t="shared" si="4"/>
        <v>9438.7641999999978</v>
      </c>
      <c r="BX126" s="131">
        <f t="shared" si="5"/>
        <v>0</v>
      </c>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IS126" s="60"/>
      <c r="IT126" s="60"/>
      <c r="IU126" s="60"/>
      <c r="IV126" s="60"/>
    </row>
    <row r="127" spans="1:256" s="50" customFormat="1" ht="20.25" customHeight="1">
      <c r="A127" s="282"/>
      <c r="B127" s="91" t="s">
        <v>34</v>
      </c>
      <c r="C127" s="90">
        <v>5065.1794730002002</v>
      </c>
      <c r="D127" s="90">
        <v>14870</v>
      </c>
      <c r="E127" s="90">
        <v>74.6950439337879</v>
      </c>
      <c r="F127" s="90">
        <v>1241.2552820000001</v>
      </c>
      <c r="G127" s="90">
        <v>432</v>
      </c>
      <c r="H127" s="92">
        <v>10.183378877999999</v>
      </c>
      <c r="I127" s="92">
        <v>14</v>
      </c>
      <c r="J127" s="92">
        <v>20.474845999999999</v>
      </c>
      <c r="K127" s="92">
        <v>13</v>
      </c>
      <c r="L127" s="90">
        <v>3612.2633747407999</v>
      </c>
      <c r="M127" s="90">
        <v>3961</v>
      </c>
      <c r="N127" s="90">
        <v>78.309144170851397</v>
      </c>
      <c r="O127" s="90">
        <v>1080.521563</v>
      </c>
      <c r="P127" s="90">
        <v>364</v>
      </c>
      <c r="Q127" s="90">
        <v>272.76415300000002</v>
      </c>
      <c r="R127" s="90">
        <v>121</v>
      </c>
      <c r="S127" s="90">
        <v>76.508614941953198</v>
      </c>
      <c r="T127" s="90">
        <v>1241.2552820000001</v>
      </c>
      <c r="U127" s="90">
        <v>22</v>
      </c>
      <c r="V127" s="92">
        <v>3181.1395947408</v>
      </c>
      <c r="W127" s="92">
        <v>3276</v>
      </c>
      <c r="X127" s="90">
        <v>72.999605014217295</v>
      </c>
      <c r="Y127" s="92">
        <v>882.63034400000004</v>
      </c>
      <c r="Z127" s="92">
        <v>306</v>
      </c>
      <c r="AA127" s="90">
        <v>354.668181</v>
      </c>
      <c r="AB127" s="90">
        <v>660</v>
      </c>
      <c r="AC127" s="90">
        <v>197.89121900000001</v>
      </c>
      <c r="AD127" s="90">
        <v>58</v>
      </c>
      <c r="AE127" s="90">
        <v>76.455599000000007</v>
      </c>
      <c r="AF127" s="90">
        <v>25</v>
      </c>
      <c r="AG127" s="90">
        <v>0</v>
      </c>
      <c r="AH127" s="90">
        <v>0</v>
      </c>
      <c r="AI127" s="92">
        <v>1087.9198489073001</v>
      </c>
      <c r="AJ127" s="92">
        <v>10679</v>
      </c>
      <c r="AK127" s="90">
        <v>1.0957399999999999</v>
      </c>
      <c r="AL127" s="90">
        <v>10</v>
      </c>
      <c r="AM127" s="92">
        <v>1087.9198489073001</v>
      </c>
      <c r="AN127" s="92">
        <v>10679</v>
      </c>
      <c r="AO127" s="90">
        <v>1.0957399999999999</v>
      </c>
      <c r="AP127" s="90">
        <v>10</v>
      </c>
      <c r="AQ127" s="92">
        <v>0</v>
      </c>
      <c r="AR127" s="92">
        <v>0</v>
      </c>
      <c r="AS127" s="90">
        <v>0</v>
      </c>
      <c r="AT127" s="90">
        <v>0</v>
      </c>
      <c r="AU127" s="92">
        <v>0</v>
      </c>
      <c r="AV127" s="92">
        <v>0</v>
      </c>
      <c r="AW127" s="90">
        <v>0</v>
      </c>
      <c r="AX127" s="90">
        <v>0</v>
      </c>
      <c r="AY127" s="92">
        <v>46.812680707399998</v>
      </c>
      <c r="AZ127" s="92">
        <v>13</v>
      </c>
      <c r="BA127" s="90">
        <v>28.27</v>
      </c>
      <c r="BB127" s="90">
        <v>19</v>
      </c>
      <c r="BC127" s="92">
        <v>0</v>
      </c>
      <c r="BD127" s="92">
        <v>0</v>
      </c>
      <c r="BE127" s="90">
        <v>0</v>
      </c>
      <c r="BF127" s="90">
        <v>0</v>
      </c>
      <c r="BG127" s="92">
        <v>89.670160291499997</v>
      </c>
      <c r="BH127" s="92">
        <v>51</v>
      </c>
      <c r="BI127" s="90">
        <v>104.89313300000001</v>
      </c>
      <c r="BJ127" s="90">
        <v>25</v>
      </c>
      <c r="BK127" s="92">
        <v>179.72478548570001</v>
      </c>
      <c r="BL127" s="92">
        <v>56</v>
      </c>
      <c r="BM127" s="90">
        <v>6</v>
      </c>
      <c r="BN127" s="90">
        <v>1</v>
      </c>
      <c r="BO127" s="92">
        <v>38.605243989500003</v>
      </c>
      <c r="BP127" s="92">
        <v>96</v>
      </c>
      <c r="BQ127" s="90">
        <v>0</v>
      </c>
      <c r="BR127" s="90">
        <v>0</v>
      </c>
      <c r="BS127" s="92">
        <v>-6.6080474425689297E-13</v>
      </c>
      <c r="BT127" s="92">
        <v>0</v>
      </c>
      <c r="BU127" s="90">
        <v>-1.4210854715202001E-14</v>
      </c>
      <c r="BV127" s="90">
        <v>0</v>
      </c>
      <c r="BW127" s="131">
        <f t="shared" si="4"/>
        <v>5065.1794730001993</v>
      </c>
      <c r="BX127" s="131">
        <f t="shared" si="5"/>
        <v>0</v>
      </c>
      <c r="BY127" s="130"/>
      <c r="BZ127" s="130"/>
      <c r="CA127" s="130"/>
      <c r="CB127" s="130"/>
      <c r="CC127" s="130"/>
      <c r="CD127" s="130"/>
      <c r="CE127" s="130"/>
      <c r="CF127" s="130"/>
      <c r="CG127" s="130"/>
      <c r="CH127" s="130"/>
      <c r="CI127" s="130"/>
      <c r="CJ127" s="130"/>
      <c r="CK127" s="130"/>
      <c r="CL127" s="130"/>
      <c r="CM127" s="130"/>
      <c r="CN127" s="130"/>
      <c r="CO127" s="130"/>
      <c r="CP127" s="130"/>
      <c r="CQ127" s="130"/>
      <c r="CR127" s="130"/>
      <c r="CS127" s="130"/>
      <c r="CT127" s="130"/>
      <c r="IS127" s="60"/>
      <c r="IT127" s="60"/>
      <c r="IU127" s="60"/>
      <c r="IV127" s="60"/>
    </row>
    <row r="128" spans="1:256" s="50" customFormat="1" ht="20.25" customHeight="1">
      <c r="A128" s="282"/>
      <c r="B128" s="91" t="s">
        <v>35</v>
      </c>
      <c r="C128" s="90">
        <v>2609.1234380000001</v>
      </c>
      <c r="D128" s="90">
        <v>6221</v>
      </c>
      <c r="E128" s="90">
        <v>45.373802819441202</v>
      </c>
      <c r="F128" s="90">
        <v>1141.9986859999999</v>
      </c>
      <c r="G128" s="90">
        <v>308</v>
      </c>
      <c r="H128" s="90">
        <v>1.743409</v>
      </c>
      <c r="I128" s="90">
        <v>2</v>
      </c>
      <c r="J128" s="90">
        <v>10.9</v>
      </c>
      <c r="K128" s="90">
        <v>6</v>
      </c>
      <c r="L128" s="90">
        <v>2403.487443</v>
      </c>
      <c r="M128" s="90">
        <v>4810</v>
      </c>
      <c r="N128" s="90">
        <v>46.967003905977002</v>
      </c>
      <c r="O128" s="90">
        <v>1012.204086</v>
      </c>
      <c r="P128" s="90">
        <v>267</v>
      </c>
      <c r="Q128" s="90">
        <v>1169.834681</v>
      </c>
      <c r="R128" s="90">
        <v>2483</v>
      </c>
      <c r="S128" s="90">
        <v>49.737284973092898</v>
      </c>
      <c r="T128" s="90">
        <v>352.42718600000001</v>
      </c>
      <c r="U128" s="90">
        <v>117</v>
      </c>
      <c r="V128" s="90">
        <v>2327.2126709999998</v>
      </c>
      <c r="W128" s="90">
        <v>4744</v>
      </c>
      <c r="X128" s="90">
        <v>45.593868168599599</v>
      </c>
      <c r="Y128" s="90">
        <v>1011.804086</v>
      </c>
      <c r="Z128" s="90">
        <v>265</v>
      </c>
      <c r="AA128" s="90">
        <v>41.510922999999998</v>
      </c>
      <c r="AB128" s="90">
        <v>45</v>
      </c>
      <c r="AC128" s="90">
        <v>0.2</v>
      </c>
      <c r="AD128" s="90">
        <v>1</v>
      </c>
      <c r="AE128" s="90">
        <v>34.763849</v>
      </c>
      <c r="AF128" s="90">
        <v>21</v>
      </c>
      <c r="AG128" s="90">
        <v>0.2</v>
      </c>
      <c r="AH128" s="90">
        <v>1</v>
      </c>
      <c r="AI128" s="90"/>
      <c r="AJ128" s="90"/>
      <c r="AK128" s="90"/>
      <c r="AL128" s="90"/>
      <c r="AM128" s="90"/>
      <c r="AN128" s="90"/>
      <c r="AO128" s="90"/>
      <c r="AP128" s="90"/>
      <c r="AQ128" s="90">
        <v>0</v>
      </c>
      <c r="AR128" s="90">
        <v>0</v>
      </c>
      <c r="AS128" s="90">
        <v>1.1000000000000001</v>
      </c>
      <c r="AT128" s="90">
        <v>1</v>
      </c>
      <c r="AU128" s="90">
        <v>0</v>
      </c>
      <c r="AV128" s="90">
        <v>0</v>
      </c>
      <c r="AW128" s="90">
        <v>0</v>
      </c>
      <c r="AX128" s="90">
        <v>0</v>
      </c>
      <c r="AY128" s="90">
        <v>20.847580000000001</v>
      </c>
      <c r="AZ128" s="90">
        <v>1</v>
      </c>
      <c r="BA128" s="90">
        <v>0</v>
      </c>
      <c r="BB128" s="90">
        <v>0</v>
      </c>
      <c r="BC128" s="90">
        <v>0</v>
      </c>
      <c r="BD128" s="90">
        <v>0</v>
      </c>
      <c r="BE128" s="90">
        <v>0</v>
      </c>
      <c r="BF128" s="90">
        <v>0</v>
      </c>
      <c r="BG128" s="90">
        <v>4.3555890000000002</v>
      </c>
      <c r="BH128" s="90">
        <v>24</v>
      </c>
      <c r="BI128" s="90">
        <v>97.36</v>
      </c>
      <c r="BJ128" s="90">
        <v>19</v>
      </c>
      <c r="BK128" s="90">
        <v>165.363361</v>
      </c>
      <c r="BL128" s="90">
        <v>1309</v>
      </c>
      <c r="BM128" s="90">
        <v>20.4346</v>
      </c>
      <c r="BN128" s="90">
        <v>15</v>
      </c>
      <c r="BO128" s="90">
        <v>13.326055999999999</v>
      </c>
      <c r="BP128" s="90">
        <v>75</v>
      </c>
      <c r="BQ128" s="90">
        <v>0</v>
      </c>
      <c r="BR128" s="90">
        <v>0</v>
      </c>
      <c r="BS128" s="90">
        <v>2.5465851649641998E-15</v>
      </c>
      <c r="BT128" s="90">
        <v>0</v>
      </c>
      <c r="BU128" s="90">
        <v>0</v>
      </c>
      <c r="BV128" s="90">
        <v>0</v>
      </c>
      <c r="BW128" s="131">
        <f t="shared" si="4"/>
        <v>2609.1234380000001</v>
      </c>
      <c r="BX128" s="131">
        <f t="shared" si="5"/>
        <v>0</v>
      </c>
      <c r="BY128" s="130"/>
      <c r="BZ128" s="130"/>
      <c r="CA128" s="130"/>
      <c r="CB128" s="130"/>
      <c r="CC128" s="130"/>
      <c r="CD128" s="130"/>
      <c r="CE128" s="130"/>
      <c r="CF128" s="130"/>
      <c r="CG128" s="130"/>
      <c r="CH128" s="130"/>
      <c r="CI128" s="130"/>
      <c r="CJ128" s="130"/>
      <c r="CK128" s="130"/>
      <c r="CL128" s="130"/>
      <c r="CM128" s="130"/>
      <c r="CN128" s="130"/>
      <c r="CO128" s="130"/>
      <c r="CP128" s="130"/>
      <c r="CQ128" s="130"/>
      <c r="CR128" s="130"/>
      <c r="CS128" s="130"/>
      <c r="CT128" s="130"/>
      <c r="IS128" s="60"/>
      <c r="IT128" s="60"/>
      <c r="IU128" s="60"/>
      <c r="IV128" s="60"/>
    </row>
    <row r="129" spans="1:256" s="50" customFormat="1" ht="20.25" customHeight="1">
      <c r="A129" s="282"/>
      <c r="B129" s="91" t="s">
        <v>37</v>
      </c>
      <c r="C129" s="90">
        <v>399.359126</v>
      </c>
      <c r="D129" s="90">
        <v>1260</v>
      </c>
      <c r="E129" s="90">
        <v>37.371017118239102</v>
      </c>
      <c r="F129" s="90">
        <v>304.735388</v>
      </c>
      <c r="G129" s="90">
        <v>172</v>
      </c>
      <c r="H129" s="90"/>
      <c r="I129" s="90"/>
      <c r="J129" s="90"/>
      <c r="K129" s="90"/>
      <c r="L129" s="90">
        <v>361.93973399999999</v>
      </c>
      <c r="M129" s="90">
        <v>1223</v>
      </c>
      <c r="N129" s="90">
        <v>42.227710319659003</v>
      </c>
      <c r="O129" s="90">
        <v>193.86238800000001</v>
      </c>
      <c r="P129" s="90">
        <v>147</v>
      </c>
      <c r="Q129" s="90">
        <v>70.280436999999793</v>
      </c>
      <c r="R129" s="90">
        <v>208</v>
      </c>
      <c r="S129" s="90">
        <v>30.818845584090202</v>
      </c>
      <c r="T129" s="90">
        <v>22.694047000000001</v>
      </c>
      <c r="U129" s="90">
        <v>41</v>
      </c>
      <c r="V129" s="90">
        <v>345.82665400000002</v>
      </c>
      <c r="W129" s="90">
        <v>1179</v>
      </c>
      <c r="X129" s="90">
        <v>41.629875708923102</v>
      </c>
      <c r="Y129" s="90">
        <v>193.86238800000001</v>
      </c>
      <c r="Z129" s="90">
        <v>147</v>
      </c>
      <c r="AA129" s="90">
        <v>16.11308</v>
      </c>
      <c r="AB129" s="90">
        <v>44</v>
      </c>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v>9.6569999999999902E-3</v>
      </c>
      <c r="BH129" s="90">
        <v>2</v>
      </c>
      <c r="BI129" s="90"/>
      <c r="BJ129" s="90"/>
      <c r="BK129" s="90">
        <v>37.409734999999998</v>
      </c>
      <c r="BL129" s="90">
        <v>35</v>
      </c>
      <c r="BM129" s="90">
        <v>110.873</v>
      </c>
      <c r="BN129" s="90">
        <v>25</v>
      </c>
      <c r="BO129" s="90"/>
      <c r="BP129" s="90"/>
      <c r="BQ129" s="90"/>
      <c r="BR129" s="90"/>
      <c r="BS129" s="90"/>
      <c r="BT129" s="90"/>
      <c r="BU129" s="90"/>
      <c r="BV129" s="90"/>
      <c r="BW129" s="131">
        <f t="shared" si="4"/>
        <v>399.359126</v>
      </c>
      <c r="BX129" s="131">
        <f t="shared" si="5"/>
        <v>0</v>
      </c>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IS129" s="60"/>
      <c r="IT129" s="60"/>
      <c r="IU129" s="60"/>
      <c r="IV129" s="60"/>
    </row>
    <row r="130" spans="1:256" s="50" customFormat="1" ht="20.25" customHeight="1">
      <c r="A130" s="282"/>
      <c r="B130" s="91" t="s">
        <v>121</v>
      </c>
      <c r="C130" s="90">
        <v>1144.5845899999999</v>
      </c>
      <c r="D130" s="90">
        <v>2071</v>
      </c>
      <c r="E130" s="90">
        <v>55.428792595212499</v>
      </c>
      <c r="F130" s="90">
        <v>675.39061100000004</v>
      </c>
      <c r="G130" s="90">
        <v>132</v>
      </c>
      <c r="H130" s="90">
        <v>6.5887929999999999</v>
      </c>
      <c r="I130" s="90">
        <v>3</v>
      </c>
      <c r="J130" s="90">
        <v>5.7598940000000001</v>
      </c>
      <c r="K130" s="90">
        <v>4</v>
      </c>
      <c r="L130" s="90">
        <v>1057.7879029999999</v>
      </c>
      <c r="M130" s="90">
        <v>1818</v>
      </c>
      <c r="N130" s="90">
        <v>73.379384476167402</v>
      </c>
      <c r="O130" s="90">
        <v>408.687816</v>
      </c>
      <c r="P130" s="90">
        <v>87</v>
      </c>
      <c r="Q130" s="90">
        <v>0.246526</v>
      </c>
      <c r="R130" s="90">
        <v>3</v>
      </c>
      <c r="S130" s="90" t="e">
        <v>#DIV/0!</v>
      </c>
      <c r="T130" s="90">
        <v>0</v>
      </c>
      <c r="U130" s="90">
        <v>0</v>
      </c>
      <c r="V130" s="90">
        <v>594.42839200000003</v>
      </c>
      <c r="W130" s="90">
        <v>1083</v>
      </c>
      <c r="X130" s="90">
        <v>53.627521790444902</v>
      </c>
      <c r="Y130" s="90">
        <v>281.46697899999998</v>
      </c>
      <c r="Z130" s="90">
        <v>56</v>
      </c>
      <c r="AA130" s="90">
        <v>463.359511</v>
      </c>
      <c r="AB130" s="90">
        <v>735</v>
      </c>
      <c r="AC130" s="90">
        <v>127.220837</v>
      </c>
      <c r="AD130" s="90">
        <v>31</v>
      </c>
      <c r="AE130" s="90">
        <v>0</v>
      </c>
      <c r="AF130" s="90">
        <v>0</v>
      </c>
      <c r="AG130" s="90">
        <v>0</v>
      </c>
      <c r="AH130" s="90">
        <v>0</v>
      </c>
      <c r="AI130" s="90"/>
      <c r="AJ130" s="90"/>
      <c r="AK130" s="90"/>
      <c r="AL130" s="90"/>
      <c r="AM130" s="90"/>
      <c r="AN130" s="90"/>
      <c r="AO130" s="90"/>
      <c r="AP130" s="90"/>
      <c r="AQ130" s="90">
        <v>0</v>
      </c>
      <c r="AR130" s="90">
        <v>0</v>
      </c>
      <c r="AS130" s="90">
        <v>8.0313999999999997E-2</v>
      </c>
      <c r="AT130" s="90">
        <v>1</v>
      </c>
      <c r="AU130" s="90">
        <v>0</v>
      </c>
      <c r="AV130" s="90">
        <v>0</v>
      </c>
      <c r="AW130" s="90">
        <v>0.31865100000000002</v>
      </c>
      <c r="AX130" s="90">
        <v>1</v>
      </c>
      <c r="AY130" s="90">
        <v>0</v>
      </c>
      <c r="AZ130" s="90">
        <v>0</v>
      </c>
      <c r="BA130" s="90">
        <v>0</v>
      </c>
      <c r="BB130" s="90">
        <v>0</v>
      </c>
      <c r="BC130" s="90">
        <v>0</v>
      </c>
      <c r="BD130" s="90">
        <v>0</v>
      </c>
      <c r="BE130" s="90">
        <v>0</v>
      </c>
      <c r="BF130" s="90">
        <v>0</v>
      </c>
      <c r="BG130" s="90">
        <v>26.651620999999999</v>
      </c>
      <c r="BH130" s="90">
        <v>93</v>
      </c>
      <c r="BI130" s="90">
        <v>57.425683999999997</v>
      </c>
      <c r="BJ130" s="90">
        <v>10</v>
      </c>
      <c r="BK130" s="90">
        <v>38.636927</v>
      </c>
      <c r="BL130" s="90">
        <v>127</v>
      </c>
      <c r="BM130" s="90">
        <v>198.26559599999999</v>
      </c>
      <c r="BN130" s="90">
        <v>27</v>
      </c>
      <c r="BO130" s="90">
        <v>14.919346000000001</v>
      </c>
      <c r="BP130" s="90">
        <v>30</v>
      </c>
      <c r="BQ130" s="90">
        <v>4.8526559999999996</v>
      </c>
      <c r="BR130" s="90">
        <v>2</v>
      </c>
      <c r="BS130" s="90"/>
      <c r="BT130" s="90"/>
      <c r="BU130" s="90"/>
      <c r="BV130" s="90"/>
      <c r="BW130" s="131">
        <f t="shared" si="4"/>
        <v>1144.5845899999997</v>
      </c>
      <c r="BX130" s="131">
        <f t="shared" si="5"/>
        <v>0</v>
      </c>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IS130" s="60"/>
      <c r="IT130" s="60"/>
      <c r="IU130" s="60"/>
      <c r="IV130" s="60"/>
    </row>
    <row r="131" spans="1:256" s="50" customFormat="1" ht="20.25" customHeight="1">
      <c r="A131" s="282"/>
      <c r="B131" s="91" t="s">
        <v>48</v>
      </c>
      <c r="C131" s="90">
        <v>767.35198000000003</v>
      </c>
      <c r="D131" s="90">
        <v>1565</v>
      </c>
      <c r="E131" s="90">
        <v>35.922675096283399</v>
      </c>
      <c r="F131" s="90">
        <v>267.15750000000003</v>
      </c>
      <c r="G131" s="90">
        <v>171</v>
      </c>
      <c r="H131" s="90">
        <v>0</v>
      </c>
      <c r="I131" s="90">
        <v>0</v>
      </c>
      <c r="J131" s="90">
        <v>0</v>
      </c>
      <c r="K131" s="90">
        <v>0</v>
      </c>
      <c r="L131" s="90">
        <v>678.48256100000003</v>
      </c>
      <c r="M131" s="90">
        <v>1478</v>
      </c>
      <c r="N131" s="90">
        <v>37.073782800362899</v>
      </c>
      <c r="O131" s="90">
        <v>247.9564</v>
      </c>
      <c r="P131" s="90">
        <v>141</v>
      </c>
      <c r="Q131" s="90">
        <v>17.703869000000001</v>
      </c>
      <c r="R131" s="90">
        <v>74</v>
      </c>
      <c r="S131" s="90">
        <v>7.72861673050717</v>
      </c>
      <c r="T131" s="90">
        <v>0.40935500000000002</v>
      </c>
      <c r="U131" s="90">
        <v>2</v>
      </c>
      <c r="V131" s="90">
        <v>451.51553000000001</v>
      </c>
      <c r="W131" s="90">
        <v>1026</v>
      </c>
      <c r="X131" s="90">
        <v>28.6819891949458</v>
      </c>
      <c r="Y131" s="90">
        <v>136.36619999999999</v>
      </c>
      <c r="Z131" s="90">
        <v>91</v>
      </c>
      <c r="AA131" s="90">
        <v>98.733350999999999</v>
      </c>
      <c r="AB131" s="90">
        <v>271</v>
      </c>
      <c r="AC131" s="90">
        <v>53.682200000000002</v>
      </c>
      <c r="AD131" s="90">
        <v>23</v>
      </c>
      <c r="AE131" s="90">
        <v>128.23367999999999</v>
      </c>
      <c r="AF131" s="90">
        <v>181</v>
      </c>
      <c r="AG131" s="90">
        <v>57.908000000000001</v>
      </c>
      <c r="AH131" s="90">
        <v>27</v>
      </c>
      <c r="AI131" s="90">
        <v>0</v>
      </c>
      <c r="AJ131" s="90">
        <v>0</v>
      </c>
      <c r="AK131" s="90">
        <v>0</v>
      </c>
      <c r="AL131" s="90">
        <v>0</v>
      </c>
      <c r="AM131" s="90">
        <v>0</v>
      </c>
      <c r="AN131" s="90">
        <v>0</v>
      </c>
      <c r="AO131" s="90">
        <v>0</v>
      </c>
      <c r="AP131" s="90">
        <v>0</v>
      </c>
      <c r="AQ131" s="90">
        <v>0</v>
      </c>
      <c r="AR131" s="90">
        <v>0</v>
      </c>
      <c r="AS131" s="90">
        <v>0</v>
      </c>
      <c r="AT131" s="90">
        <v>0</v>
      </c>
      <c r="AU131" s="90">
        <v>0</v>
      </c>
      <c r="AV131" s="90">
        <v>0</v>
      </c>
      <c r="AW131" s="90">
        <v>0</v>
      </c>
      <c r="AX131" s="90">
        <v>0</v>
      </c>
      <c r="AY131" s="90">
        <v>0</v>
      </c>
      <c r="AZ131" s="90">
        <v>0</v>
      </c>
      <c r="BA131" s="90">
        <v>0</v>
      </c>
      <c r="BB131" s="90">
        <v>0</v>
      </c>
      <c r="BC131" s="90">
        <v>0</v>
      </c>
      <c r="BD131" s="90">
        <v>0</v>
      </c>
      <c r="BE131" s="90">
        <v>0</v>
      </c>
      <c r="BF131" s="90">
        <v>0</v>
      </c>
      <c r="BG131" s="90">
        <v>6.4446060000000003</v>
      </c>
      <c r="BH131" s="90">
        <v>37</v>
      </c>
      <c r="BI131" s="90">
        <v>2.7296999999999998</v>
      </c>
      <c r="BJ131" s="90">
        <v>7</v>
      </c>
      <c r="BK131" s="90">
        <v>69.790268999999995</v>
      </c>
      <c r="BL131" s="90">
        <v>50</v>
      </c>
      <c r="BM131" s="90">
        <v>9.4345999999999997</v>
      </c>
      <c r="BN131" s="90">
        <v>23</v>
      </c>
      <c r="BO131" s="90">
        <v>12.634544</v>
      </c>
      <c r="BP131" s="90">
        <v>0</v>
      </c>
      <c r="BQ131" s="90">
        <v>7.0368000000000004</v>
      </c>
      <c r="BR131" s="90">
        <v>0</v>
      </c>
      <c r="BS131" s="90">
        <v>0</v>
      </c>
      <c r="BT131" s="90">
        <v>0</v>
      </c>
      <c r="BU131" s="90">
        <v>0</v>
      </c>
      <c r="BV131" s="90">
        <v>0</v>
      </c>
      <c r="BW131" s="131">
        <f t="shared" si="4"/>
        <v>767.35198000000003</v>
      </c>
      <c r="BX131" s="131">
        <f t="shared" si="5"/>
        <v>0</v>
      </c>
      <c r="BY131" s="130"/>
      <c r="BZ131" s="130"/>
      <c r="CA131" s="130"/>
      <c r="CB131" s="130"/>
      <c r="CC131" s="130"/>
      <c r="CD131" s="130"/>
      <c r="CE131" s="130"/>
      <c r="CF131" s="130"/>
      <c r="CG131" s="130"/>
      <c r="CH131" s="130"/>
      <c r="CI131" s="130"/>
      <c r="CJ131" s="130"/>
      <c r="CK131" s="130"/>
      <c r="CL131" s="130"/>
      <c r="CM131" s="130"/>
      <c r="CN131" s="130"/>
      <c r="CO131" s="130"/>
      <c r="CP131" s="130"/>
      <c r="CQ131" s="130"/>
      <c r="CR131" s="130"/>
      <c r="CS131" s="130"/>
      <c r="CT131" s="130"/>
      <c r="IS131" s="60"/>
      <c r="IT131" s="60"/>
      <c r="IU131" s="60"/>
      <c r="IV131" s="60"/>
    </row>
    <row r="132" spans="1:256" s="50" customFormat="1" ht="20.25" customHeight="1">
      <c r="A132" s="282"/>
      <c r="B132" s="91" t="s">
        <v>39</v>
      </c>
      <c r="C132" s="97">
        <v>143.26</v>
      </c>
      <c r="D132" s="97">
        <v>440</v>
      </c>
      <c r="E132" s="97">
        <v>39.196694848012299</v>
      </c>
      <c r="F132" s="97">
        <v>41.34</v>
      </c>
      <c r="G132" s="97">
        <v>164</v>
      </c>
      <c r="H132" s="90">
        <v>0</v>
      </c>
      <c r="I132" s="90">
        <v>0</v>
      </c>
      <c r="J132" s="90">
        <v>0</v>
      </c>
      <c r="K132" s="90">
        <v>0</v>
      </c>
      <c r="L132" s="97">
        <v>96.43</v>
      </c>
      <c r="M132" s="97">
        <v>154</v>
      </c>
      <c r="N132" s="97">
        <v>39.0120559915851</v>
      </c>
      <c r="O132" s="97">
        <v>17.37</v>
      </c>
      <c r="P132" s="97">
        <v>32</v>
      </c>
      <c r="Q132" s="97">
        <v>37.04</v>
      </c>
      <c r="R132" s="97">
        <v>22</v>
      </c>
      <c r="S132" s="97">
        <v>1403.0303030303</v>
      </c>
      <c r="T132" s="97">
        <v>0.49</v>
      </c>
      <c r="U132" s="97">
        <v>5</v>
      </c>
      <c r="V132" s="97">
        <v>95.87</v>
      </c>
      <c r="W132" s="97">
        <v>151</v>
      </c>
      <c r="X132" s="97">
        <v>39.055689086242701</v>
      </c>
      <c r="Y132" s="97">
        <v>17.309999999999999</v>
      </c>
      <c r="Z132" s="97">
        <v>31</v>
      </c>
      <c r="AA132" s="97">
        <v>0.45</v>
      </c>
      <c r="AB132" s="97">
        <v>2</v>
      </c>
      <c r="AC132" s="97">
        <v>0.05</v>
      </c>
      <c r="AD132" s="97">
        <v>0.8</v>
      </c>
      <c r="AE132" s="97">
        <v>0.11</v>
      </c>
      <c r="AF132" s="97">
        <v>1</v>
      </c>
      <c r="AG132" s="97">
        <v>0.01</v>
      </c>
      <c r="AH132" s="97">
        <v>0.2</v>
      </c>
      <c r="AI132" s="97">
        <v>43.45</v>
      </c>
      <c r="AJ132" s="97">
        <v>272</v>
      </c>
      <c r="AK132" s="97">
        <v>21.14</v>
      </c>
      <c r="AL132" s="97">
        <v>128</v>
      </c>
      <c r="AM132" s="97">
        <v>0</v>
      </c>
      <c r="AN132" s="97">
        <v>0</v>
      </c>
      <c r="AO132" s="97">
        <v>21.14</v>
      </c>
      <c r="AP132" s="97">
        <v>128</v>
      </c>
      <c r="AQ132" s="97">
        <v>0</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0.27</v>
      </c>
      <c r="BH132" s="97">
        <v>3</v>
      </c>
      <c r="BI132" s="97">
        <v>1.26</v>
      </c>
      <c r="BJ132" s="97">
        <v>1</v>
      </c>
      <c r="BK132" s="97">
        <v>3.11</v>
      </c>
      <c r="BL132" s="97">
        <v>11</v>
      </c>
      <c r="BM132" s="97">
        <v>1.57</v>
      </c>
      <c r="BN132" s="97">
        <v>3</v>
      </c>
      <c r="BO132" s="97">
        <v>0</v>
      </c>
      <c r="BP132" s="97">
        <v>0</v>
      </c>
      <c r="BQ132" s="97">
        <v>0</v>
      </c>
      <c r="BR132" s="97">
        <v>0</v>
      </c>
      <c r="BS132" s="97">
        <v>0</v>
      </c>
      <c r="BT132" s="97">
        <v>0</v>
      </c>
      <c r="BU132" s="97">
        <v>0</v>
      </c>
      <c r="BV132" s="97">
        <v>0</v>
      </c>
      <c r="BW132" s="131">
        <f t="shared" si="4"/>
        <v>143.26000000000002</v>
      </c>
      <c r="BX132" s="131">
        <f t="shared" si="5"/>
        <v>0</v>
      </c>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IS132" s="60"/>
      <c r="IT132" s="60"/>
      <c r="IU132" s="60"/>
      <c r="IV132" s="60"/>
    </row>
    <row r="133" spans="1:256" s="50" customFormat="1" ht="20.25" customHeight="1">
      <c r="A133" s="282"/>
      <c r="B133" s="91" t="s">
        <v>47</v>
      </c>
      <c r="C133" s="90">
        <v>684.02</v>
      </c>
      <c r="D133" s="90">
        <v>1320</v>
      </c>
      <c r="E133" s="90">
        <v>43.024844809510299</v>
      </c>
      <c r="F133" s="90">
        <v>202.11</v>
      </c>
      <c r="G133" s="90">
        <v>187</v>
      </c>
      <c r="H133" s="90"/>
      <c r="I133" s="90"/>
      <c r="J133" s="90">
        <v>1.5</v>
      </c>
      <c r="K133" s="90">
        <v>1</v>
      </c>
      <c r="L133" s="90">
        <v>674.99</v>
      </c>
      <c r="M133" s="90">
        <v>1254</v>
      </c>
      <c r="N133" s="90">
        <v>53.977913685659502</v>
      </c>
      <c r="O133" s="90">
        <v>182.49</v>
      </c>
      <c r="P133" s="90">
        <v>162</v>
      </c>
      <c r="Q133" s="90"/>
      <c r="R133" s="90"/>
      <c r="S133" s="90">
        <v>0.22692011926122799</v>
      </c>
      <c r="T133" s="90"/>
      <c r="U133" s="90"/>
      <c r="V133" s="90">
        <v>426.86</v>
      </c>
      <c r="W133" s="90">
        <v>934</v>
      </c>
      <c r="X133" s="90">
        <v>53.977913685659502</v>
      </c>
      <c r="Y133" s="90">
        <v>72.89</v>
      </c>
      <c r="Z133" s="90">
        <v>69</v>
      </c>
      <c r="AA133" s="90">
        <v>248.13</v>
      </c>
      <c r="AB133" s="90">
        <v>320</v>
      </c>
      <c r="AC133" s="90">
        <v>109.6</v>
      </c>
      <c r="AD133" s="90">
        <v>93</v>
      </c>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v>0.08</v>
      </c>
      <c r="BH133" s="90">
        <v>5</v>
      </c>
      <c r="BI133" s="90">
        <v>1.02</v>
      </c>
      <c r="BJ133" s="90">
        <v>3</v>
      </c>
      <c r="BK133" s="90">
        <v>8.9499999999999993</v>
      </c>
      <c r="BL133" s="90">
        <v>61</v>
      </c>
      <c r="BM133" s="90">
        <v>17.100000000000001</v>
      </c>
      <c r="BN133" s="90">
        <v>21</v>
      </c>
      <c r="BO133" s="90"/>
      <c r="BP133" s="90"/>
      <c r="BQ133" s="90"/>
      <c r="BR133" s="90"/>
      <c r="BS133" s="90"/>
      <c r="BT133" s="90"/>
      <c r="BU133" s="90"/>
      <c r="BV133" s="90"/>
      <c r="BW133" s="131">
        <f t="shared" si="4"/>
        <v>684.0200000000001</v>
      </c>
      <c r="BX133" s="131">
        <f t="shared" si="5"/>
        <v>0</v>
      </c>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IS133" s="60"/>
      <c r="IT133" s="60"/>
      <c r="IU133" s="60"/>
      <c r="IV133" s="60"/>
    </row>
    <row r="134" spans="1:256" s="50" customFormat="1" ht="20.25" customHeight="1">
      <c r="A134" s="282"/>
      <c r="B134" s="91" t="s">
        <v>41</v>
      </c>
      <c r="C134" s="102">
        <v>2510.8316460000001</v>
      </c>
      <c r="D134" s="103">
        <v>3639</v>
      </c>
      <c r="E134" s="104">
        <v>54.112078415563303</v>
      </c>
      <c r="F134" s="102">
        <v>1647.2935680000001</v>
      </c>
      <c r="G134" s="102">
        <v>430</v>
      </c>
      <c r="H134" s="112">
        <v>7.0761890000000003</v>
      </c>
      <c r="I134" s="105">
        <v>16</v>
      </c>
      <c r="J134" s="112">
        <v>13.4</v>
      </c>
      <c r="K134" s="105">
        <v>16</v>
      </c>
      <c r="L134" s="112">
        <v>2268.3399589999999</v>
      </c>
      <c r="M134" s="105">
        <v>3540</v>
      </c>
      <c r="N134" s="103">
        <v>55.709407669534201</v>
      </c>
      <c r="O134" s="112">
        <v>1431.044435</v>
      </c>
      <c r="P134" s="112">
        <v>320</v>
      </c>
      <c r="Q134" s="112">
        <v>67.859587000000005</v>
      </c>
      <c r="R134" s="105">
        <v>158</v>
      </c>
      <c r="S134" s="103">
        <v>20.805839727637</v>
      </c>
      <c r="T134" s="112">
        <v>48.868318000000002</v>
      </c>
      <c r="U134" s="105">
        <v>18</v>
      </c>
      <c r="V134" s="112">
        <v>2268.3399589999999</v>
      </c>
      <c r="W134" s="105">
        <v>3540</v>
      </c>
      <c r="X134" s="103">
        <v>55.711576265621296</v>
      </c>
      <c r="Y134" s="112">
        <v>1423.544435</v>
      </c>
      <c r="Z134" s="112">
        <v>319</v>
      </c>
      <c r="AA134" s="112">
        <v>0</v>
      </c>
      <c r="AB134" s="105">
        <v>0</v>
      </c>
      <c r="AC134" s="112">
        <v>0</v>
      </c>
      <c r="AD134" s="105">
        <v>0</v>
      </c>
      <c r="AE134" s="112">
        <v>0</v>
      </c>
      <c r="AF134" s="123">
        <v>0</v>
      </c>
      <c r="AG134" s="112">
        <v>7.5</v>
      </c>
      <c r="AH134" s="123">
        <v>1</v>
      </c>
      <c r="AI134" s="105">
        <v>0</v>
      </c>
      <c r="AJ134" s="105">
        <v>0</v>
      </c>
      <c r="AK134" s="105">
        <v>0</v>
      </c>
      <c r="AL134" s="105">
        <v>0</v>
      </c>
      <c r="AM134" s="105">
        <v>0</v>
      </c>
      <c r="AN134" s="105">
        <v>0</v>
      </c>
      <c r="AO134" s="105">
        <v>0</v>
      </c>
      <c r="AP134" s="105">
        <v>0</v>
      </c>
      <c r="AQ134" s="126">
        <v>0.1</v>
      </c>
      <c r="AR134" s="123">
        <v>1</v>
      </c>
      <c r="AS134" s="126">
        <v>0.64800000000000002</v>
      </c>
      <c r="AT134" s="123">
        <v>2</v>
      </c>
      <c r="AU134" s="105">
        <v>0</v>
      </c>
      <c r="AV134" s="105">
        <v>0</v>
      </c>
      <c r="AW134" s="105">
        <v>0</v>
      </c>
      <c r="AX134" s="105">
        <v>0</v>
      </c>
      <c r="AY134" s="112">
        <v>0</v>
      </c>
      <c r="AZ134" s="112">
        <v>0</v>
      </c>
      <c r="BA134" s="112">
        <v>3.6999999999999999E-4</v>
      </c>
      <c r="BB134" s="112">
        <v>2</v>
      </c>
      <c r="BC134" s="112">
        <v>0</v>
      </c>
      <c r="BD134" s="112">
        <v>0</v>
      </c>
      <c r="BE134" s="112">
        <v>0</v>
      </c>
      <c r="BF134" s="112">
        <v>0</v>
      </c>
      <c r="BG134" s="112">
        <v>101.28732599999999</v>
      </c>
      <c r="BH134" s="123">
        <v>27</v>
      </c>
      <c r="BI134" s="112">
        <v>147.84</v>
      </c>
      <c r="BJ134" s="123">
        <v>44</v>
      </c>
      <c r="BK134" s="126">
        <v>134.02817200000001</v>
      </c>
      <c r="BL134" s="123">
        <v>55</v>
      </c>
      <c r="BM134" s="126">
        <v>53.290762999999998</v>
      </c>
      <c r="BN134" s="123">
        <v>43</v>
      </c>
      <c r="BO134" s="105">
        <v>0</v>
      </c>
      <c r="BP134" s="105">
        <v>0</v>
      </c>
      <c r="BQ134" s="105">
        <v>0</v>
      </c>
      <c r="BR134" s="105">
        <v>0</v>
      </c>
      <c r="BS134" s="112">
        <v>3.1263880373444398E-13</v>
      </c>
      <c r="BT134" s="112">
        <v>0</v>
      </c>
      <c r="BU134" s="112">
        <v>1.0699999999999401</v>
      </c>
      <c r="BV134" s="112">
        <v>3</v>
      </c>
      <c r="BW134" s="131">
        <f t="shared" si="4"/>
        <v>2510.8316460000001</v>
      </c>
      <c r="BX134" s="131">
        <f t="shared" si="5"/>
        <v>0</v>
      </c>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IS134" s="60"/>
      <c r="IT134" s="60"/>
      <c r="IU134" s="60"/>
      <c r="IV134" s="60"/>
    </row>
    <row r="135" spans="1:256" s="50" customFormat="1" ht="20.25" customHeight="1">
      <c r="A135" s="282"/>
      <c r="B135" s="91" t="s">
        <v>62</v>
      </c>
      <c r="C135" s="90">
        <v>1001.551272</v>
      </c>
      <c r="D135" s="90">
        <v>1993</v>
      </c>
      <c r="E135" s="90">
        <v>47.581719959794498</v>
      </c>
      <c r="F135" s="90">
        <v>437.51284199999998</v>
      </c>
      <c r="G135" s="90">
        <v>144</v>
      </c>
      <c r="H135" s="90">
        <v>0</v>
      </c>
      <c r="I135" s="90">
        <v>0</v>
      </c>
      <c r="J135" s="90">
        <v>19.960369</v>
      </c>
      <c r="K135" s="90">
        <v>1</v>
      </c>
      <c r="L135" s="90">
        <v>705.74287900000002</v>
      </c>
      <c r="M135" s="90">
        <v>1644</v>
      </c>
      <c r="N135" s="90">
        <v>49.911694836376</v>
      </c>
      <c r="O135" s="90">
        <v>258.62637599999999</v>
      </c>
      <c r="P135" s="90">
        <v>52</v>
      </c>
      <c r="Q135" s="90">
        <v>3.58203</v>
      </c>
      <c r="R135" s="90">
        <v>35</v>
      </c>
      <c r="S135" s="90">
        <v>29.1755199075644</v>
      </c>
      <c r="T135" s="90">
        <v>0</v>
      </c>
      <c r="U135" s="90">
        <v>0</v>
      </c>
      <c r="V135" s="90">
        <v>705.24839099999997</v>
      </c>
      <c r="W135" s="90">
        <v>1637</v>
      </c>
      <c r="X135" s="90">
        <v>49.967891703786101</v>
      </c>
      <c r="Y135" s="90">
        <v>258.62637599999999</v>
      </c>
      <c r="Z135" s="90">
        <v>52</v>
      </c>
      <c r="AA135" s="90">
        <v>0.43448799999999999</v>
      </c>
      <c r="AB135" s="90">
        <v>5</v>
      </c>
      <c r="AC135" s="90">
        <v>0</v>
      </c>
      <c r="AD135" s="90">
        <v>0</v>
      </c>
      <c r="AE135" s="90">
        <v>0.06</v>
      </c>
      <c r="AF135" s="90">
        <v>2</v>
      </c>
      <c r="AG135" s="90">
        <v>0</v>
      </c>
      <c r="AH135" s="90">
        <v>0</v>
      </c>
      <c r="AI135" s="90">
        <v>243.25903500000001</v>
      </c>
      <c r="AJ135" s="90">
        <v>295</v>
      </c>
      <c r="AK135" s="90">
        <v>0</v>
      </c>
      <c r="AL135" s="90">
        <v>0</v>
      </c>
      <c r="AM135" s="90">
        <v>243.25903500000001</v>
      </c>
      <c r="AN135" s="90">
        <v>295</v>
      </c>
      <c r="AO135" s="90">
        <v>0</v>
      </c>
      <c r="AP135" s="90">
        <v>0</v>
      </c>
      <c r="AQ135" s="90">
        <v>0</v>
      </c>
      <c r="AR135" s="90">
        <v>0</v>
      </c>
      <c r="AS135" s="90">
        <v>0</v>
      </c>
      <c r="AT135" s="90">
        <v>0</v>
      </c>
      <c r="AU135" s="90">
        <v>0</v>
      </c>
      <c r="AV135" s="90">
        <v>0</v>
      </c>
      <c r="AW135" s="90">
        <v>1.623</v>
      </c>
      <c r="AX135" s="90">
        <v>3</v>
      </c>
      <c r="AY135" s="90">
        <v>0</v>
      </c>
      <c r="AZ135" s="90">
        <v>0</v>
      </c>
      <c r="BA135" s="90">
        <v>0</v>
      </c>
      <c r="BB135" s="90">
        <v>0</v>
      </c>
      <c r="BC135" s="90">
        <v>0</v>
      </c>
      <c r="BD135" s="90">
        <v>0</v>
      </c>
      <c r="BE135" s="90">
        <v>0</v>
      </c>
      <c r="BF135" s="90">
        <v>0</v>
      </c>
      <c r="BG135" s="90">
        <v>39.825561</v>
      </c>
      <c r="BH135" s="90">
        <v>39</v>
      </c>
      <c r="BI135" s="90">
        <v>139.379221</v>
      </c>
      <c r="BJ135" s="90">
        <v>72</v>
      </c>
      <c r="BK135" s="90">
        <v>0</v>
      </c>
      <c r="BL135" s="90">
        <v>0</v>
      </c>
      <c r="BM135" s="90">
        <v>3.5</v>
      </c>
      <c r="BN135" s="90">
        <v>16</v>
      </c>
      <c r="BO135" s="90">
        <v>12.723796999999999</v>
      </c>
      <c r="BP135" s="90">
        <v>15</v>
      </c>
      <c r="BQ135" s="90">
        <v>14.423876</v>
      </c>
      <c r="BR135" s="90">
        <v>0</v>
      </c>
      <c r="BS135" s="90">
        <v>0</v>
      </c>
      <c r="BT135" s="90">
        <v>0</v>
      </c>
      <c r="BU135" s="90">
        <v>0</v>
      </c>
      <c r="BV135" s="90">
        <v>0</v>
      </c>
      <c r="BW135" s="131">
        <f t="shared" si="4"/>
        <v>1001.551272</v>
      </c>
      <c r="BX135" s="131">
        <f t="shared" si="5"/>
        <v>0</v>
      </c>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IS135" s="60"/>
      <c r="IT135" s="60"/>
      <c r="IU135" s="60"/>
      <c r="IV135" s="60"/>
    </row>
    <row r="136" spans="1:256" s="50" customFormat="1" ht="20.25" customHeight="1">
      <c r="A136" s="282"/>
      <c r="B136" s="91" t="s">
        <v>49</v>
      </c>
      <c r="C136" s="94">
        <v>611.81386399999997</v>
      </c>
      <c r="D136" s="94">
        <v>1792</v>
      </c>
      <c r="E136" s="94">
        <v>45.973081750525502</v>
      </c>
      <c r="F136" s="94">
        <v>208.660192</v>
      </c>
      <c r="G136" s="94">
        <v>67</v>
      </c>
      <c r="H136" s="94">
        <v>0</v>
      </c>
      <c r="I136" s="94">
        <v>1</v>
      </c>
      <c r="J136" s="94">
        <v>0</v>
      </c>
      <c r="K136" s="94">
        <v>0</v>
      </c>
      <c r="L136" s="94">
        <v>595.06321400000002</v>
      </c>
      <c r="M136" s="94">
        <v>1721</v>
      </c>
      <c r="N136" s="94">
        <v>53.047325893093102</v>
      </c>
      <c r="O136" s="94">
        <v>119.060292</v>
      </c>
      <c r="P136" s="94">
        <v>45</v>
      </c>
      <c r="Q136" s="90">
        <v>15.348091</v>
      </c>
      <c r="R136" s="90">
        <v>15</v>
      </c>
      <c r="S136" s="90">
        <v>342.914100169736</v>
      </c>
      <c r="T136" s="90">
        <v>0</v>
      </c>
      <c r="U136" s="90">
        <v>0</v>
      </c>
      <c r="V136" s="94">
        <v>593.871894</v>
      </c>
      <c r="W136" s="94">
        <v>1706</v>
      </c>
      <c r="X136" s="94">
        <v>52.941659136490699</v>
      </c>
      <c r="Y136" s="94">
        <v>111.759292</v>
      </c>
      <c r="Z136" s="94">
        <v>43</v>
      </c>
      <c r="AA136" s="94">
        <v>1.1913199999999999</v>
      </c>
      <c r="AB136" s="94">
        <v>15</v>
      </c>
      <c r="AC136" s="94">
        <v>7.3010000000000002</v>
      </c>
      <c r="AD136" s="94">
        <v>2</v>
      </c>
      <c r="AE136" s="94">
        <v>0</v>
      </c>
      <c r="AF136" s="94">
        <v>0</v>
      </c>
      <c r="AG136" s="94">
        <v>0</v>
      </c>
      <c r="AH136" s="94">
        <v>0</v>
      </c>
      <c r="AI136" s="94">
        <v>0.96774800000000005</v>
      </c>
      <c r="AJ136" s="94">
        <v>2</v>
      </c>
      <c r="AK136" s="94">
        <v>0</v>
      </c>
      <c r="AL136" s="94">
        <v>0</v>
      </c>
      <c r="AM136" s="94">
        <v>0</v>
      </c>
      <c r="AN136" s="94">
        <v>0</v>
      </c>
      <c r="AO136" s="94">
        <v>0</v>
      </c>
      <c r="AP136" s="94">
        <v>0</v>
      </c>
      <c r="AQ136" s="94">
        <v>0.35</v>
      </c>
      <c r="AR136" s="94">
        <v>2</v>
      </c>
      <c r="AS136" s="94">
        <v>0</v>
      </c>
      <c r="AT136" s="94">
        <v>0</v>
      </c>
      <c r="AU136" s="94">
        <v>0</v>
      </c>
      <c r="AV136" s="94">
        <v>0</v>
      </c>
      <c r="AW136" s="94">
        <v>0</v>
      </c>
      <c r="AX136" s="94">
        <v>0</v>
      </c>
      <c r="AY136" s="94">
        <v>0</v>
      </c>
      <c r="AZ136" s="94">
        <v>0</v>
      </c>
      <c r="BA136" s="94">
        <v>0</v>
      </c>
      <c r="BB136" s="94">
        <v>0</v>
      </c>
      <c r="BC136" s="94">
        <v>0</v>
      </c>
      <c r="BD136" s="94">
        <v>0</v>
      </c>
      <c r="BE136" s="94">
        <v>0</v>
      </c>
      <c r="BF136" s="94">
        <v>0</v>
      </c>
      <c r="BG136" s="94">
        <v>8.6669119999999999</v>
      </c>
      <c r="BH136" s="94">
        <v>14</v>
      </c>
      <c r="BI136" s="94">
        <v>4.7062999999999997</v>
      </c>
      <c r="BJ136" s="94">
        <v>3</v>
      </c>
      <c r="BK136" s="94">
        <v>6.7659900000000004</v>
      </c>
      <c r="BL136" s="94">
        <v>51</v>
      </c>
      <c r="BM136" s="94">
        <v>84.893600000000006</v>
      </c>
      <c r="BN136" s="94">
        <v>19</v>
      </c>
      <c r="BO136" s="94">
        <v>0</v>
      </c>
      <c r="BP136" s="94">
        <v>1</v>
      </c>
      <c r="BQ136" s="94">
        <v>0</v>
      </c>
      <c r="BR136" s="94">
        <v>0</v>
      </c>
      <c r="BS136" s="94">
        <v>-5.0293103015519598E-14</v>
      </c>
      <c r="BT136" s="94">
        <v>0</v>
      </c>
      <c r="BU136" s="90">
        <v>0</v>
      </c>
      <c r="BV136" s="94">
        <v>0</v>
      </c>
      <c r="BW136" s="131">
        <f t="shared" si="4"/>
        <v>611.81386400000008</v>
      </c>
      <c r="BX136" s="131">
        <f t="shared" si="5"/>
        <v>0</v>
      </c>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IS136" s="60"/>
      <c r="IT136" s="60"/>
      <c r="IU136" s="60"/>
      <c r="IV136" s="60"/>
    </row>
    <row r="137" spans="1:256" s="50" customFormat="1" ht="20.25" customHeight="1">
      <c r="A137" s="282"/>
      <c r="B137" s="91" t="s">
        <v>56</v>
      </c>
      <c r="C137" s="94">
        <v>3.0572979999999998</v>
      </c>
      <c r="D137" s="94">
        <v>2</v>
      </c>
      <c r="E137" s="94">
        <v>7.8875679381827704</v>
      </c>
      <c r="F137" s="94"/>
      <c r="G137" s="94"/>
      <c r="H137" s="94"/>
      <c r="I137" s="94"/>
      <c r="J137" s="94"/>
      <c r="K137" s="94"/>
      <c r="L137" s="94">
        <v>3.0572979999999998</v>
      </c>
      <c r="M137" s="94"/>
      <c r="N137" s="94">
        <v>11.4378129262223</v>
      </c>
      <c r="O137" s="94"/>
      <c r="P137" s="94"/>
      <c r="Q137" s="90"/>
      <c r="R137" s="90"/>
      <c r="S137" s="90" t="e">
        <v>#DIV/0!</v>
      </c>
      <c r="T137" s="90"/>
      <c r="U137" s="90"/>
      <c r="V137" s="94">
        <v>3.0572979999999998</v>
      </c>
      <c r="W137" s="94">
        <v>2</v>
      </c>
      <c r="X137" s="94">
        <v>11.4378129262223</v>
      </c>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0"/>
      <c r="BV137" s="94"/>
      <c r="BW137" s="131">
        <f t="shared" si="4"/>
        <v>3.0572979999999998</v>
      </c>
      <c r="BX137" s="131">
        <f t="shared" si="5"/>
        <v>0</v>
      </c>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IS137" s="60"/>
      <c r="IT137" s="60"/>
      <c r="IU137" s="60"/>
      <c r="IV137" s="60"/>
    </row>
    <row r="138" spans="1:256" s="53" customFormat="1" ht="20.25" customHeight="1">
      <c r="A138" s="282"/>
      <c r="B138" s="106" t="s">
        <v>17</v>
      </c>
      <c r="C138" s="107">
        <f>C124+C125+C126+C127+C128+C129+C130+C131+C132+C133+C134+C135+C136+C137</f>
        <v>47319.468586000199</v>
      </c>
      <c r="D138" s="107">
        <f t="shared" ref="D138:BO138" si="12">D124+D125+D126+D127+D128+D129+D130+D131+D132+D133+D134+D135+D136+D137</f>
        <v>112229</v>
      </c>
      <c r="E138" s="107">
        <f>C138/各地承保!D137*100</f>
        <v>47.904878152161004</v>
      </c>
      <c r="F138" s="107">
        <f t="shared" si="12"/>
        <v>18343.482107</v>
      </c>
      <c r="G138" s="107">
        <f t="shared" si="12"/>
        <v>7539</v>
      </c>
      <c r="H138" s="107">
        <f t="shared" si="12"/>
        <v>152.23406887800004</v>
      </c>
      <c r="I138" s="107">
        <f t="shared" si="12"/>
        <v>118</v>
      </c>
      <c r="J138" s="107">
        <f t="shared" si="12"/>
        <v>346.06420899999995</v>
      </c>
      <c r="K138" s="107">
        <f t="shared" si="12"/>
        <v>56</v>
      </c>
      <c r="L138" s="107">
        <f t="shared" si="12"/>
        <v>40106.10454774079</v>
      </c>
      <c r="M138" s="107">
        <f t="shared" si="12"/>
        <v>70799</v>
      </c>
      <c r="N138" s="107">
        <f>L138/各地承保!N137*100</f>
        <v>50.383007377197721</v>
      </c>
      <c r="O138" s="107">
        <f t="shared" si="12"/>
        <v>15786.269780999999</v>
      </c>
      <c r="P138" s="107">
        <f t="shared" si="12"/>
        <v>6012</v>
      </c>
      <c r="Q138" s="107">
        <f t="shared" si="12"/>
        <v>6116.6327509999992</v>
      </c>
      <c r="R138" s="107">
        <f t="shared" si="12"/>
        <v>11366</v>
      </c>
      <c r="S138" s="107">
        <f>Q138/各地承保!T137*100</f>
        <v>66.166509585167788</v>
      </c>
      <c r="T138" s="107">
        <f t="shared" si="12"/>
        <v>3026.0031249999993</v>
      </c>
      <c r="U138" s="107">
        <f t="shared" si="12"/>
        <v>779</v>
      </c>
      <c r="V138" s="107">
        <f t="shared" si="12"/>
        <v>37898.417598740802</v>
      </c>
      <c r="W138" s="107">
        <f t="shared" si="12"/>
        <v>67190</v>
      </c>
      <c r="X138" s="107">
        <f>V138/各地承保!Z137*100</f>
        <v>48.558540958536994</v>
      </c>
      <c r="Y138" s="107">
        <f t="shared" si="12"/>
        <v>14911.20739</v>
      </c>
      <c r="Z138" s="107">
        <f t="shared" si="12"/>
        <v>5649</v>
      </c>
      <c r="AA138" s="107">
        <f t="shared" si="12"/>
        <v>1838.7291560000006</v>
      </c>
      <c r="AB138" s="107">
        <f t="shared" si="12"/>
        <v>3215</v>
      </c>
      <c r="AC138" s="107">
        <f t="shared" si="12"/>
        <v>762.57841099999996</v>
      </c>
      <c r="AD138" s="107">
        <f t="shared" si="12"/>
        <v>322.8</v>
      </c>
      <c r="AE138" s="107">
        <f t="shared" si="12"/>
        <v>368.95779299999998</v>
      </c>
      <c r="AF138" s="107">
        <f t="shared" si="12"/>
        <v>396</v>
      </c>
      <c r="AG138" s="107">
        <f t="shared" si="12"/>
        <v>112.48398000000002</v>
      </c>
      <c r="AH138" s="107">
        <f t="shared" si="12"/>
        <v>40.200000000000003</v>
      </c>
      <c r="AI138" s="107">
        <f t="shared" si="12"/>
        <v>4075.1628389072998</v>
      </c>
      <c r="AJ138" s="107">
        <f t="shared" si="12"/>
        <v>32458</v>
      </c>
      <c r="AK138" s="107">
        <f t="shared" si="12"/>
        <v>176.594697</v>
      </c>
      <c r="AL138" s="107">
        <f t="shared" si="12"/>
        <v>591</v>
      </c>
      <c r="AM138" s="107">
        <f t="shared" si="12"/>
        <v>4030.7450909073</v>
      </c>
      <c r="AN138" s="107">
        <f t="shared" si="12"/>
        <v>32184</v>
      </c>
      <c r="AO138" s="107">
        <f t="shared" si="12"/>
        <v>176.594697</v>
      </c>
      <c r="AP138" s="107">
        <f t="shared" si="12"/>
        <v>591</v>
      </c>
      <c r="AQ138" s="107">
        <f t="shared" si="12"/>
        <v>6.8148309999999999</v>
      </c>
      <c r="AR138" s="107">
        <f t="shared" si="12"/>
        <v>111</v>
      </c>
      <c r="AS138" s="107">
        <f t="shared" si="12"/>
        <v>14.446246</v>
      </c>
      <c r="AT138" s="107">
        <f t="shared" si="12"/>
        <v>64</v>
      </c>
      <c r="AU138" s="107">
        <f t="shared" si="12"/>
        <v>0.69501000000000002</v>
      </c>
      <c r="AV138" s="107">
        <f t="shared" si="12"/>
        <v>2</v>
      </c>
      <c r="AW138" s="107">
        <f t="shared" si="12"/>
        <v>1.941651</v>
      </c>
      <c r="AX138" s="107">
        <f t="shared" si="12"/>
        <v>4</v>
      </c>
      <c r="AY138" s="107">
        <f t="shared" si="12"/>
        <v>78.795500707400009</v>
      </c>
      <c r="AZ138" s="107">
        <f t="shared" si="12"/>
        <v>34</v>
      </c>
      <c r="BA138" s="107">
        <f t="shared" si="12"/>
        <v>38.21537</v>
      </c>
      <c r="BB138" s="107">
        <f t="shared" si="12"/>
        <v>23</v>
      </c>
      <c r="BC138" s="107">
        <f t="shared" si="12"/>
        <v>0</v>
      </c>
      <c r="BD138" s="107">
        <f t="shared" si="12"/>
        <v>0</v>
      </c>
      <c r="BE138" s="107">
        <f t="shared" si="12"/>
        <v>0</v>
      </c>
      <c r="BF138" s="107">
        <f t="shared" si="12"/>
        <v>0</v>
      </c>
      <c r="BG138" s="107">
        <f t="shared" si="12"/>
        <v>1142.4556992915</v>
      </c>
      <c r="BH138" s="107">
        <f t="shared" si="12"/>
        <v>901</v>
      </c>
      <c r="BI138" s="107">
        <f t="shared" si="12"/>
        <v>1075.259221</v>
      </c>
      <c r="BJ138" s="107">
        <f t="shared" si="12"/>
        <v>333</v>
      </c>
      <c r="BK138" s="107">
        <f t="shared" si="12"/>
        <v>1523.6262394857001</v>
      </c>
      <c r="BL138" s="107">
        <f t="shared" si="12"/>
        <v>6648</v>
      </c>
      <c r="BM138" s="107">
        <f t="shared" si="12"/>
        <v>860.51598000000001</v>
      </c>
      <c r="BN138" s="107">
        <f t="shared" si="12"/>
        <v>372</v>
      </c>
      <c r="BO138" s="107">
        <f t="shared" si="12"/>
        <v>233.57149098949998</v>
      </c>
      <c r="BP138" s="107">
        <f t="shared" ref="BP138:BV138" si="13">BP124+BP125+BP126+BP127+BP128+BP129+BP130+BP131+BP132+BP133+BP134+BP135+BP136+BP137</f>
        <v>1155</v>
      </c>
      <c r="BQ138" s="107">
        <f t="shared" si="13"/>
        <v>43.104951999999997</v>
      </c>
      <c r="BR138" s="107">
        <f t="shared" si="13"/>
        <v>81</v>
      </c>
      <c r="BS138" s="107">
        <f t="shared" si="13"/>
        <v>8.3589999987714238E-3</v>
      </c>
      <c r="BT138" s="107">
        <f t="shared" si="13"/>
        <v>1</v>
      </c>
      <c r="BU138" s="107">
        <f t="shared" si="13"/>
        <v>1.0700000000006364</v>
      </c>
      <c r="BV138" s="107">
        <f t="shared" si="13"/>
        <v>3</v>
      </c>
      <c r="BW138" s="131">
        <f t="shared" ref="BW138:BW202" si="14">H138+L138+AI138+AQ138+AU138+AY138+BC138+BG138+BK138+BO138+BS138</f>
        <v>47319.468586000199</v>
      </c>
      <c r="BX138" s="131">
        <f t="shared" ref="BX138:BX202" si="15">C138-BW138</f>
        <v>0</v>
      </c>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c r="IK138" s="57"/>
      <c r="IL138" s="57"/>
      <c r="IM138" s="57"/>
      <c r="IN138" s="57"/>
      <c r="IO138" s="57"/>
      <c r="IP138" s="57"/>
      <c r="IQ138" s="57"/>
      <c r="IR138" s="57"/>
      <c r="IS138" s="57"/>
      <c r="IT138" s="57"/>
      <c r="IU138" s="57"/>
      <c r="IV138" s="57"/>
    </row>
    <row r="139" spans="1:256" s="50" customFormat="1" ht="20.25" customHeight="1">
      <c r="A139" s="282" t="s">
        <v>81</v>
      </c>
      <c r="B139" s="91" t="s">
        <v>77</v>
      </c>
      <c r="C139" s="90">
        <v>26724.472282999999</v>
      </c>
      <c r="D139" s="90">
        <v>73318</v>
      </c>
      <c r="E139" s="90">
        <v>54.183494698478398</v>
      </c>
      <c r="F139" s="90">
        <v>9981.1364200000007</v>
      </c>
      <c r="G139" s="90">
        <v>2779</v>
      </c>
      <c r="H139" s="90">
        <v>19.201101999999999</v>
      </c>
      <c r="I139" s="90">
        <v>64</v>
      </c>
      <c r="J139" s="90">
        <v>11</v>
      </c>
      <c r="K139" s="90">
        <v>3</v>
      </c>
      <c r="L139" s="90">
        <v>17508.561342000001</v>
      </c>
      <c r="M139" s="90">
        <v>24076</v>
      </c>
      <c r="N139" s="90">
        <v>53.455060287142899</v>
      </c>
      <c r="O139" s="90">
        <v>9634.4991000000009</v>
      </c>
      <c r="P139" s="90">
        <v>2714</v>
      </c>
      <c r="Q139" s="90">
        <v>349.02968900000002</v>
      </c>
      <c r="R139" s="90">
        <v>263</v>
      </c>
      <c r="S139" s="90">
        <v>191.68442901121199</v>
      </c>
      <c r="T139" s="90">
        <v>126.350087</v>
      </c>
      <c r="U139" s="90">
        <v>23</v>
      </c>
      <c r="V139" s="90">
        <v>17105.599859999998</v>
      </c>
      <c r="W139" s="90">
        <v>23420</v>
      </c>
      <c r="X139" s="90">
        <v>52.845300610827799</v>
      </c>
      <c r="Y139" s="90">
        <v>9385.0437440000005</v>
      </c>
      <c r="Z139" s="90">
        <v>2618</v>
      </c>
      <c r="AA139" s="90">
        <v>366.36071199999998</v>
      </c>
      <c r="AB139" s="90">
        <v>609</v>
      </c>
      <c r="AC139" s="90">
        <v>248.94831500000001</v>
      </c>
      <c r="AD139" s="90">
        <v>90</v>
      </c>
      <c r="AE139" s="90">
        <v>36.600769999999997</v>
      </c>
      <c r="AF139" s="90">
        <v>47</v>
      </c>
      <c r="AG139" s="90">
        <v>0.50704099999999996</v>
      </c>
      <c r="AH139" s="90">
        <v>6</v>
      </c>
      <c r="AI139" s="90">
        <v>2677.5137020000002</v>
      </c>
      <c r="AJ139" s="90">
        <v>22597</v>
      </c>
      <c r="AK139" s="90">
        <v>2.091456</v>
      </c>
      <c r="AL139" s="90">
        <v>18</v>
      </c>
      <c r="AM139" s="90">
        <v>2677.5137020000002</v>
      </c>
      <c r="AN139" s="90">
        <v>22597</v>
      </c>
      <c r="AO139" s="90">
        <v>2.091456</v>
      </c>
      <c r="AP139" s="90">
        <v>18</v>
      </c>
      <c r="AQ139" s="90">
        <v>33.190618999999998</v>
      </c>
      <c r="AR139" s="90">
        <v>59</v>
      </c>
      <c r="AS139" s="90">
        <v>0</v>
      </c>
      <c r="AT139" s="90">
        <v>0</v>
      </c>
      <c r="AU139" s="90">
        <v>4.4442000000000002E-2</v>
      </c>
      <c r="AV139" s="90">
        <v>7</v>
      </c>
      <c r="AW139" s="90">
        <v>0.282136</v>
      </c>
      <c r="AX139" s="90">
        <v>1</v>
      </c>
      <c r="AY139" s="90">
        <v>2.52</v>
      </c>
      <c r="AZ139" s="90">
        <v>5</v>
      </c>
      <c r="BA139" s="90">
        <v>0</v>
      </c>
      <c r="BB139" s="90">
        <v>0</v>
      </c>
      <c r="BC139" s="90">
        <v>0</v>
      </c>
      <c r="BD139" s="90">
        <v>0</v>
      </c>
      <c r="BE139" s="90">
        <v>0</v>
      </c>
      <c r="BF139" s="90">
        <v>0</v>
      </c>
      <c r="BG139" s="90">
        <v>1115.7163599999999</v>
      </c>
      <c r="BH139" s="90">
        <v>434</v>
      </c>
      <c r="BI139" s="90">
        <v>231.5592</v>
      </c>
      <c r="BJ139" s="90">
        <v>25</v>
      </c>
      <c r="BK139" s="90">
        <v>1175.6001000000001</v>
      </c>
      <c r="BL139" s="90">
        <v>7409</v>
      </c>
      <c r="BM139" s="90">
        <v>101.704528</v>
      </c>
      <c r="BN139" s="90">
        <v>18</v>
      </c>
      <c r="BO139" s="90">
        <v>4192.1246160000001</v>
      </c>
      <c r="BP139" s="90">
        <v>18667</v>
      </c>
      <c r="BQ139" s="90">
        <v>0</v>
      </c>
      <c r="BR139" s="90">
        <v>0</v>
      </c>
      <c r="BS139" s="90">
        <v>0</v>
      </c>
      <c r="BT139" s="90">
        <v>0</v>
      </c>
      <c r="BU139" s="90">
        <v>-2.7000623958883802E-13</v>
      </c>
      <c r="BV139" s="90">
        <v>0</v>
      </c>
      <c r="BW139" s="131">
        <f t="shared" si="14"/>
        <v>26724.472282999999</v>
      </c>
      <c r="BX139" s="131">
        <f t="shared" si="15"/>
        <v>0</v>
      </c>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IS139" s="60"/>
      <c r="IT139" s="60"/>
      <c r="IU139" s="60"/>
      <c r="IV139" s="60"/>
    </row>
    <row r="140" spans="1:256" s="54" customFormat="1" ht="20.25" customHeight="1">
      <c r="A140" s="282"/>
      <c r="B140" s="74" t="s">
        <v>32</v>
      </c>
      <c r="C140" s="90">
        <v>5566.3258850000002</v>
      </c>
      <c r="D140" s="90">
        <v>8831</v>
      </c>
      <c r="E140" s="90">
        <v>47.982851408459602</v>
      </c>
      <c r="F140" s="90">
        <v>1999.042813</v>
      </c>
      <c r="G140" s="90">
        <v>601</v>
      </c>
      <c r="H140" s="90">
        <v>42.027121999999999</v>
      </c>
      <c r="I140" s="90">
        <v>11</v>
      </c>
      <c r="J140" s="90">
        <v>7.467625</v>
      </c>
      <c r="K140" s="90">
        <v>2</v>
      </c>
      <c r="L140" s="90">
        <v>5090.3947619999999</v>
      </c>
      <c r="M140" s="90">
        <v>7324</v>
      </c>
      <c r="N140" s="90">
        <v>49.689849601492199</v>
      </c>
      <c r="O140" s="90">
        <v>1534.9842880000001</v>
      </c>
      <c r="P140" s="90">
        <v>400</v>
      </c>
      <c r="Q140" s="90">
        <v>470.25267600000001</v>
      </c>
      <c r="R140" s="90">
        <v>791</v>
      </c>
      <c r="S140" s="90">
        <v>36.4996576258457</v>
      </c>
      <c r="T140" s="90">
        <v>78.127171000000004</v>
      </c>
      <c r="U140" s="90">
        <v>33</v>
      </c>
      <c r="V140" s="90">
        <v>5077.8718120000003</v>
      </c>
      <c r="W140" s="90">
        <v>7280</v>
      </c>
      <c r="X140" s="90">
        <v>49.662557931085601</v>
      </c>
      <c r="Y140" s="90">
        <v>1514.3624629999999</v>
      </c>
      <c r="Z140" s="90">
        <v>395</v>
      </c>
      <c r="AA140" s="90">
        <v>12.52295</v>
      </c>
      <c r="AB140" s="90">
        <v>44</v>
      </c>
      <c r="AC140" s="90">
        <v>20.621825000000001</v>
      </c>
      <c r="AD140" s="90">
        <v>5</v>
      </c>
      <c r="AE140" s="90">
        <v>0</v>
      </c>
      <c r="AF140" s="90">
        <v>0</v>
      </c>
      <c r="AG140" s="90">
        <v>0</v>
      </c>
      <c r="AH140" s="90">
        <v>0</v>
      </c>
      <c r="AI140" s="90">
        <v>70.015463999999994</v>
      </c>
      <c r="AJ140" s="90">
        <v>556</v>
      </c>
      <c r="AK140" s="90">
        <v>6.9254300000000004</v>
      </c>
      <c r="AL140" s="90">
        <v>97</v>
      </c>
      <c r="AM140" s="90">
        <v>70.015463999999994</v>
      </c>
      <c r="AN140" s="90">
        <v>556</v>
      </c>
      <c r="AO140" s="90">
        <v>6.9254300000000004</v>
      </c>
      <c r="AP140" s="90">
        <v>97</v>
      </c>
      <c r="AQ140" s="90">
        <v>4.2450000000000001</v>
      </c>
      <c r="AR140" s="90">
        <v>16</v>
      </c>
      <c r="AS140" s="90">
        <v>4.5</v>
      </c>
      <c r="AT140" s="90">
        <v>3</v>
      </c>
      <c r="AU140" s="90">
        <v>0</v>
      </c>
      <c r="AV140" s="90">
        <v>1</v>
      </c>
      <c r="AW140" s="90">
        <v>1.5</v>
      </c>
      <c r="AX140" s="90">
        <v>1</v>
      </c>
      <c r="AY140" s="90">
        <v>0</v>
      </c>
      <c r="AZ140" s="90">
        <v>0</v>
      </c>
      <c r="BA140" s="90">
        <v>0</v>
      </c>
      <c r="BB140" s="90">
        <v>0</v>
      </c>
      <c r="BC140" s="90">
        <v>0</v>
      </c>
      <c r="BD140" s="90">
        <v>0</v>
      </c>
      <c r="BE140" s="90">
        <v>0</v>
      </c>
      <c r="BF140" s="90">
        <v>0</v>
      </c>
      <c r="BG140" s="90">
        <v>164.59558100000001</v>
      </c>
      <c r="BH140" s="90">
        <v>121</v>
      </c>
      <c r="BI140" s="90">
        <v>142.31429</v>
      </c>
      <c r="BJ140" s="90">
        <v>26</v>
      </c>
      <c r="BK140" s="90">
        <v>104.1709</v>
      </c>
      <c r="BL140" s="90">
        <v>177</v>
      </c>
      <c r="BM140" s="90">
        <v>276.24518</v>
      </c>
      <c r="BN140" s="90">
        <v>63</v>
      </c>
      <c r="BO140" s="90">
        <v>90.877055999999996</v>
      </c>
      <c r="BP140" s="90">
        <v>625</v>
      </c>
      <c r="BQ140" s="90">
        <v>25.106000000000002</v>
      </c>
      <c r="BR140" s="90">
        <v>9</v>
      </c>
      <c r="BS140" s="90">
        <v>0</v>
      </c>
      <c r="BT140" s="90">
        <v>0</v>
      </c>
      <c r="BU140" s="90">
        <v>0</v>
      </c>
      <c r="BV140" s="90">
        <v>0</v>
      </c>
      <c r="BW140" s="131">
        <f t="shared" si="14"/>
        <v>5566.3258850000002</v>
      </c>
      <c r="BX140" s="131">
        <f t="shared" si="15"/>
        <v>0</v>
      </c>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5"/>
      <c r="EA140" s="135"/>
      <c r="EB140" s="135"/>
      <c r="EC140" s="135"/>
      <c r="ED140" s="135"/>
      <c r="EE140" s="135"/>
      <c r="EF140" s="135"/>
      <c r="EG140" s="135"/>
      <c r="EH140" s="135"/>
      <c r="EI140" s="135"/>
      <c r="EJ140" s="135"/>
      <c r="EK140" s="135"/>
      <c r="EL140" s="135"/>
      <c r="EM140" s="135"/>
      <c r="EN140" s="135"/>
      <c r="EO140" s="135"/>
      <c r="EP140" s="135"/>
      <c r="EQ140" s="135"/>
      <c r="ER140" s="135"/>
      <c r="ES140" s="135"/>
      <c r="ET140" s="135"/>
      <c r="EU140" s="135"/>
      <c r="EV140" s="135"/>
      <c r="EW140" s="135"/>
      <c r="EX140" s="135"/>
      <c r="EY140" s="135"/>
      <c r="EZ140" s="135"/>
      <c r="FA140" s="135"/>
      <c r="FB140" s="135"/>
      <c r="FC140" s="135"/>
      <c r="FD140" s="135"/>
      <c r="FE140" s="135"/>
      <c r="FF140" s="135"/>
      <c r="FG140" s="135"/>
      <c r="FH140" s="135"/>
      <c r="FI140" s="135"/>
      <c r="FJ140" s="135"/>
      <c r="FK140" s="135"/>
      <c r="FL140" s="135"/>
      <c r="FM140" s="135"/>
      <c r="FN140" s="135"/>
      <c r="FO140" s="135"/>
      <c r="FP140" s="135"/>
      <c r="FQ140" s="135"/>
      <c r="FR140" s="135"/>
      <c r="FS140" s="135"/>
      <c r="FT140" s="135"/>
      <c r="FU140" s="135"/>
      <c r="FV140" s="135"/>
      <c r="FW140" s="135"/>
      <c r="FX140" s="135"/>
      <c r="FY140" s="135"/>
      <c r="FZ140" s="135"/>
      <c r="GA140" s="135"/>
      <c r="GB140" s="135"/>
      <c r="GC140" s="135"/>
      <c r="GD140" s="135"/>
      <c r="GE140" s="135"/>
      <c r="GF140" s="135"/>
      <c r="GG140" s="135"/>
      <c r="GH140" s="135"/>
      <c r="GI140" s="135"/>
      <c r="GJ140" s="135"/>
      <c r="GK140" s="135"/>
      <c r="GL140" s="135"/>
      <c r="GM140" s="135"/>
      <c r="GN140" s="135"/>
      <c r="GO140" s="135"/>
      <c r="GP140" s="135"/>
      <c r="GQ140" s="135"/>
      <c r="GR140" s="135"/>
      <c r="GS140" s="135"/>
      <c r="GT140" s="135"/>
      <c r="GU140" s="135"/>
      <c r="GV140" s="135"/>
      <c r="GW140" s="135"/>
      <c r="GX140" s="135"/>
      <c r="GY140" s="135"/>
      <c r="GZ140" s="135"/>
      <c r="HA140" s="135"/>
      <c r="HB140" s="135"/>
      <c r="HC140" s="135"/>
      <c r="HD140" s="135"/>
      <c r="HE140" s="135"/>
      <c r="HF140" s="135"/>
      <c r="HG140" s="135"/>
      <c r="HH140" s="135"/>
      <c r="HI140" s="135"/>
      <c r="HJ140" s="135"/>
      <c r="HK140" s="135"/>
      <c r="HL140" s="135"/>
      <c r="HM140" s="135"/>
      <c r="HN140" s="135"/>
      <c r="HO140" s="135"/>
      <c r="HP140" s="135"/>
      <c r="HQ140" s="135"/>
      <c r="HR140" s="135"/>
      <c r="HS140" s="135"/>
      <c r="HT140" s="135"/>
      <c r="HU140" s="135"/>
      <c r="HV140" s="135"/>
      <c r="HW140" s="135"/>
      <c r="HX140" s="135"/>
      <c r="HY140" s="135"/>
      <c r="HZ140" s="135"/>
      <c r="IA140" s="135"/>
      <c r="IB140" s="135"/>
      <c r="IC140" s="135"/>
      <c r="ID140" s="135"/>
      <c r="IE140" s="135"/>
      <c r="IF140" s="135"/>
      <c r="IG140" s="135"/>
      <c r="IH140" s="135"/>
      <c r="II140" s="135"/>
      <c r="IJ140" s="135"/>
      <c r="IK140" s="135"/>
      <c r="IL140" s="135"/>
      <c r="IM140" s="135"/>
      <c r="IN140" s="135"/>
      <c r="IO140" s="135"/>
      <c r="IP140" s="135"/>
      <c r="IQ140" s="135"/>
      <c r="IR140" s="135"/>
      <c r="IS140" s="135"/>
      <c r="IT140" s="135"/>
      <c r="IU140" s="135"/>
      <c r="IV140" s="135"/>
    </row>
    <row r="141" spans="1:256" s="50" customFormat="1" ht="20.25" customHeight="1">
      <c r="A141" s="282"/>
      <c r="B141" s="91" t="s">
        <v>33</v>
      </c>
      <c r="C141" s="92">
        <v>10899.641427</v>
      </c>
      <c r="D141" s="92">
        <v>15657</v>
      </c>
      <c r="E141" s="92">
        <v>47.641832123895099</v>
      </c>
      <c r="F141" s="92">
        <v>5881.6690500000004</v>
      </c>
      <c r="G141" s="92">
        <v>1866</v>
      </c>
      <c r="H141" s="92">
        <v>308.95613600000001</v>
      </c>
      <c r="I141" s="92">
        <v>6</v>
      </c>
      <c r="J141" s="92">
        <v>232.87200000000001</v>
      </c>
      <c r="K141" s="92">
        <v>2</v>
      </c>
      <c r="L141" s="92">
        <v>10055.962385999999</v>
      </c>
      <c r="M141" s="92">
        <v>14997</v>
      </c>
      <c r="N141" s="92">
        <v>46.513099213074398</v>
      </c>
      <c r="O141" s="92">
        <v>5178.6511860000001</v>
      </c>
      <c r="P141" s="92">
        <v>1500</v>
      </c>
      <c r="Q141" s="92">
        <v>2844.8136169999998</v>
      </c>
      <c r="R141" s="92">
        <v>4643</v>
      </c>
      <c r="S141" s="92">
        <v>63.347493352031599</v>
      </c>
      <c r="T141" s="92">
        <v>1307.3419409999999</v>
      </c>
      <c r="U141" s="92">
        <v>348</v>
      </c>
      <c r="V141" s="92">
        <v>9950.695119</v>
      </c>
      <c r="W141" s="92">
        <v>14883</v>
      </c>
      <c r="X141" s="92">
        <v>46.067556860796998</v>
      </c>
      <c r="Y141" s="92">
        <v>5069.3924260000003</v>
      </c>
      <c r="Z141" s="92">
        <v>1463</v>
      </c>
      <c r="AA141" s="92">
        <v>105.267267</v>
      </c>
      <c r="AB141" s="92">
        <v>114</v>
      </c>
      <c r="AC141" s="92">
        <v>109.25876</v>
      </c>
      <c r="AD141" s="92">
        <v>37</v>
      </c>
      <c r="AE141" s="92">
        <v>0</v>
      </c>
      <c r="AF141" s="92">
        <v>0</v>
      </c>
      <c r="AG141" s="92">
        <v>0</v>
      </c>
      <c r="AH141" s="92">
        <v>0</v>
      </c>
      <c r="AI141" s="92">
        <v>27.607816</v>
      </c>
      <c r="AJ141" s="92">
        <v>312</v>
      </c>
      <c r="AK141" s="92">
        <v>9.1411449999999999</v>
      </c>
      <c r="AL141" s="92">
        <v>27</v>
      </c>
      <c r="AM141" s="92">
        <v>27.607816</v>
      </c>
      <c r="AN141" s="92">
        <v>312</v>
      </c>
      <c r="AO141" s="92">
        <v>9.1411449999999999</v>
      </c>
      <c r="AP141" s="92">
        <v>27</v>
      </c>
      <c r="AQ141" s="92">
        <v>17.249103000000002</v>
      </c>
      <c r="AR141" s="92">
        <v>80</v>
      </c>
      <c r="AS141" s="92">
        <v>12.917605</v>
      </c>
      <c r="AT141" s="92">
        <v>62</v>
      </c>
      <c r="AU141" s="92">
        <v>0.44275999999999999</v>
      </c>
      <c r="AV141" s="92">
        <v>4</v>
      </c>
      <c r="AW141" s="92">
        <v>85.5</v>
      </c>
      <c r="AX141" s="92">
        <v>1</v>
      </c>
      <c r="AY141" s="92">
        <v>1.1828E-2</v>
      </c>
      <c r="AZ141" s="92">
        <v>1</v>
      </c>
      <c r="BA141" s="92">
        <v>0</v>
      </c>
      <c r="BB141" s="92">
        <v>0</v>
      </c>
      <c r="BC141" s="92">
        <v>0</v>
      </c>
      <c r="BD141" s="92">
        <v>0</v>
      </c>
      <c r="BE141" s="92">
        <v>0</v>
      </c>
      <c r="BF141" s="92">
        <v>0</v>
      </c>
      <c r="BG141" s="92">
        <v>260.33762200000001</v>
      </c>
      <c r="BH141" s="92">
        <v>113</v>
      </c>
      <c r="BI141" s="92">
        <v>208.80488800000001</v>
      </c>
      <c r="BJ141" s="92">
        <v>21</v>
      </c>
      <c r="BK141" s="92">
        <v>213.835521</v>
      </c>
      <c r="BL141" s="92">
        <v>47</v>
      </c>
      <c r="BM141" s="92">
        <v>94.655079000000001</v>
      </c>
      <c r="BN141" s="92">
        <v>171</v>
      </c>
      <c r="BO141" s="92">
        <v>15.238255000000001</v>
      </c>
      <c r="BP141" s="92">
        <v>97</v>
      </c>
      <c r="BQ141" s="92">
        <v>59.127147000000001</v>
      </c>
      <c r="BR141" s="92">
        <v>82</v>
      </c>
      <c r="BS141" s="92">
        <v>0</v>
      </c>
      <c r="BT141" s="92">
        <v>0</v>
      </c>
      <c r="BU141" s="92">
        <v>0</v>
      </c>
      <c r="BV141" s="92">
        <v>0</v>
      </c>
      <c r="BW141" s="131">
        <f t="shared" si="14"/>
        <v>10899.641427000002</v>
      </c>
      <c r="BX141" s="131">
        <f t="shared" si="15"/>
        <v>0</v>
      </c>
      <c r="IS141" s="60"/>
      <c r="IT141" s="60"/>
      <c r="IU141" s="60"/>
      <c r="IV141" s="60"/>
    </row>
    <row r="142" spans="1:256" s="50" customFormat="1" ht="20.25" customHeight="1">
      <c r="A142" s="282"/>
      <c r="B142" s="91" t="s">
        <v>34</v>
      </c>
      <c r="C142" s="90">
        <v>3004.1712510009002</v>
      </c>
      <c r="D142" s="90">
        <v>4688</v>
      </c>
      <c r="E142" s="90">
        <v>75.935964899830196</v>
      </c>
      <c r="F142" s="90">
        <v>1179.1489389999999</v>
      </c>
      <c r="G142" s="90">
        <v>190</v>
      </c>
      <c r="H142" s="92">
        <v>0</v>
      </c>
      <c r="I142" s="92">
        <v>0</v>
      </c>
      <c r="J142" s="92">
        <v>0</v>
      </c>
      <c r="K142" s="92">
        <v>0</v>
      </c>
      <c r="L142" s="90">
        <v>2685.3704746973999</v>
      </c>
      <c r="M142" s="90">
        <v>2665</v>
      </c>
      <c r="N142" s="90">
        <v>87.097553376178098</v>
      </c>
      <c r="O142" s="90">
        <v>1157.899639</v>
      </c>
      <c r="P142" s="90">
        <v>181</v>
      </c>
      <c r="Q142" s="90">
        <v>82.888608000000005</v>
      </c>
      <c r="R142" s="90">
        <v>55</v>
      </c>
      <c r="S142" s="90">
        <v>38.065022791246903</v>
      </c>
      <c r="T142" s="90">
        <v>1179.1489389999999</v>
      </c>
      <c r="U142" s="90">
        <v>8</v>
      </c>
      <c r="V142" s="92">
        <v>2245.3862046974</v>
      </c>
      <c r="W142" s="92">
        <v>2250</v>
      </c>
      <c r="X142" s="90">
        <v>75.971550688095803</v>
      </c>
      <c r="Y142" s="92">
        <v>1036.9428210000001</v>
      </c>
      <c r="Z142" s="92">
        <v>161</v>
      </c>
      <c r="AA142" s="90">
        <v>337.62075700000003</v>
      </c>
      <c r="AB142" s="90">
        <v>396</v>
      </c>
      <c r="AC142" s="90">
        <v>110.14581800000001</v>
      </c>
      <c r="AD142" s="90">
        <v>18</v>
      </c>
      <c r="AE142" s="90">
        <v>102.363513</v>
      </c>
      <c r="AF142" s="90">
        <v>19</v>
      </c>
      <c r="AG142" s="90">
        <v>10.811</v>
      </c>
      <c r="AH142" s="90">
        <v>2</v>
      </c>
      <c r="AI142" s="92">
        <v>177.26794039169999</v>
      </c>
      <c r="AJ142" s="92">
        <v>1762</v>
      </c>
      <c r="AK142" s="90">
        <v>7.0199999999999999E-2</v>
      </c>
      <c r="AL142" s="90">
        <v>0</v>
      </c>
      <c r="AM142" s="92">
        <v>177.26794039169999</v>
      </c>
      <c r="AN142" s="92">
        <v>1762</v>
      </c>
      <c r="AO142" s="90">
        <v>7.0199999999999999E-2</v>
      </c>
      <c r="AP142" s="90">
        <v>0</v>
      </c>
      <c r="AQ142" s="92">
        <v>0</v>
      </c>
      <c r="AR142" s="92">
        <v>0</v>
      </c>
      <c r="AS142" s="90">
        <v>0</v>
      </c>
      <c r="AT142" s="90">
        <v>0</v>
      </c>
      <c r="AU142" s="92">
        <v>0</v>
      </c>
      <c r="AV142" s="92">
        <v>0</v>
      </c>
      <c r="AW142" s="90">
        <v>0</v>
      </c>
      <c r="AX142" s="90">
        <v>0</v>
      </c>
      <c r="AY142" s="92">
        <v>0</v>
      </c>
      <c r="AZ142" s="92">
        <v>0</v>
      </c>
      <c r="BA142" s="90">
        <v>0</v>
      </c>
      <c r="BB142" s="90">
        <v>0</v>
      </c>
      <c r="BC142" s="92">
        <v>0</v>
      </c>
      <c r="BD142" s="92">
        <v>0</v>
      </c>
      <c r="BE142" s="90">
        <v>0</v>
      </c>
      <c r="BF142" s="90">
        <v>0</v>
      </c>
      <c r="BG142" s="92">
        <v>36.853452326000003</v>
      </c>
      <c r="BH142" s="92">
        <v>52</v>
      </c>
      <c r="BI142" s="90">
        <v>21.179099999999998</v>
      </c>
      <c r="BJ142" s="90">
        <v>9</v>
      </c>
      <c r="BK142" s="92">
        <v>52.437952904399999</v>
      </c>
      <c r="BL142" s="92">
        <v>67</v>
      </c>
      <c r="BM142" s="90">
        <v>0</v>
      </c>
      <c r="BN142" s="90">
        <v>0</v>
      </c>
      <c r="BO142" s="92">
        <v>52.241430681399997</v>
      </c>
      <c r="BP142" s="92">
        <v>142</v>
      </c>
      <c r="BQ142" s="90">
        <v>0</v>
      </c>
      <c r="BR142" s="90">
        <v>0</v>
      </c>
      <c r="BS142" s="92">
        <v>-2.06057393370429E-13</v>
      </c>
      <c r="BT142" s="92">
        <v>0</v>
      </c>
      <c r="BU142" s="90">
        <v>1.77635683940025E-13</v>
      </c>
      <c r="BV142" s="90">
        <v>0</v>
      </c>
      <c r="BW142" s="131">
        <f t="shared" si="14"/>
        <v>3004.1712510008997</v>
      </c>
      <c r="BX142" s="131">
        <f t="shared" si="15"/>
        <v>0</v>
      </c>
      <c r="IS142" s="60"/>
      <c r="IT142" s="60"/>
      <c r="IU142" s="60"/>
      <c r="IV142" s="60"/>
    </row>
    <row r="143" spans="1:256" s="50" customFormat="1" ht="20.25" customHeight="1">
      <c r="A143" s="282"/>
      <c r="B143" s="91" t="s">
        <v>48</v>
      </c>
      <c r="C143" s="90">
        <v>1974.009493</v>
      </c>
      <c r="D143" s="90">
        <v>2141</v>
      </c>
      <c r="E143" s="90">
        <v>81.9749291075792</v>
      </c>
      <c r="F143" s="90">
        <v>444.8587</v>
      </c>
      <c r="G143" s="90">
        <v>137</v>
      </c>
      <c r="H143" s="90">
        <v>0</v>
      </c>
      <c r="I143" s="90">
        <v>0</v>
      </c>
      <c r="J143" s="90">
        <v>0</v>
      </c>
      <c r="K143" s="90">
        <v>0</v>
      </c>
      <c r="L143" s="90">
        <v>1782.3391079999999</v>
      </c>
      <c r="M143" s="90">
        <v>2019</v>
      </c>
      <c r="N143" s="90">
        <v>81.919261345112702</v>
      </c>
      <c r="O143" s="90">
        <v>337.42180000000002</v>
      </c>
      <c r="P143" s="90">
        <v>106</v>
      </c>
      <c r="Q143" s="90">
        <v>135.82368</v>
      </c>
      <c r="R143" s="90">
        <v>284</v>
      </c>
      <c r="S143" s="90">
        <v>29.4301589171872</v>
      </c>
      <c r="T143" s="90">
        <v>48.738695</v>
      </c>
      <c r="U143" s="90">
        <v>25</v>
      </c>
      <c r="V143" s="90">
        <v>1780.4651329999999</v>
      </c>
      <c r="W143" s="90">
        <v>2009</v>
      </c>
      <c r="X143" s="90">
        <v>83.592391823344101</v>
      </c>
      <c r="Y143" s="90">
        <v>336.40660000000003</v>
      </c>
      <c r="Z143" s="90">
        <v>102</v>
      </c>
      <c r="AA143" s="90">
        <v>1.673975</v>
      </c>
      <c r="AB143" s="90">
        <v>9</v>
      </c>
      <c r="AC143" s="90">
        <v>1.0152000000000001</v>
      </c>
      <c r="AD143" s="90">
        <v>4</v>
      </c>
      <c r="AE143" s="90">
        <v>0.2</v>
      </c>
      <c r="AF143" s="90">
        <v>1</v>
      </c>
      <c r="AG143" s="90">
        <v>0</v>
      </c>
      <c r="AH143" s="90">
        <v>0</v>
      </c>
      <c r="AI143" s="90">
        <v>0</v>
      </c>
      <c r="AJ143" s="90">
        <v>0</v>
      </c>
      <c r="AK143" s="90">
        <v>0</v>
      </c>
      <c r="AL143" s="90">
        <v>0</v>
      </c>
      <c r="AM143" s="90">
        <v>0</v>
      </c>
      <c r="AN143" s="90">
        <v>0</v>
      </c>
      <c r="AO143" s="90">
        <v>0</v>
      </c>
      <c r="AP143" s="90">
        <v>0</v>
      </c>
      <c r="AQ143" s="90">
        <v>0</v>
      </c>
      <c r="AR143" s="90">
        <v>1</v>
      </c>
      <c r="AS143" s="90">
        <v>0</v>
      </c>
      <c r="AT143" s="90">
        <v>0</v>
      </c>
      <c r="AU143" s="90">
        <v>0</v>
      </c>
      <c r="AV143" s="90">
        <v>0</v>
      </c>
      <c r="AW143" s="90">
        <v>0.6</v>
      </c>
      <c r="AX143" s="90">
        <v>1</v>
      </c>
      <c r="AY143" s="90">
        <v>0</v>
      </c>
      <c r="AZ143" s="90">
        <v>0</v>
      </c>
      <c r="BA143" s="90">
        <v>0</v>
      </c>
      <c r="BB143" s="90">
        <v>0</v>
      </c>
      <c r="BC143" s="90">
        <v>0</v>
      </c>
      <c r="BD143" s="90">
        <v>0</v>
      </c>
      <c r="BE143" s="90">
        <v>0</v>
      </c>
      <c r="BF143" s="90">
        <v>0</v>
      </c>
      <c r="BG143" s="90">
        <v>0.47375600000000001</v>
      </c>
      <c r="BH143" s="90">
        <v>7</v>
      </c>
      <c r="BI143" s="90">
        <v>3.0002</v>
      </c>
      <c r="BJ143" s="90">
        <v>1</v>
      </c>
      <c r="BK143" s="90">
        <v>129.743968</v>
      </c>
      <c r="BL143" s="90">
        <v>114</v>
      </c>
      <c r="BM143" s="90">
        <v>66.275400000000005</v>
      </c>
      <c r="BN143" s="90">
        <v>29</v>
      </c>
      <c r="BO143" s="90">
        <v>61.452660999999999</v>
      </c>
      <c r="BP143" s="90">
        <v>0</v>
      </c>
      <c r="BQ143" s="90">
        <v>37.561300000000003</v>
      </c>
      <c r="BR143" s="90">
        <v>0</v>
      </c>
      <c r="BS143" s="90">
        <v>0</v>
      </c>
      <c r="BT143" s="90">
        <v>0</v>
      </c>
      <c r="BU143" s="90">
        <v>0</v>
      </c>
      <c r="BV143" s="90">
        <v>0</v>
      </c>
      <c r="BW143" s="131">
        <f t="shared" si="14"/>
        <v>1974.009493</v>
      </c>
      <c r="BX143" s="131">
        <f t="shared" si="15"/>
        <v>0</v>
      </c>
      <c r="IS143" s="60"/>
      <c r="IT143" s="60"/>
      <c r="IU143" s="60"/>
      <c r="IV143" s="60"/>
    </row>
    <row r="144" spans="1:256" s="50" customFormat="1" ht="20.25" customHeight="1">
      <c r="A144" s="282"/>
      <c r="B144" s="91" t="s">
        <v>121</v>
      </c>
      <c r="C144" s="90">
        <v>1367.76</v>
      </c>
      <c r="D144" s="90">
        <v>2245</v>
      </c>
      <c r="E144" s="90">
        <v>66.723533548144403</v>
      </c>
      <c r="F144" s="90">
        <v>671.45010000000002</v>
      </c>
      <c r="G144" s="90">
        <v>164</v>
      </c>
      <c r="H144" s="90">
        <v>13.452</v>
      </c>
      <c r="I144" s="90">
        <v>6</v>
      </c>
      <c r="J144" s="90">
        <v>4.4941000000000004</v>
      </c>
      <c r="K144" s="90">
        <v>2</v>
      </c>
      <c r="L144" s="90">
        <v>1180.6225999999999</v>
      </c>
      <c r="M144" s="90">
        <v>1865</v>
      </c>
      <c r="N144" s="90">
        <v>78.116420616120706</v>
      </c>
      <c r="O144" s="90">
        <v>377.5684</v>
      </c>
      <c r="P144" s="90">
        <v>111</v>
      </c>
      <c r="Q144" s="90">
        <v>13.5288</v>
      </c>
      <c r="R144" s="90">
        <v>3</v>
      </c>
      <c r="S144" s="90" t="e">
        <v>#DIV/0!</v>
      </c>
      <c r="T144" s="90">
        <v>0</v>
      </c>
      <c r="U144" s="90">
        <v>0</v>
      </c>
      <c r="V144" s="90">
        <v>840.48599999999999</v>
      </c>
      <c r="W144" s="90">
        <v>1138</v>
      </c>
      <c r="X144" s="90">
        <v>74.271886999516894</v>
      </c>
      <c r="Y144" s="90">
        <v>189.1541</v>
      </c>
      <c r="Z144" s="90">
        <v>66</v>
      </c>
      <c r="AA144" s="90">
        <v>338.22359999999998</v>
      </c>
      <c r="AB144" s="90">
        <v>718</v>
      </c>
      <c r="AC144" s="90">
        <v>186.00890000000001</v>
      </c>
      <c r="AD144" s="90">
        <v>42</v>
      </c>
      <c r="AE144" s="90">
        <v>1.913</v>
      </c>
      <c r="AF144" s="90">
        <v>9</v>
      </c>
      <c r="AG144" s="90">
        <v>2.4054000000000002</v>
      </c>
      <c r="AH144" s="90">
        <v>3</v>
      </c>
      <c r="AI144" s="90"/>
      <c r="AJ144" s="90"/>
      <c r="AK144" s="90"/>
      <c r="AL144" s="90"/>
      <c r="AM144" s="90"/>
      <c r="AN144" s="90"/>
      <c r="AO144" s="90"/>
      <c r="AP144" s="90"/>
      <c r="AQ144" s="90">
        <v>0</v>
      </c>
      <c r="AR144" s="90">
        <v>0</v>
      </c>
      <c r="AS144" s="90">
        <v>1.2602E-2</v>
      </c>
      <c r="AT144" s="90">
        <v>1</v>
      </c>
      <c r="AU144" s="90">
        <v>0</v>
      </c>
      <c r="AV144" s="90">
        <v>0</v>
      </c>
      <c r="AW144" s="90">
        <v>0.40599800000000003</v>
      </c>
      <c r="AX144" s="90">
        <v>1</v>
      </c>
      <c r="AY144" s="90">
        <v>0.29830000000000001</v>
      </c>
      <c r="AZ144" s="90">
        <v>6</v>
      </c>
      <c r="BA144" s="90">
        <v>1.6698999999999999</v>
      </c>
      <c r="BB144" s="90">
        <v>1</v>
      </c>
      <c r="BC144" s="90">
        <v>0</v>
      </c>
      <c r="BD144" s="90">
        <v>0</v>
      </c>
      <c r="BE144" s="90">
        <v>0</v>
      </c>
      <c r="BF144" s="90">
        <v>0</v>
      </c>
      <c r="BG144" s="90">
        <v>59.160499999999999</v>
      </c>
      <c r="BH144" s="90">
        <v>134</v>
      </c>
      <c r="BI144" s="90">
        <v>109.48820000000001</v>
      </c>
      <c r="BJ144" s="90">
        <v>13</v>
      </c>
      <c r="BK144" s="90">
        <v>104.8075</v>
      </c>
      <c r="BL144" s="90">
        <v>206</v>
      </c>
      <c r="BM144" s="90">
        <v>171.8852</v>
      </c>
      <c r="BN144" s="90">
        <v>33</v>
      </c>
      <c r="BO144" s="90">
        <v>9.4191000000000003</v>
      </c>
      <c r="BP144" s="90">
        <v>28</v>
      </c>
      <c r="BQ144" s="90">
        <v>5.9257</v>
      </c>
      <c r="BR144" s="90">
        <v>2</v>
      </c>
      <c r="BS144" s="90"/>
      <c r="BT144" s="90"/>
      <c r="BU144" s="90"/>
      <c r="BV144" s="90"/>
      <c r="BW144" s="131">
        <f t="shared" si="14"/>
        <v>1367.7599999999998</v>
      </c>
      <c r="BX144" s="131">
        <f t="shared" si="15"/>
        <v>0</v>
      </c>
      <c r="IS144" s="60"/>
      <c r="IT144" s="60"/>
      <c r="IU144" s="60"/>
      <c r="IV144" s="60"/>
    </row>
    <row r="145" spans="1:256" s="50" customFormat="1" ht="20.25" customHeight="1">
      <c r="A145" s="282"/>
      <c r="B145" s="91" t="s">
        <v>39</v>
      </c>
      <c r="C145" s="97">
        <v>235.03</v>
      </c>
      <c r="D145" s="97">
        <v>226</v>
      </c>
      <c r="E145" s="97">
        <v>79.428861101723498</v>
      </c>
      <c r="F145" s="97">
        <v>66.510000000000005</v>
      </c>
      <c r="G145" s="97">
        <v>40</v>
      </c>
      <c r="H145" s="90">
        <v>0</v>
      </c>
      <c r="I145" s="90">
        <v>0</v>
      </c>
      <c r="J145" s="90">
        <v>0</v>
      </c>
      <c r="K145" s="90">
        <v>0</v>
      </c>
      <c r="L145" s="97">
        <v>191.18</v>
      </c>
      <c r="M145" s="97">
        <v>179</v>
      </c>
      <c r="N145" s="97">
        <v>91.412450989767606</v>
      </c>
      <c r="O145" s="97">
        <v>30.92</v>
      </c>
      <c r="P145" s="97">
        <v>35</v>
      </c>
      <c r="Q145" s="97">
        <v>0.56999999999999995</v>
      </c>
      <c r="R145" s="97">
        <v>2</v>
      </c>
      <c r="S145" s="97">
        <v>47.899159663865497</v>
      </c>
      <c r="T145" s="97">
        <v>2</v>
      </c>
      <c r="U145" s="97">
        <v>3</v>
      </c>
      <c r="V145" s="97">
        <v>191.13</v>
      </c>
      <c r="W145" s="97">
        <v>178</v>
      </c>
      <c r="X145" s="97">
        <v>91.458512776342204</v>
      </c>
      <c r="Y145" s="97">
        <v>30.92</v>
      </c>
      <c r="Z145" s="97">
        <v>35</v>
      </c>
      <c r="AA145" s="97">
        <v>0.04</v>
      </c>
      <c r="AB145" s="97">
        <v>1</v>
      </c>
      <c r="AC145" s="97">
        <v>0</v>
      </c>
      <c r="AD145" s="97">
        <v>0</v>
      </c>
      <c r="AE145" s="97">
        <v>0.01</v>
      </c>
      <c r="AF145" s="97">
        <v>0</v>
      </c>
      <c r="AG145" s="97">
        <v>0</v>
      </c>
      <c r="AH145" s="97">
        <v>0</v>
      </c>
      <c r="AI145" s="97">
        <v>0</v>
      </c>
      <c r="AJ145" s="97">
        <v>0</v>
      </c>
      <c r="AK145" s="97">
        <v>0</v>
      </c>
      <c r="AL145" s="97">
        <v>0</v>
      </c>
      <c r="AM145" s="97">
        <v>0</v>
      </c>
      <c r="AN145" s="97">
        <v>0</v>
      </c>
      <c r="AO145" s="97">
        <v>0</v>
      </c>
      <c r="AP145" s="97">
        <v>0</v>
      </c>
      <c r="AQ145" s="97">
        <v>0</v>
      </c>
      <c r="AR145" s="97">
        <v>0</v>
      </c>
      <c r="AS145" s="97">
        <v>0</v>
      </c>
      <c r="AT145" s="97">
        <v>0</v>
      </c>
      <c r="AU145" s="97">
        <v>0</v>
      </c>
      <c r="AV145" s="97">
        <v>0</v>
      </c>
      <c r="AW145" s="97">
        <v>0</v>
      </c>
      <c r="AX145" s="97">
        <v>0</v>
      </c>
      <c r="AY145" s="97">
        <v>0</v>
      </c>
      <c r="AZ145" s="97">
        <v>0</v>
      </c>
      <c r="BA145" s="97">
        <v>0</v>
      </c>
      <c r="BB145" s="97">
        <v>0</v>
      </c>
      <c r="BC145" s="97">
        <v>0</v>
      </c>
      <c r="BD145" s="97">
        <v>0</v>
      </c>
      <c r="BE145" s="97">
        <v>0</v>
      </c>
      <c r="BF145" s="97">
        <v>0</v>
      </c>
      <c r="BG145" s="97">
        <v>0</v>
      </c>
      <c r="BH145" s="97">
        <v>0</v>
      </c>
      <c r="BI145" s="97">
        <v>0</v>
      </c>
      <c r="BJ145" s="97">
        <v>0</v>
      </c>
      <c r="BK145" s="97">
        <v>43.85</v>
      </c>
      <c r="BL145" s="97">
        <v>47</v>
      </c>
      <c r="BM145" s="97">
        <v>35.590000000000003</v>
      </c>
      <c r="BN145" s="97">
        <v>5</v>
      </c>
      <c r="BO145" s="97">
        <v>0</v>
      </c>
      <c r="BP145" s="97">
        <v>0</v>
      </c>
      <c r="BQ145" s="97">
        <v>0</v>
      </c>
      <c r="BR145" s="97">
        <v>0</v>
      </c>
      <c r="BS145" s="97">
        <v>0</v>
      </c>
      <c r="BT145" s="97">
        <v>0</v>
      </c>
      <c r="BU145" s="97">
        <v>0</v>
      </c>
      <c r="BV145" s="97">
        <v>0</v>
      </c>
      <c r="BW145" s="131">
        <f t="shared" si="14"/>
        <v>235.03</v>
      </c>
      <c r="BX145" s="131">
        <f t="shared" si="15"/>
        <v>0</v>
      </c>
      <c r="IS145" s="60"/>
      <c r="IT145" s="60"/>
      <c r="IU145" s="60"/>
      <c r="IV145" s="60"/>
    </row>
    <row r="146" spans="1:256" s="50" customFormat="1" ht="20.25" customHeight="1">
      <c r="A146" s="282"/>
      <c r="B146" s="91" t="s">
        <v>35</v>
      </c>
      <c r="C146" s="90">
        <v>1729.593568</v>
      </c>
      <c r="D146" s="90">
        <v>2175</v>
      </c>
      <c r="E146" s="90">
        <v>59.255565796794301</v>
      </c>
      <c r="F146" s="90">
        <v>580.109331</v>
      </c>
      <c r="G146" s="90">
        <v>108</v>
      </c>
      <c r="H146" s="90">
        <v>0</v>
      </c>
      <c r="I146" s="90">
        <v>0</v>
      </c>
      <c r="J146" s="90">
        <v>0</v>
      </c>
      <c r="K146" s="90">
        <v>1</v>
      </c>
      <c r="L146" s="90">
        <v>1680.6250889999999</v>
      </c>
      <c r="M146" s="90">
        <v>2099</v>
      </c>
      <c r="N146" s="90">
        <v>62.420427779963099</v>
      </c>
      <c r="O146" s="90">
        <v>576.08223099999998</v>
      </c>
      <c r="P146" s="90">
        <v>99</v>
      </c>
      <c r="Q146" s="90">
        <v>639.82861300000002</v>
      </c>
      <c r="R146" s="90">
        <v>1016</v>
      </c>
      <c r="S146" s="90">
        <v>58.961587063401502</v>
      </c>
      <c r="T146" s="90">
        <v>201.19857099999999</v>
      </c>
      <c r="U146" s="90">
        <v>48</v>
      </c>
      <c r="V146" s="90">
        <v>1655.3442889999999</v>
      </c>
      <c r="W146" s="90">
        <v>2087</v>
      </c>
      <c r="X146" s="90">
        <v>61.529894095433598</v>
      </c>
      <c r="Y146" s="90">
        <v>576.08223099999998</v>
      </c>
      <c r="Z146" s="90">
        <v>99</v>
      </c>
      <c r="AA146" s="90">
        <v>0.03</v>
      </c>
      <c r="AB146" s="90">
        <v>1</v>
      </c>
      <c r="AC146" s="90">
        <v>0</v>
      </c>
      <c r="AD146" s="90">
        <v>0</v>
      </c>
      <c r="AE146" s="90">
        <v>25.250800000000002</v>
      </c>
      <c r="AF146" s="90">
        <v>11</v>
      </c>
      <c r="AG146" s="90">
        <v>0</v>
      </c>
      <c r="AH146" s="90">
        <v>0</v>
      </c>
      <c r="AI146" s="90"/>
      <c r="AJ146" s="90"/>
      <c r="AK146" s="90"/>
      <c r="AL146" s="90"/>
      <c r="AM146" s="90"/>
      <c r="AN146" s="90"/>
      <c r="AO146" s="90"/>
      <c r="AP146" s="90"/>
      <c r="AQ146" s="90">
        <v>0.3</v>
      </c>
      <c r="AR146" s="90">
        <v>1</v>
      </c>
      <c r="AS146" s="90">
        <v>0</v>
      </c>
      <c r="AT146" s="90">
        <v>0</v>
      </c>
      <c r="AU146" s="90">
        <v>0</v>
      </c>
      <c r="AV146" s="90">
        <v>0</v>
      </c>
      <c r="AW146" s="90">
        <v>0</v>
      </c>
      <c r="AX146" s="90">
        <v>0</v>
      </c>
      <c r="AY146" s="90">
        <v>0</v>
      </c>
      <c r="AZ146" s="90">
        <v>0</v>
      </c>
      <c r="BA146" s="90">
        <v>0</v>
      </c>
      <c r="BB146" s="90">
        <v>0</v>
      </c>
      <c r="BC146" s="90">
        <v>0</v>
      </c>
      <c r="BD146" s="90">
        <v>0</v>
      </c>
      <c r="BE146" s="90">
        <v>0</v>
      </c>
      <c r="BF146" s="90">
        <v>0</v>
      </c>
      <c r="BG146" s="90">
        <v>27.175384999999999</v>
      </c>
      <c r="BH146" s="90">
        <v>17</v>
      </c>
      <c r="BI146" s="90">
        <v>1.33</v>
      </c>
      <c r="BJ146" s="90">
        <v>3</v>
      </c>
      <c r="BK146" s="90">
        <v>4.2069679999999998</v>
      </c>
      <c r="BL146" s="90">
        <v>49</v>
      </c>
      <c r="BM146" s="90">
        <v>2.1970999999999998</v>
      </c>
      <c r="BN146" s="90">
        <v>5</v>
      </c>
      <c r="BO146" s="90">
        <v>16.341999000000001</v>
      </c>
      <c r="BP146" s="90">
        <v>6</v>
      </c>
      <c r="BQ146" s="90">
        <v>0</v>
      </c>
      <c r="BR146" s="90">
        <v>0</v>
      </c>
      <c r="BS146" s="90">
        <v>0.94412700000000205</v>
      </c>
      <c r="BT146" s="90">
        <v>3</v>
      </c>
      <c r="BU146" s="90">
        <v>0.5</v>
      </c>
      <c r="BV146" s="90">
        <v>0</v>
      </c>
      <c r="BW146" s="131">
        <f t="shared" si="14"/>
        <v>1729.5935679999998</v>
      </c>
      <c r="BX146" s="131">
        <f t="shared" si="15"/>
        <v>0</v>
      </c>
      <c r="IS146" s="60"/>
      <c r="IT146" s="60"/>
      <c r="IU146" s="60"/>
      <c r="IV146" s="60"/>
    </row>
    <row r="147" spans="1:256" s="50" customFormat="1" ht="20.25" customHeight="1">
      <c r="A147" s="282"/>
      <c r="B147" s="91" t="s">
        <v>38</v>
      </c>
      <c r="C147" s="95">
        <v>2725.08104</v>
      </c>
      <c r="D147" s="95">
        <v>13938</v>
      </c>
      <c r="E147" s="96">
        <v>65.116247668192898</v>
      </c>
      <c r="F147" s="95">
        <v>81.043559999999999</v>
      </c>
      <c r="G147" s="95">
        <v>75</v>
      </c>
      <c r="H147" s="95">
        <v>2.6854200000000001</v>
      </c>
      <c r="I147" s="95">
        <v>3</v>
      </c>
      <c r="J147" s="95">
        <v>2.4</v>
      </c>
      <c r="K147" s="95">
        <v>2</v>
      </c>
      <c r="L147" s="95">
        <v>119.335458</v>
      </c>
      <c r="M147" s="95">
        <v>232</v>
      </c>
      <c r="N147" s="96">
        <v>19.743162387243899</v>
      </c>
      <c r="O147" s="95">
        <v>27.16</v>
      </c>
      <c r="P147" s="95">
        <v>8</v>
      </c>
      <c r="Q147" s="95"/>
      <c r="R147" s="95"/>
      <c r="S147" s="120">
        <v>0</v>
      </c>
      <c r="T147" s="95"/>
      <c r="U147" s="95"/>
      <c r="V147" s="136">
        <v>119.305458</v>
      </c>
      <c r="W147" s="136">
        <v>231</v>
      </c>
      <c r="X147" s="96">
        <v>19.758182568045999</v>
      </c>
      <c r="Y147" s="136">
        <v>27.16</v>
      </c>
      <c r="Z147" s="136">
        <v>8</v>
      </c>
      <c r="AA147" s="95">
        <v>0.03</v>
      </c>
      <c r="AB147" s="95">
        <v>1</v>
      </c>
      <c r="AC147" s="95">
        <v>0</v>
      </c>
      <c r="AD147" s="95">
        <v>0</v>
      </c>
      <c r="AE147" s="95">
        <v>0</v>
      </c>
      <c r="AF147" s="95">
        <v>0</v>
      </c>
      <c r="AG147" s="95">
        <v>0</v>
      </c>
      <c r="AH147" s="95">
        <v>0</v>
      </c>
      <c r="AI147" s="95">
        <v>2467.49629</v>
      </c>
      <c r="AJ147" s="95">
        <v>13500</v>
      </c>
      <c r="AK147" s="95">
        <v>3.7893599999999998</v>
      </c>
      <c r="AL147" s="95">
        <v>25</v>
      </c>
      <c r="AM147" s="95">
        <v>2467.49629</v>
      </c>
      <c r="AN147" s="95">
        <v>13500</v>
      </c>
      <c r="AO147" s="95">
        <v>1624.2652</v>
      </c>
      <c r="AP147" s="95">
        <v>25</v>
      </c>
      <c r="AQ147" s="95">
        <v>0</v>
      </c>
      <c r="AR147" s="95">
        <v>0</v>
      </c>
      <c r="AS147" s="95">
        <v>0</v>
      </c>
      <c r="AT147" s="95">
        <v>0</v>
      </c>
      <c r="AU147" s="95">
        <v>2.47E-2</v>
      </c>
      <c r="AV147" s="95">
        <v>0</v>
      </c>
      <c r="AW147" s="95">
        <v>26.975300000000001</v>
      </c>
      <c r="AX147" s="95">
        <v>1</v>
      </c>
      <c r="AY147" s="95">
        <v>0</v>
      </c>
      <c r="AZ147" s="95">
        <v>0</v>
      </c>
      <c r="BA147" s="95">
        <v>0</v>
      </c>
      <c r="BB147" s="95">
        <v>0</v>
      </c>
      <c r="BC147" s="95">
        <v>0</v>
      </c>
      <c r="BD147" s="95">
        <v>0</v>
      </c>
      <c r="BE147" s="95">
        <v>0</v>
      </c>
      <c r="BF147" s="95">
        <v>0</v>
      </c>
      <c r="BG147" s="95">
        <v>63.369050999999999</v>
      </c>
      <c r="BH147" s="95">
        <v>18</v>
      </c>
      <c r="BI147" s="95">
        <v>2.5</v>
      </c>
      <c r="BJ147" s="95">
        <v>5</v>
      </c>
      <c r="BK147" s="95">
        <v>72.170120999999995</v>
      </c>
      <c r="BL147" s="95">
        <v>185</v>
      </c>
      <c r="BM147" s="95">
        <v>18.218900000000001</v>
      </c>
      <c r="BN147" s="95">
        <v>34</v>
      </c>
      <c r="BO147" s="95">
        <v>0</v>
      </c>
      <c r="BP147" s="95">
        <v>0</v>
      </c>
      <c r="BQ147" s="95">
        <v>0</v>
      </c>
      <c r="BR147" s="95">
        <v>0</v>
      </c>
      <c r="BS147" s="95">
        <v>0</v>
      </c>
      <c r="BT147" s="95">
        <v>0</v>
      </c>
      <c r="BU147" s="95">
        <v>0</v>
      </c>
      <c r="BV147" s="95">
        <v>0</v>
      </c>
      <c r="BW147" s="131">
        <f t="shared" si="14"/>
        <v>2725.08104</v>
      </c>
      <c r="BX147" s="131">
        <f t="shared" si="15"/>
        <v>0</v>
      </c>
      <c r="IS147" s="60"/>
      <c r="IT147" s="60"/>
      <c r="IU147" s="60"/>
      <c r="IV147" s="60"/>
    </row>
    <row r="148" spans="1:256" s="50" customFormat="1" ht="20.25" customHeight="1">
      <c r="A148" s="282"/>
      <c r="B148" s="91" t="s">
        <v>40</v>
      </c>
      <c r="C148" s="98">
        <v>1628.5538790000001</v>
      </c>
      <c r="D148" s="98">
        <v>2285</v>
      </c>
      <c r="E148" s="99">
        <v>78.489999999999995</v>
      </c>
      <c r="F148" s="98">
        <v>1168.9434630000001</v>
      </c>
      <c r="G148" s="98">
        <v>144</v>
      </c>
      <c r="H148" s="98"/>
      <c r="I148" s="111"/>
      <c r="J148" s="98"/>
      <c r="K148" s="111"/>
      <c r="L148" s="98">
        <v>1287.5894269999999</v>
      </c>
      <c r="M148" s="98">
        <v>2235</v>
      </c>
      <c r="N148" s="99">
        <v>73.86</v>
      </c>
      <c r="O148" s="98">
        <v>1103.0482629999999</v>
      </c>
      <c r="P148" s="101">
        <v>134</v>
      </c>
      <c r="Q148" s="98">
        <v>391.37092000000001</v>
      </c>
      <c r="R148" s="98">
        <v>697</v>
      </c>
      <c r="S148" s="99">
        <v>63.43</v>
      </c>
      <c r="T148" s="98">
        <v>165.974906</v>
      </c>
      <c r="U148" s="111">
        <v>30</v>
      </c>
      <c r="V148" s="98">
        <v>1242.641484</v>
      </c>
      <c r="W148" s="98">
        <v>2205</v>
      </c>
      <c r="X148" s="99">
        <v>73.86</v>
      </c>
      <c r="Y148" s="98">
        <v>1039.7982629999999</v>
      </c>
      <c r="Z148" s="101">
        <v>124</v>
      </c>
      <c r="AA148" s="98"/>
      <c r="AB148" s="111"/>
      <c r="AC148" s="98"/>
      <c r="AD148" s="111"/>
      <c r="AE148" s="98">
        <v>44.947943000000002</v>
      </c>
      <c r="AF148" s="111">
        <v>30</v>
      </c>
      <c r="AG148" s="98">
        <v>63.25</v>
      </c>
      <c r="AH148" s="111">
        <v>10</v>
      </c>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98">
        <v>327.98930899999999</v>
      </c>
      <c r="BH148" s="111">
        <v>18</v>
      </c>
      <c r="BI148" s="98">
        <v>52.785200000000003</v>
      </c>
      <c r="BJ148" s="111">
        <v>6</v>
      </c>
      <c r="BK148" s="98">
        <v>6.3</v>
      </c>
      <c r="BL148" s="98">
        <v>2</v>
      </c>
      <c r="BM148" s="111">
        <v>9</v>
      </c>
      <c r="BN148" s="111">
        <v>2</v>
      </c>
      <c r="BO148" s="111">
        <v>6.6751430000000003</v>
      </c>
      <c r="BP148" s="111">
        <v>30</v>
      </c>
      <c r="BQ148" s="111">
        <v>4.1100000000000003</v>
      </c>
      <c r="BR148" s="111">
        <v>2</v>
      </c>
      <c r="BS148" s="111">
        <v>0</v>
      </c>
      <c r="BT148" s="111">
        <v>0</v>
      </c>
      <c r="BU148" s="111">
        <v>0</v>
      </c>
      <c r="BV148" s="111">
        <v>0</v>
      </c>
      <c r="BW148" s="131">
        <f t="shared" si="14"/>
        <v>1628.5538789999998</v>
      </c>
      <c r="BX148" s="131">
        <f t="shared" si="15"/>
        <v>0</v>
      </c>
      <c r="IS148" s="60"/>
      <c r="IT148" s="60"/>
      <c r="IU148" s="60"/>
      <c r="IV148" s="60"/>
    </row>
    <row r="149" spans="1:256" s="50" customFormat="1" ht="20.25" customHeight="1">
      <c r="A149" s="282"/>
      <c r="B149" s="91" t="s">
        <v>58</v>
      </c>
      <c r="C149" s="90">
        <v>331.68988200000001</v>
      </c>
      <c r="D149" s="90">
        <v>702</v>
      </c>
      <c r="E149" s="90">
        <v>48.269824787109698</v>
      </c>
      <c r="F149" s="90">
        <v>207.86296300000001</v>
      </c>
      <c r="G149" s="90">
        <v>61</v>
      </c>
      <c r="H149" s="90"/>
      <c r="I149" s="90"/>
      <c r="J149" s="90"/>
      <c r="K149" s="90"/>
      <c r="L149" s="90">
        <v>316.93086699999998</v>
      </c>
      <c r="M149" s="90">
        <v>688</v>
      </c>
      <c r="N149" s="90">
        <v>55.6982235726448</v>
      </c>
      <c r="O149" s="90">
        <v>201.562963</v>
      </c>
      <c r="P149" s="90">
        <v>52</v>
      </c>
      <c r="Q149" s="90">
        <v>4.635618</v>
      </c>
      <c r="R149" s="90">
        <v>3</v>
      </c>
      <c r="S149" s="90">
        <v>42.722617139982802</v>
      </c>
      <c r="T149" s="90"/>
      <c r="U149" s="90"/>
      <c r="V149" s="90">
        <v>316.93086699999998</v>
      </c>
      <c r="W149" s="90">
        <v>688</v>
      </c>
      <c r="X149" s="90">
        <v>55.706351208683202</v>
      </c>
      <c r="Y149" s="90">
        <v>201.562963</v>
      </c>
      <c r="Z149" s="90">
        <v>52</v>
      </c>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v>14.729015</v>
      </c>
      <c r="BH149" s="90">
        <v>13</v>
      </c>
      <c r="BI149" s="90">
        <v>6.3</v>
      </c>
      <c r="BJ149" s="90">
        <v>9</v>
      </c>
      <c r="BK149" s="90">
        <v>0.03</v>
      </c>
      <c r="BL149" s="90">
        <v>1</v>
      </c>
      <c r="BM149" s="90"/>
      <c r="BN149" s="90"/>
      <c r="BO149" s="90"/>
      <c r="BP149" s="90"/>
      <c r="BQ149" s="90"/>
      <c r="BR149" s="90"/>
      <c r="BS149" s="90"/>
      <c r="BT149" s="90"/>
      <c r="BU149" s="90"/>
      <c r="BV149" s="90"/>
      <c r="BW149" s="131">
        <f t="shared" si="14"/>
        <v>331.68988199999995</v>
      </c>
      <c r="BX149" s="131">
        <f t="shared" si="15"/>
        <v>0</v>
      </c>
      <c r="IS149" s="60"/>
      <c r="IT149" s="60"/>
      <c r="IU149" s="60"/>
      <c r="IV149" s="60"/>
    </row>
    <row r="150" spans="1:256" s="50" customFormat="1" ht="20.25" customHeight="1">
      <c r="A150" s="282"/>
      <c r="B150" s="91" t="s">
        <v>63</v>
      </c>
      <c r="C150" s="90">
        <v>60.26</v>
      </c>
      <c r="D150" s="90">
        <v>228</v>
      </c>
      <c r="E150" s="90">
        <v>23.51</v>
      </c>
      <c r="F150" s="90">
        <v>19.47</v>
      </c>
      <c r="G150" s="90">
        <v>8</v>
      </c>
      <c r="H150" s="90">
        <v>0</v>
      </c>
      <c r="I150" s="90">
        <v>0</v>
      </c>
      <c r="J150" s="90">
        <v>0</v>
      </c>
      <c r="K150" s="90">
        <v>0</v>
      </c>
      <c r="L150" s="90">
        <v>60.26</v>
      </c>
      <c r="M150" s="90">
        <v>227</v>
      </c>
      <c r="N150" s="90">
        <v>45.7</v>
      </c>
      <c r="O150" s="90">
        <v>19.47</v>
      </c>
      <c r="P150" s="90">
        <v>8</v>
      </c>
      <c r="Q150" s="90"/>
      <c r="R150" s="90"/>
      <c r="S150" s="90"/>
      <c r="T150" s="90"/>
      <c r="U150" s="90"/>
      <c r="V150" s="90">
        <v>60.26</v>
      </c>
      <c r="W150" s="90">
        <v>227</v>
      </c>
      <c r="X150" s="90">
        <v>45.7</v>
      </c>
      <c r="Y150" s="90">
        <v>19.47</v>
      </c>
      <c r="Z150" s="90">
        <v>8</v>
      </c>
      <c r="AA150" s="90"/>
      <c r="AB150" s="90"/>
      <c r="AC150" s="90"/>
      <c r="AD150" s="90"/>
      <c r="AE150" s="90"/>
      <c r="AF150" s="90"/>
      <c r="AG150" s="90"/>
      <c r="AH150" s="90"/>
      <c r="AI150" s="90"/>
      <c r="AJ150" s="90"/>
      <c r="AK150" s="90"/>
      <c r="AL150" s="90"/>
      <c r="AM150" s="90"/>
      <c r="AN150" s="90"/>
      <c r="AO150" s="90"/>
      <c r="AP150" s="90"/>
      <c r="AQ150" s="90">
        <v>0</v>
      </c>
      <c r="AR150" s="90">
        <v>0</v>
      </c>
      <c r="AS150" s="90">
        <v>0</v>
      </c>
      <c r="AT150" s="90">
        <v>0</v>
      </c>
      <c r="AU150" s="90">
        <v>0</v>
      </c>
      <c r="AV150" s="90">
        <v>0</v>
      </c>
      <c r="AW150" s="90">
        <v>0</v>
      </c>
      <c r="AX150" s="90">
        <v>0</v>
      </c>
      <c r="AY150" s="90">
        <v>0</v>
      </c>
      <c r="AZ150" s="90">
        <v>0</v>
      </c>
      <c r="BA150" s="90">
        <v>0</v>
      </c>
      <c r="BB150" s="90">
        <v>0</v>
      </c>
      <c r="BC150" s="90"/>
      <c r="BD150" s="90"/>
      <c r="BE150" s="90"/>
      <c r="BF150" s="90"/>
      <c r="BG150" s="90">
        <v>0</v>
      </c>
      <c r="BH150" s="90">
        <v>1</v>
      </c>
      <c r="BI150" s="90">
        <v>0</v>
      </c>
      <c r="BJ150" s="90">
        <v>0</v>
      </c>
      <c r="BK150" s="90">
        <v>0</v>
      </c>
      <c r="BL150" s="90">
        <v>0</v>
      </c>
      <c r="BM150" s="90">
        <v>0</v>
      </c>
      <c r="BN150" s="90">
        <v>0</v>
      </c>
      <c r="BO150" s="90">
        <v>0</v>
      </c>
      <c r="BP150" s="90">
        <v>0</v>
      </c>
      <c r="BQ150" s="90">
        <v>0</v>
      </c>
      <c r="BR150" s="90">
        <v>0</v>
      </c>
      <c r="BS150" s="98">
        <v>0</v>
      </c>
      <c r="BT150" s="111">
        <v>0</v>
      </c>
      <c r="BU150" s="98">
        <v>0</v>
      </c>
      <c r="BV150" s="111">
        <v>0</v>
      </c>
      <c r="BW150" s="131">
        <f t="shared" si="14"/>
        <v>60.26</v>
      </c>
      <c r="BX150" s="131">
        <f t="shared" si="15"/>
        <v>0</v>
      </c>
      <c r="IS150" s="60"/>
      <c r="IT150" s="60"/>
      <c r="IU150" s="60"/>
      <c r="IV150" s="60"/>
    </row>
    <row r="151" spans="1:256" s="50" customFormat="1" ht="20.25" customHeight="1">
      <c r="A151" s="282"/>
      <c r="B151" s="91" t="s">
        <v>62</v>
      </c>
      <c r="C151" s="90">
        <v>1128.23281</v>
      </c>
      <c r="D151" s="90">
        <v>2007</v>
      </c>
      <c r="E151" s="90">
        <v>78.036241220301505</v>
      </c>
      <c r="F151" s="90">
        <v>604.06460300000003</v>
      </c>
      <c r="G151" s="90">
        <v>243</v>
      </c>
      <c r="H151" s="90">
        <v>0</v>
      </c>
      <c r="I151" s="90">
        <v>0</v>
      </c>
      <c r="J151" s="90">
        <v>0</v>
      </c>
      <c r="K151" s="90">
        <v>0</v>
      </c>
      <c r="L151" s="90">
        <v>1112.613769</v>
      </c>
      <c r="M151" s="90">
        <v>1956</v>
      </c>
      <c r="N151" s="90">
        <v>95.674600456814701</v>
      </c>
      <c r="O151" s="90">
        <v>578.17715299999998</v>
      </c>
      <c r="P151" s="90">
        <v>146</v>
      </c>
      <c r="Q151" s="90">
        <v>51.555559000000002</v>
      </c>
      <c r="R151" s="90">
        <v>104</v>
      </c>
      <c r="S151" s="90">
        <v>124.000995268267</v>
      </c>
      <c r="T151" s="90">
        <v>2.3246889999999998</v>
      </c>
      <c r="U151" s="90">
        <v>4</v>
      </c>
      <c r="V151" s="90">
        <v>855.31505800000002</v>
      </c>
      <c r="W151" s="90">
        <v>1473</v>
      </c>
      <c r="X151" s="90">
        <v>92.600275528227201</v>
      </c>
      <c r="Y151" s="90">
        <v>407.400397</v>
      </c>
      <c r="Z151" s="90">
        <v>99</v>
      </c>
      <c r="AA151" s="90">
        <v>247.67676700000001</v>
      </c>
      <c r="AB151" s="90">
        <v>478</v>
      </c>
      <c r="AC151" s="90">
        <v>122.86476999999999</v>
      </c>
      <c r="AD151" s="90">
        <v>45</v>
      </c>
      <c r="AE151" s="90">
        <v>9.6219439999999992</v>
      </c>
      <c r="AF151" s="90">
        <v>5</v>
      </c>
      <c r="AG151" s="90">
        <v>47.911985999999999</v>
      </c>
      <c r="AH151" s="90">
        <v>2</v>
      </c>
      <c r="AI151" s="90">
        <v>0</v>
      </c>
      <c r="AJ151" s="90">
        <v>0</v>
      </c>
      <c r="AK151" s="90">
        <v>0</v>
      </c>
      <c r="AL151" s="90">
        <v>0</v>
      </c>
      <c r="AM151" s="90">
        <v>0</v>
      </c>
      <c r="AN151" s="90">
        <v>0</v>
      </c>
      <c r="AO151" s="90">
        <v>0</v>
      </c>
      <c r="AP151" s="90">
        <v>0</v>
      </c>
      <c r="AQ151" s="90">
        <v>0.4</v>
      </c>
      <c r="AR151" s="90">
        <v>1</v>
      </c>
      <c r="AS151" s="90">
        <v>0.3</v>
      </c>
      <c r="AT151" s="90">
        <v>1</v>
      </c>
      <c r="AU151" s="90">
        <v>0</v>
      </c>
      <c r="AV151" s="90">
        <v>0</v>
      </c>
      <c r="AW151" s="90">
        <v>0</v>
      </c>
      <c r="AX151" s="90">
        <v>0</v>
      </c>
      <c r="AY151" s="90">
        <v>0</v>
      </c>
      <c r="AZ151" s="90">
        <v>0</v>
      </c>
      <c r="BA151" s="90">
        <v>0</v>
      </c>
      <c r="BB151" s="90">
        <v>0</v>
      </c>
      <c r="BC151" s="90">
        <v>0</v>
      </c>
      <c r="BD151" s="90">
        <v>0</v>
      </c>
      <c r="BE151" s="90">
        <v>0</v>
      </c>
      <c r="BF151" s="90">
        <v>0</v>
      </c>
      <c r="BG151" s="90">
        <v>5.418336</v>
      </c>
      <c r="BH151" s="90">
        <v>12</v>
      </c>
      <c r="BI151" s="90">
        <v>1.77745</v>
      </c>
      <c r="BJ151" s="90">
        <v>26</v>
      </c>
      <c r="BK151" s="90">
        <v>2</v>
      </c>
      <c r="BL151" s="90">
        <v>3</v>
      </c>
      <c r="BM151" s="90">
        <v>6.2</v>
      </c>
      <c r="BN151" s="90">
        <v>70</v>
      </c>
      <c r="BO151" s="90">
        <v>7.8007049999999998</v>
      </c>
      <c r="BP151" s="90">
        <v>35</v>
      </c>
      <c r="BQ151" s="90">
        <v>17.61</v>
      </c>
      <c r="BR151" s="90">
        <v>0</v>
      </c>
      <c r="BS151" s="90">
        <v>0</v>
      </c>
      <c r="BT151" s="90">
        <v>0</v>
      </c>
      <c r="BU151" s="90">
        <v>0</v>
      </c>
      <c r="BV151" s="90">
        <v>0</v>
      </c>
      <c r="BW151" s="131">
        <f t="shared" si="14"/>
        <v>1128.2328100000002</v>
      </c>
      <c r="BX151" s="131">
        <f t="shared" si="15"/>
        <v>0</v>
      </c>
      <c r="IS151" s="60"/>
      <c r="IT151" s="60"/>
      <c r="IU151" s="60"/>
      <c r="IV151" s="60"/>
    </row>
    <row r="152" spans="1:256" s="50" customFormat="1" ht="20.25" customHeight="1">
      <c r="A152" s="282"/>
      <c r="B152" s="91" t="s">
        <v>50</v>
      </c>
      <c r="C152" s="90">
        <v>258.49334900000002</v>
      </c>
      <c r="D152" s="90">
        <v>959</v>
      </c>
      <c r="E152" s="90"/>
      <c r="F152" s="90">
        <v>112.44235</v>
      </c>
      <c r="G152" s="90">
        <v>104</v>
      </c>
      <c r="H152" s="90"/>
      <c r="I152" s="90"/>
      <c r="J152" s="90"/>
      <c r="K152" s="90"/>
      <c r="L152" s="90">
        <v>257.402849</v>
      </c>
      <c r="M152" s="90">
        <v>947</v>
      </c>
      <c r="N152" s="90">
        <v>12.6617610428157</v>
      </c>
      <c r="O152" s="90">
        <v>109.24235</v>
      </c>
      <c r="P152" s="90">
        <v>102</v>
      </c>
      <c r="Q152" s="90">
        <v>43.620238999999998</v>
      </c>
      <c r="R152" s="90">
        <v>194</v>
      </c>
      <c r="S152" s="90">
        <v>11.399652571749501</v>
      </c>
      <c r="T152" s="90">
        <v>12.024603000000001</v>
      </c>
      <c r="U152" s="90">
        <v>13</v>
      </c>
      <c r="V152" s="90">
        <v>246.27622099999999</v>
      </c>
      <c r="W152" s="90">
        <v>883</v>
      </c>
      <c r="X152" s="90">
        <v>13.0760952837185</v>
      </c>
      <c r="Y152" s="90">
        <v>87.896704</v>
      </c>
      <c r="Z152" s="90">
        <v>85</v>
      </c>
      <c r="AA152" s="90">
        <v>11.126628</v>
      </c>
      <c r="AB152" s="90">
        <v>64</v>
      </c>
      <c r="AC152" s="90">
        <v>21.345645999999999</v>
      </c>
      <c r="AD152" s="90">
        <v>17</v>
      </c>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v>0.16009999999999999</v>
      </c>
      <c r="BH152" s="90">
        <v>1</v>
      </c>
      <c r="BI152" s="90"/>
      <c r="BJ152" s="90"/>
      <c r="BK152" s="90">
        <v>0.92910000000000004</v>
      </c>
      <c r="BL152" s="90">
        <v>4</v>
      </c>
      <c r="BM152" s="90">
        <v>3.2</v>
      </c>
      <c r="BN152" s="90">
        <v>2</v>
      </c>
      <c r="BO152" s="90"/>
      <c r="BP152" s="90"/>
      <c r="BQ152" s="90"/>
      <c r="BR152" s="90"/>
      <c r="BS152" s="90">
        <v>1.2999999999999999E-3</v>
      </c>
      <c r="BT152" s="90">
        <v>7</v>
      </c>
      <c r="BU152" s="90"/>
      <c r="BV152" s="90"/>
      <c r="BW152" s="131">
        <f t="shared" si="14"/>
        <v>258.49334900000002</v>
      </c>
      <c r="BX152" s="131">
        <f t="shared" si="15"/>
        <v>0</v>
      </c>
      <c r="IS152" s="60"/>
      <c r="IT152" s="60"/>
      <c r="IU152" s="60"/>
      <c r="IV152" s="60"/>
    </row>
    <row r="153" spans="1:256" s="50" customFormat="1" ht="20.25" customHeight="1">
      <c r="A153" s="282"/>
      <c r="B153" s="91" t="s">
        <v>57</v>
      </c>
      <c r="C153" s="90">
        <v>9.2166999999999994</v>
      </c>
      <c r="D153" s="90">
        <v>41</v>
      </c>
      <c r="E153" s="90">
        <v>3.17776255912759</v>
      </c>
      <c r="F153" s="90">
        <v>4.7530999999999999</v>
      </c>
      <c r="G153" s="90">
        <v>9</v>
      </c>
      <c r="H153" s="90">
        <v>0</v>
      </c>
      <c r="I153" s="90">
        <v>0</v>
      </c>
      <c r="J153" s="90">
        <v>0</v>
      </c>
      <c r="K153" s="90">
        <v>0</v>
      </c>
      <c r="L153" s="90">
        <v>9.2166999999999994</v>
      </c>
      <c r="M153" s="90">
        <v>41</v>
      </c>
      <c r="N153" s="90">
        <v>3.4443872645007598</v>
      </c>
      <c r="O153" s="90">
        <v>4.7530999999999999</v>
      </c>
      <c r="P153" s="90">
        <v>9</v>
      </c>
      <c r="Q153" s="90">
        <v>1.9688000000000001</v>
      </c>
      <c r="R153" s="90">
        <v>10</v>
      </c>
      <c r="S153" s="90">
        <v>8.3795161518919308</v>
      </c>
      <c r="T153" s="90">
        <v>0</v>
      </c>
      <c r="U153" s="90">
        <v>0</v>
      </c>
      <c r="V153" s="90">
        <v>9.2166999999999994</v>
      </c>
      <c r="W153" s="90">
        <v>41</v>
      </c>
      <c r="X153" s="90">
        <v>3.4461368496325302</v>
      </c>
      <c r="Y153" s="90">
        <v>4.7530999999999999</v>
      </c>
      <c r="Z153" s="90">
        <v>9</v>
      </c>
      <c r="AA153" s="90">
        <v>0</v>
      </c>
      <c r="AB153" s="90">
        <v>0</v>
      </c>
      <c r="AC153" s="90">
        <v>0</v>
      </c>
      <c r="AD153" s="90">
        <v>0</v>
      </c>
      <c r="AE153" s="90">
        <v>0</v>
      </c>
      <c r="AF153" s="90">
        <v>0</v>
      </c>
      <c r="AG153" s="90">
        <v>0</v>
      </c>
      <c r="AH153" s="90">
        <v>0</v>
      </c>
      <c r="AI153" s="90"/>
      <c r="AJ153" s="90"/>
      <c r="AK153" s="90"/>
      <c r="AL153" s="90"/>
      <c r="AM153" s="90"/>
      <c r="AN153" s="90"/>
      <c r="AO153" s="90"/>
      <c r="AP153" s="90"/>
      <c r="AQ153" s="90">
        <v>0</v>
      </c>
      <c r="AR153" s="90">
        <v>0</v>
      </c>
      <c r="AS153" s="90">
        <v>0</v>
      </c>
      <c r="AT153" s="90">
        <v>0</v>
      </c>
      <c r="AU153" s="90">
        <v>0</v>
      </c>
      <c r="AV153" s="90">
        <v>0</v>
      </c>
      <c r="AW153" s="90">
        <v>0</v>
      </c>
      <c r="AX153" s="90">
        <v>0</v>
      </c>
      <c r="AY153" s="90">
        <v>0</v>
      </c>
      <c r="AZ153" s="90">
        <v>0</v>
      </c>
      <c r="BA153" s="90">
        <v>0</v>
      </c>
      <c r="BB153" s="90">
        <v>0</v>
      </c>
      <c r="BC153" s="90">
        <v>0</v>
      </c>
      <c r="BD153" s="90">
        <v>0</v>
      </c>
      <c r="BE153" s="90">
        <v>0</v>
      </c>
      <c r="BF153" s="90">
        <v>0</v>
      </c>
      <c r="BG153" s="90">
        <v>0</v>
      </c>
      <c r="BH153" s="90">
        <v>0</v>
      </c>
      <c r="BI153" s="90">
        <v>0</v>
      </c>
      <c r="BJ153" s="90">
        <v>0</v>
      </c>
      <c r="BK153" s="90">
        <v>0</v>
      </c>
      <c r="BL153" s="90">
        <v>0</v>
      </c>
      <c r="BM153" s="90">
        <v>0</v>
      </c>
      <c r="BN153" s="90">
        <v>0</v>
      </c>
      <c r="BO153" s="90">
        <v>0</v>
      </c>
      <c r="BP153" s="90">
        <v>0</v>
      </c>
      <c r="BQ153" s="90">
        <v>0</v>
      </c>
      <c r="BR153" s="90">
        <v>0</v>
      </c>
      <c r="BS153" s="90"/>
      <c r="BT153" s="90"/>
      <c r="BU153" s="90"/>
      <c r="BV153" s="90"/>
      <c r="BW153" s="131">
        <f t="shared" si="14"/>
        <v>9.2166999999999994</v>
      </c>
      <c r="BX153" s="131">
        <f t="shared" si="15"/>
        <v>0</v>
      </c>
      <c r="IS153" s="60"/>
      <c r="IT153" s="60"/>
      <c r="IU153" s="60"/>
      <c r="IV153" s="60"/>
    </row>
    <row r="154" spans="1:256" s="50" customFormat="1" ht="20.25" customHeight="1">
      <c r="A154" s="282"/>
      <c r="B154" s="91" t="s">
        <v>41</v>
      </c>
      <c r="C154" s="90">
        <v>0</v>
      </c>
      <c r="D154" s="90">
        <v>0</v>
      </c>
      <c r="E154" s="90">
        <v>0</v>
      </c>
      <c r="F154" s="90">
        <v>0</v>
      </c>
      <c r="G154" s="90">
        <v>0</v>
      </c>
      <c r="H154" s="90">
        <v>0</v>
      </c>
      <c r="I154" s="90">
        <v>0</v>
      </c>
      <c r="J154" s="90">
        <v>0</v>
      </c>
      <c r="K154" s="90">
        <v>0</v>
      </c>
      <c r="L154" s="90">
        <v>0</v>
      </c>
      <c r="M154" s="90">
        <v>0</v>
      </c>
      <c r="N154" s="90">
        <v>0</v>
      </c>
      <c r="O154" s="90">
        <v>0</v>
      </c>
      <c r="P154" s="90">
        <v>0</v>
      </c>
      <c r="Q154" s="90">
        <v>0</v>
      </c>
      <c r="R154" s="90">
        <v>0</v>
      </c>
      <c r="S154" s="90" t="s">
        <v>42</v>
      </c>
      <c r="T154" s="90">
        <v>0</v>
      </c>
      <c r="U154" s="90">
        <v>0</v>
      </c>
      <c r="V154" s="90">
        <v>0</v>
      </c>
      <c r="W154" s="90">
        <v>0</v>
      </c>
      <c r="X154" s="90">
        <v>0</v>
      </c>
      <c r="Y154" s="90">
        <v>0</v>
      </c>
      <c r="Z154" s="90">
        <v>0</v>
      </c>
      <c r="AA154" s="90">
        <v>0</v>
      </c>
      <c r="AB154" s="90">
        <v>0</v>
      </c>
      <c r="AC154" s="90">
        <v>0</v>
      </c>
      <c r="AD154" s="90">
        <v>0</v>
      </c>
      <c r="AE154" s="90">
        <v>0</v>
      </c>
      <c r="AF154" s="90">
        <v>0</v>
      </c>
      <c r="AG154" s="90">
        <v>0</v>
      </c>
      <c r="AH154" s="90">
        <v>0</v>
      </c>
      <c r="AI154" s="90">
        <v>0</v>
      </c>
      <c r="AJ154" s="90">
        <v>0</v>
      </c>
      <c r="AK154" s="90">
        <v>0</v>
      </c>
      <c r="AL154" s="90">
        <v>0</v>
      </c>
      <c r="AM154" s="90">
        <v>0</v>
      </c>
      <c r="AN154" s="90">
        <v>0</v>
      </c>
      <c r="AO154" s="90">
        <v>0</v>
      </c>
      <c r="AP154" s="90">
        <v>0</v>
      </c>
      <c r="AQ154" s="90">
        <v>0</v>
      </c>
      <c r="AR154" s="90">
        <v>0</v>
      </c>
      <c r="AS154" s="90">
        <v>0</v>
      </c>
      <c r="AT154" s="90">
        <v>0</v>
      </c>
      <c r="AU154" s="90">
        <v>0</v>
      </c>
      <c r="AV154" s="90">
        <v>0</v>
      </c>
      <c r="AW154" s="90">
        <v>0</v>
      </c>
      <c r="AX154" s="90">
        <v>0</v>
      </c>
      <c r="AY154" s="90">
        <v>0</v>
      </c>
      <c r="AZ154" s="90">
        <v>0</v>
      </c>
      <c r="BA154" s="90">
        <v>0</v>
      </c>
      <c r="BB154" s="90">
        <v>0</v>
      </c>
      <c r="BC154" s="90">
        <v>0</v>
      </c>
      <c r="BD154" s="90">
        <v>0</v>
      </c>
      <c r="BE154" s="90">
        <v>0</v>
      </c>
      <c r="BF154" s="90">
        <v>0</v>
      </c>
      <c r="BG154" s="90">
        <v>0</v>
      </c>
      <c r="BH154" s="90">
        <v>0</v>
      </c>
      <c r="BI154" s="90">
        <v>0</v>
      </c>
      <c r="BJ154" s="90">
        <v>0</v>
      </c>
      <c r="BK154" s="90">
        <v>0</v>
      </c>
      <c r="BL154" s="90">
        <v>0</v>
      </c>
      <c r="BM154" s="90">
        <v>0</v>
      </c>
      <c r="BN154" s="90">
        <v>0</v>
      </c>
      <c r="BO154" s="90">
        <v>0</v>
      </c>
      <c r="BP154" s="90">
        <v>0</v>
      </c>
      <c r="BQ154" s="90">
        <v>0</v>
      </c>
      <c r="BR154" s="90">
        <v>0</v>
      </c>
      <c r="BS154" s="90">
        <v>0</v>
      </c>
      <c r="BT154" s="90">
        <v>0</v>
      </c>
      <c r="BU154" s="90">
        <v>0</v>
      </c>
      <c r="BV154" s="90">
        <v>0</v>
      </c>
      <c r="BW154" s="131">
        <f t="shared" si="14"/>
        <v>0</v>
      </c>
      <c r="BX154" s="131">
        <f t="shared" si="15"/>
        <v>0</v>
      </c>
      <c r="IS154" s="60"/>
      <c r="IT154" s="60"/>
      <c r="IU154" s="60"/>
      <c r="IV154" s="60"/>
    </row>
    <row r="155" spans="1:256" s="53" customFormat="1" ht="20.25" customHeight="1">
      <c r="A155" s="282"/>
      <c r="B155" s="106" t="s">
        <v>17</v>
      </c>
      <c r="C155" s="107">
        <f>C139+C140+C141+C142+C143+C144+C145+C146+C147+C148+C149+C150+C151+C152+C153+C154</f>
        <v>57642.531567000893</v>
      </c>
      <c r="D155" s="107">
        <f t="shared" ref="D155:BO155" si="16">D139+D140+D141+D142+D143+D144+D145+D146+D147+D148+D149+D150+D151+D152+D153+D154</f>
        <v>129441</v>
      </c>
      <c r="E155" s="107">
        <f>C155/各地承保!D154*100</f>
        <v>53.574730804222057</v>
      </c>
      <c r="F155" s="107">
        <f t="shared" si="16"/>
        <v>23002.505391999995</v>
      </c>
      <c r="G155" s="107">
        <f t="shared" si="16"/>
        <v>6529</v>
      </c>
      <c r="H155" s="107">
        <f t="shared" si="16"/>
        <v>386.32178000000005</v>
      </c>
      <c r="I155" s="107">
        <f t="shared" si="16"/>
        <v>90</v>
      </c>
      <c r="J155" s="107">
        <f t="shared" si="16"/>
        <v>258.23372499999999</v>
      </c>
      <c r="K155" s="107">
        <f t="shared" si="16"/>
        <v>12</v>
      </c>
      <c r="L155" s="107">
        <f t="shared" si="16"/>
        <v>43338.404831697408</v>
      </c>
      <c r="M155" s="107">
        <f t="shared" si="16"/>
        <v>61550</v>
      </c>
      <c r="N155" s="107">
        <f>L155/各地承保!N154*100</f>
        <v>52.965770915458933</v>
      </c>
      <c r="O155" s="107">
        <f t="shared" si="16"/>
        <v>20871.440473000002</v>
      </c>
      <c r="P155" s="107">
        <f t="shared" si="16"/>
        <v>5605</v>
      </c>
      <c r="Q155" s="107">
        <f t="shared" si="16"/>
        <v>5029.8868190000003</v>
      </c>
      <c r="R155" s="107">
        <f t="shared" si="16"/>
        <v>8065</v>
      </c>
      <c r="S155" s="107">
        <f>Q155/各地承保!T154*100</f>
        <v>57.883169788680114</v>
      </c>
      <c r="T155" s="107">
        <f t="shared" si="16"/>
        <v>3123.2296019999999</v>
      </c>
      <c r="U155" s="107">
        <f t="shared" si="16"/>
        <v>535</v>
      </c>
      <c r="V155" s="107">
        <f t="shared" si="16"/>
        <v>41696.924205697396</v>
      </c>
      <c r="W155" s="107">
        <f t="shared" si="16"/>
        <v>58993</v>
      </c>
      <c r="X155" s="107">
        <f>V155/各地承保!Z154*100</f>
        <v>51.841948636384082</v>
      </c>
      <c r="Y155" s="107">
        <f t="shared" si="16"/>
        <v>19926.345812</v>
      </c>
      <c r="Z155" s="107">
        <f t="shared" si="16"/>
        <v>5324</v>
      </c>
      <c r="AA155" s="107">
        <f t="shared" si="16"/>
        <v>1420.5726559999998</v>
      </c>
      <c r="AB155" s="107">
        <f t="shared" si="16"/>
        <v>2435</v>
      </c>
      <c r="AC155" s="107">
        <f t="shared" si="16"/>
        <v>820.20923400000004</v>
      </c>
      <c r="AD155" s="107">
        <f t="shared" si="16"/>
        <v>258</v>
      </c>
      <c r="AE155" s="107">
        <f t="shared" si="16"/>
        <v>220.90796999999998</v>
      </c>
      <c r="AF155" s="107">
        <f t="shared" si="16"/>
        <v>122</v>
      </c>
      <c r="AG155" s="107">
        <f t="shared" si="16"/>
        <v>124.88542699999999</v>
      </c>
      <c r="AH155" s="107">
        <f t="shared" si="16"/>
        <v>23</v>
      </c>
      <c r="AI155" s="107">
        <f t="shared" si="16"/>
        <v>5419.9012123917</v>
      </c>
      <c r="AJ155" s="107">
        <f t="shared" si="16"/>
        <v>38727</v>
      </c>
      <c r="AK155" s="107">
        <f t="shared" si="16"/>
        <v>22.017590999999999</v>
      </c>
      <c r="AL155" s="107">
        <f t="shared" si="16"/>
        <v>167</v>
      </c>
      <c r="AM155" s="107">
        <f t="shared" si="16"/>
        <v>5419.9012123917</v>
      </c>
      <c r="AN155" s="107">
        <f t="shared" si="16"/>
        <v>38727</v>
      </c>
      <c r="AO155" s="107">
        <f t="shared" si="16"/>
        <v>1642.4934310000001</v>
      </c>
      <c r="AP155" s="107">
        <f t="shared" si="16"/>
        <v>167</v>
      </c>
      <c r="AQ155" s="107">
        <f t="shared" si="16"/>
        <v>55.384721999999989</v>
      </c>
      <c r="AR155" s="107">
        <f t="shared" si="16"/>
        <v>158</v>
      </c>
      <c r="AS155" s="107">
        <f t="shared" si="16"/>
        <v>17.730207000000004</v>
      </c>
      <c r="AT155" s="107">
        <f t="shared" si="16"/>
        <v>67</v>
      </c>
      <c r="AU155" s="107">
        <f t="shared" si="16"/>
        <v>0.51190199999999997</v>
      </c>
      <c r="AV155" s="107">
        <f t="shared" si="16"/>
        <v>12</v>
      </c>
      <c r="AW155" s="107">
        <f t="shared" si="16"/>
        <v>115.26343399999999</v>
      </c>
      <c r="AX155" s="107">
        <f t="shared" si="16"/>
        <v>6</v>
      </c>
      <c r="AY155" s="107">
        <f t="shared" si="16"/>
        <v>2.8301280000000002</v>
      </c>
      <c r="AZ155" s="107">
        <f t="shared" si="16"/>
        <v>12</v>
      </c>
      <c r="BA155" s="107">
        <f t="shared" si="16"/>
        <v>1.6698999999999999</v>
      </c>
      <c r="BB155" s="107">
        <f t="shared" si="16"/>
        <v>1</v>
      </c>
      <c r="BC155" s="107">
        <f t="shared" si="16"/>
        <v>0</v>
      </c>
      <c r="BD155" s="107">
        <f t="shared" si="16"/>
        <v>0</v>
      </c>
      <c r="BE155" s="107">
        <f t="shared" si="16"/>
        <v>0</v>
      </c>
      <c r="BF155" s="107">
        <f t="shared" si="16"/>
        <v>0</v>
      </c>
      <c r="BG155" s="107">
        <f t="shared" si="16"/>
        <v>2075.9784673260001</v>
      </c>
      <c r="BH155" s="107">
        <f t="shared" si="16"/>
        <v>941</v>
      </c>
      <c r="BI155" s="107">
        <f t="shared" si="16"/>
        <v>781.03852800000004</v>
      </c>
      <c r="BJ155" s="107">
        <f t="shared" si="16"/>
        <v>144</v>
      </c>
      <c r="BK155" s="107">
        <f t="shared" si="16"/>
        <v>1910.0821309044002</v>
      </c>
      <c r="BL155" s="107">
        <f t="shared" si="16"/>
        <v>8311</v>
      </c>
      <c r="BM155" s="107">
        <f t="shared" si="16"/>
        <v>785.17138699999998</v>
      </c>
      <c r="BN155" s="107">
        <f t="shared" si="16"/>
        <v>432</v>
      </c>
      <c r="BO155" s="107">
        <f t="shared" si="16"/>
        <v>4452.170965681401</v>
      </c>
      <c r="BP155" s="107">
        <f t="shared" ref="BP155:BV155" si="17">BP139+BP140+BP141+BP142+BP143+BP144+BP145+BP146+BP147+BP148+BP149+BP150+BP151+BP152+BP153+BP154</f>
        <v>19630</v>
      </c>
      <c r="BQ155" s="107">
        <f t="shared" si="17"/>
        <v>149.44014700000002</v>
      </c>
      <c r="BR155" s="107">
        <f t="shared" si="17"/>
        <v>95</v>
      </c>
      <c r="BS155" s="107">
        <f t="shared" si="17"/>
        <v>0.94542699999979596</v>
      </c>
      <c r="BT155" s="107">
        <f t="shared" si="17"/>
        <v>10</v>
      </c>
      <c r="BU155" s="107">
        <f t="shared" si="17"/>
        <v>0.49999999999990763</v>
      </c>
      <c r="BV155" s="107">
        <f t="shared" si="17"/>
        <v>0</v>
      </c>
      <c r="BW155" s="131">
        <f t="shared" si="14"/>
        <v>57642.5315670009</v>
      </c>
      <c r="BX155" s="131">
        <f t="shared" si="15"/>
        <v>0</v>
      </c>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c r="FT155" s="57"/>
      <c r="FU155" s="57"/>
      <c r="FV155" s="57"/>
      <c r="FW155" s="57"/>
      <c r="FX155" s="57"/>
      <c r="FY155" s="57"/>
      <c r="FZ155" s="57"/>
      <c r="GA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c r="IU155" s="57"/>
      <c r="IV155" s="57"/>
    </row>
    <row r="156" spans="1:256" s="50" customFormat="1" ht="20.25" customHeight="1">
      <c r="A156" s="282" t="s">
        <v>82</v>
      </c>
      <c r="B156" s="91" t="s">
        <v>77</v>
      </c>
      <c r="C156" s="90">
        <v>21036.013062000002</v>
      </c>
      <c r="D156" s="90">
        <v>41281</v>
      </c>
      <c r="E156" s="90">
        <v>48.260950705005101</v>
      </c>
      <c r="F156" s="90">
        <v>10124.177251999999</v>
      </c>
      <c r="G156" s="90">
        <v>2976</v>
      </c>
      <c r="H156" s="90">
        <v>191.99753200000001</v>
      </c>
      <c r="I156" s="90">
        <v>78</v>
      </c>
      <c r="J156" s="90">
        <v>942.98834999999997</v>
      </c>
      <c r="K156" s="90">
        <v>46</v>
      </c>
      <c r="L156" s="90">
        <v>17934.005644000001</v>
      </c>
      <c r="M156" s="90">
        <v>32910</v>
      </c>
      <c r="N156" s="90">
        <v>49.230385392254398</v>
      </c>
      <c r="O156" s="90">
        <v>7641.3584350000001</v>
      </c>
      <c r="P156" s="90">
        <v>2666</v>
      </c>
      <c r="Q156" s="90">
        <v>1001.044488</v>
      </c>
      <c r="R156" s="90">
        <v>1986</v>
      </c>
      <c r="S156" s="90">
        <v>442.85585909358099</v>
      </c>
      <c r="T156" s="90">
        <v>180.063875</v>
      </c>
      <c r="U156" s="90">
        <v>62</v>
      </c>
      <c r="V156" s="90">
        <v>17346.427264000002</v>
      </c>
      <c r="W156" s="90">
        <v>31686</v>
      </c>
      <c r="X156" s="90">
        <v>48.547141388991797</v>
      </c>
      <c r="Y156" s="90">
        <v>7400.9824280000003</v>
      </c>
      <c r="Z156" s="90">
        <v>2557</v>
      </c>
      <c r="AA156" s="90">
        <v>571.44711299999994</v>
      </c>
      <c r="AB156" s="90">
        <v>1188</v>
      </c>
      <c r="AC156" s="90">
        <v>237.21600699999999</v>
      </c>
      <c r="AD156" s="90">
        <v>108</v>
      </c>
      <c r="AE156" s="90">
        <v>16.131267000000001</v>
      </c>
      <c r="AF156" s="90">
        <v>36</v>
      </c>
      <c r="AG156" s="90">
        <v>3.16</v>
      </c>
      <c r="AH156" s="90">
        <v>1</v>
      </c>
      <c r="AI156" s="90">
        <v>1763.457576</v>
      </c>
      <c r="AJ156" s="90">
        <v>6825</v>
      </c>
      <c r="AK156" s="90">
        <v>8.1269139999999993</v>
      </c>
      <c r="AL156" s="90">
        <v>42</v>
      </c>
      <c r="AM156" s="90">
        <v>1763.457576</v>
      </c>
      <c r="AN156" s="90">
        <v>6825</v>
      </c>
      <c r="AO156" s="90">
        <v>8.1269139999999993</v>
      </c>
      <c r="AP156" s="90">
        <v>42</v>
      </c>
      <c r="AQ156" s="90">
        <v>2.1071</v>
      </c>
      <c r="AR156" s="90">
        <v>12</v>
      </c>
      <c r="AS156" s="90">
        <v>1.48</v>
      </c>
      <c r="AT156" s="90">
        <v>2</v>
      </c>
      <c r="AU156" s="90">
        <v>0</v>
      </c>
      <c r="AV156" s="90">
        <v>1</v>
      </c>
      <c r="AW156" s="90">
        <v>5.04</v>
      </c>
      <c r="AX156" s="90">
        <v>2</v>
      </c>
      <c r="AY156" s="90">
        <v>3.3472200000000001</v>
      </c>
      <c r="AZ156" s="90">
        <v>5</v>
      </c>
      <c r="BA156" s="90">
        <v>22.82</v>
      </c>
      <c r="BB156" s="90">
        <v>17</v>
      </c>
      <c r="BC156" s="90">
        <v>0</v>
      </c>
      <c r="BD156" s="90">
        <v>0</v>
      </c>
      <c r="BE156" s="90">
        <v>200</v>
      </c>
      <c r="BF156" s="90">
        <v>1</v>
      </c>
      <c r="BG156" s="90">
        <v>369.01191599999999</v>
      </c>
      <c r="BH156" s="90">
        <v>329</v>
      </c>
      <c r="BI156" s="90">
        <v>714.10165300000006</v>
      </c>
      <c r="BJ156" s="90">
        <v>103</v>
      </c>
      <c r="BK156" s="90">
        <v>772.08607400000005</v>
      </c>
      <c r="BL156" s="90">
        <v>1121</v>
      </c>
      <c r="BM156" s="90">
        <v>588.26189999999997</v>
      </c>
      <c r="BN156" s="90">
        <v>97</v>
      </c>
      <c r="BO156" s="90">
        <v>0</v>
      </c>
      <c r="BP156" s="90">
        <v>0</v>
      </c>
      <c r="BQ156" s="90">
        <v>0</v>
      </c>
      <c r="BR156" s="90">
        <v>0</v>
      </c>
      <c r="BS156" s="90">
        <v>-1.02318153949454E-12</v>
      </c>
      <c r="BT156" s="90">
        <v>0</v>
      </c>
      <c r="BU156" s="90">
        <v>3.4106051316484799E-13</v>
      </c>
      <c r="BV156" s="90">
        <v>0</v>
      </c>
      <c r="BW156" s="131">
        <f t="shared" si="14"/>
        <v>21036.013062000002</v>
      </c>
      <c r="BX156" s="131">
        <f t="shared" si="15"/>
        <v>0</v>
      </c>
      <c r="IS156" s="60"/>
      <c r="IT156" s="60"/>
      <c r="IU156" s="60"/>
      <c r="IV156" s="60"/>
    </row>
    <row r="157" spans="1:256" s="54" customFormat="1" ht="20.25" customHeight="1">
      <c r="A157" s="282"/>
      <c r="B157" s="74" t="s">
        <v>32</v>
      </c>
      <c r="C157" s="90">
        <v>3574.697748</v>
      </c>
      <c r="D157" s="90">
        <v>8040</v>
      </c>
      <c r="E157" s="90">
        <v>46.050044093965901</v>
      </c>
      <c r="F157" s="90">
        <v>1389.5724829999999</v>
      </c>
      <c r="G157" s="90">
        <v>330</v>
      </c>
      <c r="H157" s="90">
        <v>24.553832</v>
      </c>
      <c r="I157" s="90">
        <v>122</v>
      </c>
      <c r="J157" s="90">
        <v>67.925370000000001</v>
      </c>
      <c r="K157" s="90">
        <v>6</v>
      </c>
      <c r="L157" s="90">
        <v>3083.303058</v>
      </c>
      <c r="M157" s="90">
        <v>5852</v>
      </c>
      <c r="N157" s="90">
        <v>49.394522114290197</v>
      </c>
      <c r="O157" s="90">
        <v>743.18381299999999</v>
      </c>
      <c r="P157" s="90">
        <v>210</v>
      </c>
      <c r="Q157" s="90">
        <v>524.786655</v>
      </c>
      <c r="R157" s="90">
        <v>954</v>
      </c>
      <c r="S157" s="90">
        <v>61.438046349129998</v>
      </c>
      <c r="T157" s="90">
        <v>38.603852000000003</v>
      </c>
      <c r="U157" s="90">
        <v>20</v>
      </c>
      <c r="V157" s="90">
        <v>3073.7332580000002</v>
      </c>
      <c r="W157" s="90">
        <v>5828</v>
      </c>
      <c r="X157" s="90">
        <v>49.316462826029799</v>
      </c>
      <c r="Y157" s="90">
        <v>741.78381300000001</v>
      </c>
      <c r="Z157" s="90">
        <v>208</v>
      </c>
      <c r="AA157" s="90">
        <v>9.5698000000000008</v>
      </c>
      <c r="AB157" s="90">
        <v>24</v>
      </c>
      <c r="AC157" s="90">
        <v>1.4</v>
      </c>
      <c r="AD157" s="90">
        <v>2</v>
      </c>
      <c r="AE157" s="90">
        <v>0</v>
      </c>
      <c r="AF157" s="90">
        <v>0</v>
      </c>
      <c r="AG157" s="90">
        <v>0</v>
      </c>
      <c r="AH157" s="90">
        <v>0</v>
      </c>
      <c r="AI157" s="90">
        <v>0</v>
      </c>
      <c r="AJ157" s="90">
        <v>0</v>
      </c>
      <c r="AK157" s="90">
        <v>0</v>
      </c>
      <c r="AL157" s="90">
        <v>1</v>
      </c>
      <c r="AM157" s="90">
        <v>0</v>
      </c>
      <c r="AN157" s="90">
        <v>0</v>
      </c>
      <c r="AO157" s="90">
        <v>0</v>
      </c>
      <c r="AP157" s="90">
        <v>0</v>
      </c>
      <c r="AQ157" s="90">
        <v>0.16</v>
      </c>
      <c r="AR157" s="90">
        <v>3</v>
      </c>
      <c r="AS157" s="90">
        <v>3.3332999999999999</v>
      </c>
      <c r="AT157" s="90">
        <v>1</v>
      </c>
      <c r="AU157" s="90">
        <v>0.66133299999999995</v>
      </c>
      <c r="AV157" s="90">
        <v>4</v>
      </c>
      <c r="AW157" s="90">
        <v>65</v>
      </c>
      <c r="AX157" s="90">
        <v>3</v>
      </c>
      <c r="AY157" s="90">
        <v>0</v>
      </c>
      <c r="AZ157" s="90">
        <v>0</v>
      </c>
      <c r="BA157" s="90">
        <v>0</v>
      </c>
      <c r="BB157" s="90">
        <v>0</v>
      </c>
      <c r="BC157" s="90">
        <v>0</v>
      </c>
      <c r="BD157" s="90">
        <v>0</v>
      </c>
      <c r="BE157" s="90">
        <v>0</v>
      </c>
      <c r="BF157" s="90">
        <v>0</v>
      </c>
      <c r="BG157" s="90">
        <v>172.584902</v>
      </c>
      <c r="BH157" s="90">
        <v>160</v>
      </c>
      <c r="BI157" s="90">
        <v>239.4</v>
      </c>
      <c r="BJ157" s="90">
        <v>49</v>
      </c>
      <c r="BK157" s="90">
        <v>121.08</v>
      </c>
      <c r="BL157" s="90">
        <v>201</v>
      </c>
      <c r="BM157" s="90">
        <v>250.73</v>
      </c>
      <c r="BN157" s="90">
        <v>46</v>
      </c>
      <c r="BO157" s="90">
        <v>172.354623</v>
      </c>
      <c r="BP157" s="90">
        <v>1698</v>
      </c>
      <c r="BQ157" s="90">
        <v>20</v>
      </c>
      <c r="BR157" s="90">
        <v>14</v>
      </c>
      <c r="BS157" s="90">
        <v>0</v>
      </c>
      <c r="BT157" s="90">
        <v>0</v>
      </c>
      <c r="BU157" s="90">
        <v>0</v>
      </c>
      <c r="BV157" s="90">
        <v>0</v>
      </c>
      <c r="BW157" s="131">
        <f t="shared" si="14"/>
        <v>3574.697748</v>
      </c>
      <c r="BX157" s="131">
        <f t="shared" si="15"/>
        <v>0</v>
      </c>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c r="DH157" s="135"/>
      <c r="DI157" s="135"/>
      <c r="DJ157" s="135"/>
      <c r="DK157" s="135"/>
      <c r="DL157" s="135"/>
      <c r="DM157" s="135"/>
      <c r="DN157" s="135"/>
      <c r="DO157" s="135"/>
      <c r="DP157" s="135"/>
      <c r="DQ157" s="135"/>
      <c r="DR157" s="135"/>
      <c r="DS157" s="135"/>
      <c r="DT157" s="135"/>
      <c r="DU157" s="135"/>
      <c r="DV157" s="135"/>
      <c r="DW157" s="135"/>
      <c r="DX157" s="135"/>
      <c r="DY157" s="135"/>
      <c r="DZ157" s="135"/>
      <c r="EA157" s="135"/>
      <c r="EB157" s="135"/>
      <c r="EC157" s="135"/>
      <c r="ED157" s="135"/>
      <c r="EE157" s="135"/>
      <c r="EF157" s="135"/>
      <c r="EG157" s="135"/>
      <c r="EH157" s="135"/>
      <c r="EI157" s="135"/>
      <c r="EJ157" s="135"/>
      <c r="EK157" s="135"/>
      <c r="EL157" s="135"/>
      <c r="EM157" s="135"/>
      <c r="EN157" s="135"/>
      <c r="EO157" s="135"/>
      <c r="EP157" s="135"/>
      <c r="EQ157" s="135"/>
      <c r="ER157" s="135"/>
      <c r="ES157" s="135"/>
      <c r="ET157" s="135"/>
      <c r="EU157" s="135"/>
      <c r="EV157" s="135"/>
      <c r="EW157" s="135"/>
      <c r="EX157" s="135"/>
      <c r="EY157" s="135"/>
      <c r="EZ157" s="135"/>
      <c r="FA157" s="135"/>
      <c r="FB157" s="135"/>
      <c r="FC157" s="135"/>
      <c r="FD157" s="135"/>
      <c r="FE157" s="135"/>
      <c r="FF157" s="135"/>
      <c r="FG157" s="135"/>
      <c r="FH157" s="135"/>
      <c r="FI157" s="135"/>
      <c r="FJ157" s="135"/>
      <c r="FK157" s="135"/>
      <c r="FL157" s="135"/>
      <c r="FM157" s="135"/>
      <c r="FN157" s="135"/>
      <c r="FO157" s="135"/>
      <c r="FP157" s="135"/>
      <c r="FQ157" s="135"/>
      <c r="FR157" s="135"/>
      <c r="FS157" s="135"/>
      <c r="FT157" s="135"/>
      <c r="FU157" s="135"/>
      <c r="FV157" s="135"/>
      <c r="FW157" s="135"/>
      <c r="FX157" s="135"/>
      <c r="FY157" s="135"/>
      <c r="FZ157" s="135"/>
      <c r="GA157" s="135"/>
      <c r="GB157" s="135"/>
      <c r="GC157" s="135"/>
      <c r="GD157" s="135"/>
      <c r="GE157" s="135"/>
      <c r="GF157" s="135"/>
      <c r="GG157" s="135"/>
      <c r="GH157" s="135"/>
      <c r="GI157" s="135"/>
      <c r="GJ157" s="135"/>
      <c r="GK157" s="135"/>
      <c r="GL157" s="135"/>
      <c r="GM157" s="135"/>
      <c r="GN157" s="135"/>
      <c r="GO157" s="135"/>
      <c r="GP157" s="135"/>
      <c r="GQ157" s="135"/>
      <c r="GR157" s="135"/>
      <c r="GS157" s="135"/>
      <c r="GT157" s="135"/>
      <c r="GU157" s="135"/>
      <c r="GV157" s="135"/>
      <c r="GW157" s="135"/>
      <c r="GX157" s="135"/>
      <c r="GY157" s="135"/>
      <c r="GZ157" s="135"/>
      <c r="HA157" s="135"/>
      <c r="HB157" s="135"/>
      <c r="HC157" s="135"/>
      <c r="HD157" s="135"/>
      <c r="HE157" s="135"/>
      <c r="HF157" s="135"/>
      <c r="HG157" s="135"/>
      <c r="HH157" s="135"/>
      <c r="HI157" s="135"/>
      <c r="HJ157" s="135"/>
      <c r="HK157" s="135"/>
      <c r="HL157" s="135"/>
      <c r="HM157" s="135"/>
      <c r="HN157" s="135"/>
      <c r="HO157" s="135"/>
      <c r="HP157" s="135"/>
      <c r="HQ157" s="135"/>
      <c r="HR157" s="135"/>
      <c r="HS157" s="135"/>
      <c r="HT157" s="135"/>
      <c r="HU157" s="135"/>
      <c r="HV157" s="135"/>
      <c r="HW157" s="135"/>
      <c r="HX157" s="135"/>
      <c r="HY157" s="135"/>
      <c r="HZ157" s="135"/>
      <c r="IA157" s="135"/>
      <c r="IB157" s="135"/>
      <c r="IC157" s="135"/>
      <c r="ID157" s="135"/>
      <c r="IE157" s="135"/>
      <c r="IF157" s="135"/>
      <c r="IG157" s="135"/>
      <c r="IH157" s="135"/>
      <c r="II157" s="135"/>
      <c r="IJ157" s="135"/>
      <c r="IK157" s="135"/>
      <c r="IL157" s="135"/>
      <c r="IM157" s="135"/>
      <c r="IN157" s="135"/>
      <c r="IO157" s="135"/>
      <c r="IP157" s="135"/>
      <c r="IQ157" s="135"/>
      <c r="IR157" s="135"/>
      <c r="IS157" s="135"/>
      <c r="IT157" s="135"/>
      <c r="IU157" s="135"/>
      <c r="IV157" s="135"/>
    </row>
    <row r="158" spans="1:256" s="50" customFormat="1" ht="20.25" customHeight="1">
      <c r="A158" s="282"/>
      <c r="B158" s="91" t="s">
        <v>33</v>
      </c>
      <c r="C158" s="92">
        <v>7975.1544100000001</v>
      </c>
      <c r="D158" s="92">
        <v>16694</v>
      </c>
      <c r="E158" s="92">
        <v>43.726763706003901</v>
      </c>
      <c r="F158" s="92">
        <v>3578.927874</v>
      </c>
      <c r="G158" s="92">
        <v>2515</v>
      </c>
      <c r="H158" s="92">
        <v>11.067786</v>
      </c>
      <c r="I158" s="92">
        <v>4</v>
      </c>
      <c r="J158" s="92">
        <v>0</v>
      </c>
      <c r="K158" s="92">
        <v>0</v>
      </c>
      <c r="L158" s="92">
        <v>7466.0136169999996</v>
      </c>
      <c r="M158" s="92">
        <v>14852</v>
      </c>
      <c r="N158" s="92">
        <v>45.216198885700301</v>
      </c>
      <c r="O158" s="92">
        <v>3274.8840700000001</v>
      </c>
      <c r="P158" s="92">
        <v>1636</v>
      </c>
      <c r="Q158" s="92">
        <v>1894.131318</v>
      </c>
      <c r="R158" s="92">
        <v>4806</v>
      </c>
      <c r="S158" s="92">
        <v>61.934511528367203</v>
      </c>
      <c r="T158" s="92">
        <v>541.12420999999995</v>
      </c>
      <c r="U158" s="92">
        <v>304</v>
      </c>
      <c r="V158" s="92">
        <v>7124.1880870000005</v>
      </c>
      <c r="W158" s="92">
        <v>14622</v>
      </c>
      <c r="X158" s="92">
        <v>43.176621106409002</v>
      </c>
      <c r="Y158" s="92">
        <v>2937.4940999999999</v>
      </c>
      <c r="Z158" s="92">
        <v>1533</v>
      </c>
      <c r="AA158" s="92">
        <v>5.2520129999999998</v>
      </c>
      <c r="AB158" s="92">
        <v>22</v>
      </c>
      <c r="AC158" s="92">
        <v>4.1815499999999997</v>
      </c>
      <c r="AD158" s="92">
        <v>5</v>
      </c>
      <c r="AE158" s="92">
        <v>336.57351699999998</v>
      </c>
      <c r="AF158" s="92">
        <v>208</v>
      </c>
      <c r="AG158" s="92">
        <v>333.20841999999999</v>
      </c>
      <c r="AH158" s="92">
        <v>98</v>
      </c>
      <c r="AI158" s="92">
        <v>33.115803999999997</v>
      </c>
      <c r="AJ158" s="92">
        <v>715</v>
      </c>
      <c r="AK158" s="92">
        <v>5.5522</v>
      </c>
      <c r="AL158" s="92">
        <v>120</v>
      </c>
      <c r="AM158" s="92">
        <v>33.115803999999997</v>
      </c>
      <c r="AN158" s="92">
        <v>715</v>
      </c>
      <c r="AO158" s="92">
        <v>5.5522</v>
      </c>
      <c r="AP158" s="92">
        <v>120</v>
      </c>
      <c r="AQ158" s="92">
        <v>2.2563140000000002</v>
      </c>
      <c r="AR158" s="92">
        <v>28</v>
      </c>
      <c r="AS158" s="92">
        <v>2.1977329999999999</v>
      </c>
      <c r="AT158" s="92">
        <v>11</v>
      </c>
      <c r="AU158" s="92">
        <v>4.7218000000000003E-2</v>
      </c>
      <c r="AV158" s="92">
        <v>1</v>
      </c>
      <c r="AW158" s="92">
        <v>5.0999999999999996</v>
      </c>
      <c r="AX158" s="92">
        <v>1</v>
      </c>
      <c r="AY158" s="92">
        <v>0</v>
      </c>
      <c r="AZ158" s="92">
        <v>0</v>
      </c>
      <c r="BA158" s="92">
        <v>10.1431</v>
      </c>
      <c r="BB158" s="92">
        <v>2</v>
      </c>
      <c r="BC158" s="92">
        <v>0</v>
      </c>
      <c r="BD158" s="92">
        <v>0</v>
      </c>
      <c r="BE158" s="92">
        <v>0</v>
      </c>
      <c r="BF158" s="92">
        <v>0</v>
      </c>
      <c r="BG158" s="92">
        <v>212.98952</v>
      </c>
      <c r="BH158" s="92">
        <v>142</v>
      </c>
      <c r="BI158" s="92">
        <v>93.662969000000004</v>
      </c>
      <c r="BJ158" s="92">
        <v>29</v>
      </c>
      <c r="BK158" s="92">
        <v>134.20614800000001</v>
      </c>
      <c r="BL158" s="92">
        <v>73</v>
      </c>
      <c r="BM158" s="92">
        <v>107.88518500000001</v>
      </c>
      <c r="BN158" s="92">
        <v>113</v>
      </c>
      <c r="BO158" s="92">
        <v>115.45800300000001</v>
      </c>
      <c r="BP158" s="92">
        <v>879</v>
      </c>
      <c r="BQ158" s="92">
        <v>79.502617000000001</v>
      </c>
      <c r="BR158" s="92">
        <v>603</v>
      </c>
      <c r="BS158" s="92">
        <v>0</v>
      </c>
      <c r="BT158" s="92">
        <v>0</v>
      </c>
      <c r="BU158" s="92">
        <v>0</v>
      </c>
      <c r="BV158" s="92">
        <v>0</v>
      </c>
      <c r="BW158" s="131">
        <f t="shared" si="14"/>
        <v>7975.1544099999992</v>
      </c>
      <c r="BX158" s="131">
        <f t="shared" si="15"/>
        <v>0</v>
      </c>
      <c r="IS158" s="60"/>
      <c r="IT158" s="60"/>
      <c r="IU158" s="60"/>
      <c r="IV158" s="60"/>
    </row>
    <row r="159" spans="1:256" s="50" customFormat="1" ht="20.25" customHeight="1">
      <c r="A159" s="282"/>
      <c r="B159" s="91" t="s">
        <v>49</v>
      </c>
      <c r="C159" s="94">
        <v>786.96549400000004</v>
      </c>
      <c r="D159" s="94">
        <v>1591</v>
      </c>
      <c r="E159" s="94">
        <v>36.802706581668801</v>
      </c>
      <c r="F159" s="94">
        <v>684.896524</v>
      </c>
      <c r="G159" s="94">
        <v>164</v>
      </c>
      <c r="H159" s="94">
        <v>55.255645000000001</v>
      </c>
      <c r="I159" s="94">
        <v>5</v>
      </c>
      <c r="J159" s="94">
        <v>9.5907999999999998</v>
      </c>
      <c r="K159" s="94">
        <v>1</v>
      </c>
      <c r="L159" s="94">
        <v>517.91130299999998</v>
      </c>
      <c r="M159" s="94">
        <v>1427</v>
      </c>
      <c r="N159" s="94">
        <v>65.300833485355</v>
      </c>
      <c r="O159" s="94">
        <v>95.207973999999993</v>
      </c>
      <c r="P159" s="94">
        <v>74</v>
      </c>
      <c r="Q159" s="90">
        <v>4.45E-3</v>
      </c>
      <c r="R159" s="90">
        <v>1</v>
      </c>
      <c r="S159" s="90">
        <v>0.230347000933811</v>
      </c>
      <c r="T159" s="90">
        <v>0</v>
      </c>
      <c r="U159" s="90">
        <v>0</v>
      </c>
      <c r="V159" s="94">
        <v>517.91130299999998</v>
      </c>
      <c r="W159" s="94">
        <v>1427</v>
      </c>
      <c r="X159" s="94">
        <v>65.300833485355</v>
      </c>
      <c r="Y159" s="94">
        <v>95.207973999999993</v>
      </c>
      <c r="Z159" s="94">
        <v>74</v>
      </c>
      <c r="AA159" s="94">
        <v>0</v>
      </c>
      <c r="AB159" s="94">
        <v>0</v>
      </c>
      <c r="AC159" s="94">
        <v>0</v>
      </c>
      <c r="AD159" s="94">
        <v>0</v>
      </c>
      <c r="AE159" s="94">
        <v>0</v>
      </c>
      <c r="AF159" s="94">
        <v>0</v>
      </c>
      <c r="AG159" s="94">
        <v>0</v>
      </c>
      <c r="AH159" s="94">
        <v>0</v>
      </c>
      <c r="AI159" s="94">
        <v>0</v>
      </c>
      <c r="AJ159" s="94">
        <v>0</v>
      </c>
      <c r="AK159" s="94">
        <v>0</v>
      </c>
      <c r="AL159" s="94">
        <v>0</v>
      </c>
      <c r="AM159" s="94">
        <v>0</v>
      </c>
      <c r="AN159" s="94">
        <v>0</v>
      </c>
      <c r="AO159" s="94">
        <v>0</v>
      </c>
      <c r="AP159" s="94">
        <v>0</v>
      </c>
      <c r="AQ159" s="94">
        <v>4.5618400000000001</v>
      </c>
      <c r="AR159" s="94">
        <v>5</v>
      </c>
      <c r="AS159" s="94">
        <v>0</v>
      </c>
      <c r="AT159" s="94">
        <v>0</v>
      </c>
      <c r="AU159" s="94">
        <v>25.871594000000002</v>
      </c>
      <c r="AV159" s="94">
        <v>15</v>
      </c>
      <c r="AW159" s="94">
        <v>252.10220000000001</v>
      </c>
      <c r="AX159" s="94">
        <v>12</v>
      </c>
      <c r="AY159" s="94">
        <v>0</v>
      </c>
      <c r="AZ159" s="94">
        <v>0</v>
      </c>
      <c r="BA159" s="94">
        <v>0</v>
      </c>
      <c r="BB159" s="94">
        <v>0</v>
      </c>
      <c r="BC159" s="94">
        <v>0</v>
      </c>
      <c r="BD159" s="94">
        <v>0</v>
      </c>
      <c r="BE159" s="94">
        <v>0</v>
      </c>
      <c r="BF159" s="94">
        <v>0</v>
      </c>
      <c r="BG159" s="94">
        <v>61.127184</v>
      </c>
      <c r="BH159" s="94">
        <v>31</v>
      </c>
      <c r="BI159" s="94">
        <v>110.792</v>
      </c>
      <c r="BJ159" s="94">
        <v>17</v>
      </c>
      <c r="BK159" s="94">
        <v>122.15992799999999</v>
      </c>
      <c r="BL159" s="94">
        <v>105</v>
      </c>
      <c r="BM159" s="94">
        <v>217.20355000000001</v>
      </c>
      <c r="BN159" s="94">
        <v>60</v>
      </c>
      <c r="BO159" s="94">
        <v>7.8E-2</v>
      </c>
      <c r="BP159" s="94">
        <v>3</v>
      </c>
      <c r="BQ159" s="94">
        <v>0</v>
      </c>
      <c r="BR159" s="94">
        <v>0</v>
      </c>
      <c r="BS159" s="92">
        <v>1.1664280652468099E-13</v>
      </c>
      <c r="BT159" s="94">
        <v>0</v>
      </c>
      <c r="BU159" s="92">
        <v>-2.8421709430404001E-14</v>
      </c>
      <c r="BV159" s="94">
        <v>0</v>
      </c>
      <c r="BW159" s="131">
        <f t="shared" si="14"/>
        <v>786.96549399999992</v>
      </c>
      <c r="BX159" s="131">
        <f t="shared" si="15"/>
        <v>0</v>
      </c>
      <c r="IS159" s="60"/>
      <c r="IT159" s="60"/>
      <c r="IU159" s="60"/>
      <c r="IV159" s="60"/>
    </row>
    <row r="160" spans="1:256" s="50" customFormat="1" ht="20.25" customHeight="1">
      <c r="A160" s="282"/>
      <c r="B160" s="91" t="s">
        <v>34</v>
      </c>
      <c r="C160" s="90">
        <v>2539.5462229995001</v>
      </c>
      <c r="D160" s="90">
        <v>4669</v>
      </c>
      <c r="E160" s="90">
        <v>57.161504065215802</v>
      </c>
      <c r="F160" s="90">
        <v>887.71113600000001</v>
      </c>
      <c r="G160" s="90">
        <v>296</v>
      </c>
      <c r="H160" s="92">
        <v>0</v>
      </c>
      <c r="I160" s="92">
        <v>0</v>
      </c>
      <c r="J160" s="92">
        <v>0</v>
      </c>
      <c r="K160" s="92">
        <v>0</v>
      </c>
      <c r="L160" s="90">
        <v>1891.6179150911</v>
      </c>
      <c r="M160" s="90">
        <v>2607</v>
      </c>
      <c r="N160" s="90">
        <v>58.408963195367598</v>
      </c>
      <c r="O160" s="90">
        <v>848.29299000000003</v>
      </c>
      <c r="P160" s="90">
        <v>269</v>
      </c>
      <c r="Q160" s="90">
        <v>91.102010000000007</v>
      </c>
      <c r="R160" s="90">
        <v>55</v>
      </c>
      <c r="S160" s="90">
        <v>61.854655372305601</v>
      </c>
      <c r="T160" s="90">
        <v>887.71113600000001</v>
      </c>
      <c r="U160" s="90">
        <v>11</v>
      </c>
      <c r="V160" s="92">
        <v>1720.8545270911</v>
      </c>
      <c r="W160" s="92">
        <v>2226</v>
      </c>
      <c r="X160" s="90">
        <v>57.1927590339861</v>
      </c>
      <c r="Y160" s="92">
        <v>763.67754000000002</v>
      </c>
      <c r="Z160" s="92">
        <v>243</v>
      </c>
      <c r="AA160" s="90">
        <v>68.933293000000006</v>
      </c>
      <c r="AB160" s="90">
        <v>192</v>
      </c>
      <c r="AC160" s="90">
        <v>32.598199999999999</v>
      </c>
      <c r="AD160" s="90">
        <v>15</v>
      </c>
      <c r="AE160" s="90">
        <v>101.830095</v>
      </c>
      <c r="AF160" s="90">
        <v>189</v>
      </c>
      <c r="AG160" s="90">
        <v>52.017249999999997</v>
      </c>
      <c r="AH160" s="90">
        <v>11</v>
      </c>
      <c r="AI160" s="92">
        <v>381.67158497200001</v>
      </c>
      <c r="AJ160" s="92">
        <v>1797</v>
      </c>
      <c r="AK160" s="90">
        <v>23.63</v>
      </c>
      <c r="AL160" s="90">
        <v>15</v>
      </c>
      <c r="AM160" s="92">
        <v>381.67158497200001</v>
      </c>
      <c r="AN160" s="92">
        <v>1797</v>
      </c>
      <c r="AO160" s="90">
        <v>23.63</v>
      </c>
      <c r="AP160" s="90">
        <v>15</v>
      </c>
      <c r="AQ160" s="92">
        <v>0</v>
      </c>
      <c r="AR160" s="92">
        <v>0</v>
      </c>
      <c r="AS160" s="90">
        <v>0</v>
      </c>
      <c r="AT160" s="90">
        <v>0</v>
      </c>
      <c r="AU160" s="92">
        <v>0</v>
      </c>
      <c r="AV160" s="92">
        <v>0</v>
      </c>
      <c r="AW160" s="90">
        <v>0</v>
      </c>
      <c r="AX160" s="90">
        <v>0</v>
      </c>
      <c r="AY160" s="92">
        <v>0</v>
      </c>
      <c r="AZ160" s="92">
        <v>0</v>
      </c>
      <c r="BA160" s="90">
        <v>0</v>
      </c>
      <c r="BB160" s="90">
        <v>0</v>
      </c>
      <c r="BC160" s="92">
        <v>0</v>
      </c>
      <c r="BD160" s="92">
        <v>0</v>
      </c>
      <c r="BE160" s="90">
        <v>0</v>
      </c>
      <c r="BF160" s="90">
        <v>0</v>
      </c>
      <c r="BG160" s="92">
        <v>96.429505633800005</v>
      </c>
      <c r="BH160" s="92">
        <v>22</v>
      </c>
      <c r="BI160" s="90">
        <v>14.166546</v>
      </c>
      <c r="BJ160" s="90">
        <v>8</v>
      </c>
      <c r="BK160" s="92">
        <v>98.433935871100005</v>
      </c>
      <c r="BL160" s="92">
        <v>20</v>
      </c>
      <c r="BM160" s="90">
        <v>1.25</v>
      </c>
      <c r="BN160" s="90">
        <v>2</v>
      </c>
      <c r="BO160" s="92">
        <v>70.819184973000006</v>
      </c>
      <c r="BP160" s="92">
        <v>222</v>
      </c>
      <c r="BQ160" s="90">
        <v>0.37159999999999999</v>
      </c>
      <c r="BR160" s="90">
        <v>2</v>
      </c>
      <c r="BS160" s="92">
        <v>0.574096458500023</v>
      </c>
      <c r="BT160" s="92">
        <v>1</v>
      </c>
      <c r="BU160" s="90">
        <v>-1.3239409568654999E-13</v>
      </c>
      <c r="BV160" s="90">
        <v>0</v>
      </c>
      <c r="BW160" s="131">
        <f t="shared" si="14"/>
        <v>2539.5462229995005</v>
      </c>
      <c r="BX160" s="131">
        <f t="shared" si="15"/>
        <v>0</v>
      </c>
      <c r="IS160" s="60"/>
      <c r="IT160" s="60"/>
      <c r="IU160" s="60"/>
      <c r="IV160" s="60"/>
    </row>
    <row r="161" spans="1:256" s="50" customFormat="1" ht="20.25" customHeight="1">
      <c r="A161" s="282"/>
      <c r="B161" s="91" t="s">
        <v>48</v>
      </c>
      <c r="C161" s="90">
        <v>511.74762099999998</v>
      </c>
      <c r="D161" s="90">
        <v>768</v>
      </c>
      <c r="E161" s="90">
        <v>63.4292977271095</v>
      </c>
      <c r="F161" s="90">
        <v>164.59450000000001</v>
      </c>
      <c r="G161" s="90">
        <v>45</v>
      </c>
      <c r="H161" s="90">
        <v>0</v>
      </c>
      <c r="I161" s="90">
        <v>0</v>
      </c>
      <c r="J161" s="90">
        <v>0</v>
      </c>
      <c r="K161" s="90">
        <v>0</v>
      </c>
      <c r="L161" s="90">
        <v>425.38552399999998</v>
      </c>
      <c r="M161" s="90">
        <v>735</v>
      </c>
      <c r="N161" s="90">
        <v>57.077310195263202</v>
      </c>
      <c r="O161" s="90">
        <v>124.41459999999999</v>
      </c>
      <c r="P161" s="90">
        <v>34</v>
      </c>
      <c r="Q161" s="90">
        <v>31.352892000000001</v>
      </c>
      <c r="R161" s="90">
        <v>86</v>
      </c>
      <c r="S161" s="90">
        <v>35.990268715753203</v>
      </c>
      <c r="T161" s="90">
        <v>1.9099649999999999</v>
      </c>
      <c r="U161" s="90">
        <v>7</v>
      </c>
      <c r="V161" s="90">
        <v>425.18116900000001</v>
      </c>
      <c r="W161" s="90">
        <v>734</v>
      </c>
      <c r="X161" s="90">
        <v>57.066649486500097</v>
      </c>
      <c r="Y161" s="90">
        <v>124.41459999999999</v>
      </c>
      <c r="Z161" s="90">
        <v>34</v>
      </c>
      <c r="AA161" s="90">
        <v>0.20435500000000001</v>
      </c>
      <c r="AB161" s="90">
        <v>1</v>
      </c>
      <c r="AC161" s="90">
        <v>0</v>
      </c>
      <c r="AD161" s="90">
        <v>0</v>
      </c>
      <c r="AE161" s="90">
        <v>0</v>
      </c>
      <c r="AF161" s="90">
        <v>0</v>
      </c>
      <c r="AG161" s="90">
        <v>0</v>
      </c>
      <c r="AH161" s="90">
        <v>0</v>
      </c>
      <c r="AI161" s="90">
        <v>0</v>
      </c>
      <c r="AJ161" s="90">
        <v>0</v>
      </c>
      <c r="AK161" s="90">
        <v>0</v>
      </c>
      <c r="AL161" s="90">
        <v>0</v>
      </c>
      <c r="AM161" s="90">
        <v>0</v>
      </c>
      <c r="AN161" s="90">
        <v>0</v>
      </c>
      <c r="AO161" s="90">
        <v>0</v>
      </c>
      <c r="AP161" s="90">
        <v>0</v>
      </c>
      <c r="AQ161" s="90">
        <v>0</v>
      </c>
      <c r="AR161" s="90">
        <v>1</v>
      </c>
      <c r="AS161" s="90">
        <v>0</v>
      </c>
      <c r="AT161" s="90">
        <v>0</v>
      </c>
      <c r="AU161" s="90">
        <v>0</v>
      </c>
      <c r="AV161" s="90">
        <v>0</v>
      </c>
      <c r="AW161" s="90">
        <v>0</v>
      </c>
      <c r="AX161" s="90">
        <v>0</v>
      </c>
      <c r="AY161" s="90">
        <v>11.40837</v>
      </c>
      <c r="AZ161" s="90">
        <v>10</v>
      </c>
      <c r="BA161" s="90">
        <v>1.2001999999999999</v>
      </c>
      <c r="BB161" s="90">
        <v>1</v>
      </c>
      <c r="BC161" s="90">
        <v>0</v>
      </c>
      <c r="BD161" s="90">
        <v>0</v>
      </c>
      <c r="BE161" s="90">
        <v>0</v>
      </c>
      <c r="BF161" s="90">
        <v>0</v>
      </c>
      <c r="BG161" s="90">
        <v>0</v>
      </c>
      <c r="BH161" s="90">
        <v>0</v>
      </c>
      <c r="BI161" s="90">
        <v>0.5</v>
      </c>
      <c r="BJ161" s="90">
        <v>1</v>
      </c>
      <c r="BK161" s="90">
        <v>71.631096999999997</v>
      </c>
      <c r="BL161" s="90">
        <v>22</v>
      </c>
      <c r="BM161" s="90">
        <v>30.445799999999998</v>
      </c>
      <c r="BN161" s="90">
        <v>8</v>
      </c>
      <c r="BO161" s="90">
        <v>3.3226300000000002</v>
      </c>
      <c r="BP161" s="90">
        <v>0</v>
      </c>
      <c r="BQ161" s="90">
        <v>6.2339000000000002</v>
      </c>
      <c r="BR161" s="90">
        <v>0</v>
      </c>
      <c r="BS161" s="90">
        <v>0</v>
      </c>
      <c r="BT161" s="90">
        <v>0</v>
      </c>
      <c r="BU161" s="90">
        <v>1.8</v>
      </c>
      <c r="BV161" s="90">
        <v>1</v>
      </c>
      <c r="BW161" s="131">
        <f t="shared" si="14"/>
        <v>511.74762099999998</v>
      </c>
      <c r="BX161" s="131">
        <f t="shared" si="15"/>
        <v>0</v>
      </c>
      <c r="IS161" s="60"/>
      <c r="IT161" s="60"/>
      <c r="IU161" s="60"/>
      <c r="IV161" s="60"/>
    </row>
    <row r="162" spans="1:256" s="50" customFormat="1" ht="20.25" customHeight="1">
      <c r="A162" s="282"/>
      <c r="B162" s="91" t="s">
        <v>37</v>
      </c>
      <c r="C162" s="90">
        <v>2.173762</v>
      </c>
      <c r="D162" s="90">
        <v>10</v>
      </c>
      <c r="E162" s="90">
        <v>30.2156009358132</v>
      </c>
      <c r="F162" s="90">
        <v>14.98</v>
      </c>
      <c r="G162" s="90">
        <v>2</v>
      </c>
      <c r="H162" s="90"/>
      <c r="I162" s="90"/>
      <c r="J162" s="90"/>
      <c r="K162" s="90"/>
      <c r="L162" s="90">
        <v>2.173762</v>
      </c>
      <c r="M162" s="90">
        <v>10</v>
      </c>
      <c r="N162" s="90">
        <v>54.372514011084803</v>
      </c>
      <c r="O162" s="90">
        <v>0</v>
      </c>
      <c r="P162" s="90">
        <v>0</v>
      </c>
      <c r="Q162" s="90">
        <v>0.66998100000000005</v>
      </c>
      <c r="R162" s="90">
        <v>6</v>
      </c>
      <c r="S162" s="90">
        <v>114.592679885678</v>
      </c>
      <c r="T162" s="90"/>
      <c r="U162" s="90"/>
      <c r="V162" s="90">
        <v>2.173762</v>
      </c>
      <c r="W162" s="90">
        <v>10</v>
      </c>
      <c r="X162" s="90">
        <v>54.372514011084803</v>
      </c>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v>0</v>
      </c>
      <c r="BL162" s="90"/>
      <c r="BM162" s="90">
        <v>14.98</v>
      </c>
      <c r="BN162" s="90">
        <v>2</v>
      </c>
      <c r="BO162" s="90"/>
      <c r="BP162" s="90"/>
      <c r="BQ162" s="90"/>
      <c r="BR162" s="90"/>
      <c r="BS162" s="90"/>
      <c r="BT162" s="90"/>
      <c r="BU162" s="90"/>
      <c r="BV162" s="90"/>
      <c r="BW162" s="131">
        <f t="shared" si="14"/>
        <v>2.173762</v>
      </c>
      <c r="BX162" s="131">
        <f t="shared" si="15"/>
        <v>0</v>
      </c>
      <c r="IS162" s="60"/>
      <c r="IT162" s="60"/>
      <c r="IU162" s="60"/>
      <c r="IV162" s="60"/>
    </row>
    <row r="163" spans="1:256" s="50" customFormat="1" ht="20.25" customHeight="1">
      <c r="A163" s="282"/>
      <c r="B163" s="91" t="s">
        <v>40</v>
      </c>
      <c r="C163" s="98">
        <v>695.83824300000003</v>
      </c>
      <c r="D163" s="98">
        <v>1687</v>
      </c>
      <c r="E163" s="99">
        <v>43.84</v>
      </c>
      <c r="F163" s="98">
        <v>210.178687</v>
      </c>
      <c r="G163" s="98">
        <v>101</v>
      </c>
      <c r="H163" s="98"/>
      <c r="I163" s="111">
        <v>1</v>
      </c>
      <c r="J163" s="98"/>
      <c r="K163" s="111"/>
      <c r="L163" s="98">
        <v>664.49891300000002</v>
      </c>
      <c r="M163" s="98">
        <v>1654</v>
      </c>
      <c r="N163" s="99">
        <v>46.37</v>
      </c>
      <c r="O163" s="98">
        <v>185.05578700000001</v>
      </c>
      <c r="P163" s="101">
        <v>94</v>
      </c>
      <c r="Q163" s="98">
        <v>263.25022999999999</v>
      </c>
      <c r="R163" s="98">
        <v>613</v>
      </c>
      <c r="S163" s="99">
        <v>54.25</v>
      </c>
      <c r="T163" s="98">
        <v>37.598472000000001</v>
      </c>
      <c r="U163" s="111">
        <v>25</v>
      </c>
      <c r="V163" s="98">
        <v>664.40391299999999</v>
      </c>
      <c r="W163" s="98">
        <v>1652</v>
      </c>
      <c r="X163" s="99">
        <v>46.37</v>
      </c>
      <c r="Y163" s="98">
        <v>185.05578700000001</v>
      </c>
      <c r="Z163" s="101">
        <v>94</v>
      </c>
      <c r="AA163" s="98">
        <v>9.5000000000000001E-2</v>
      </c>
      <c r="AB163" s="122">
        <v>2</v>
      </c>
      <c r="AC163" s="98"/>
      <c r="AD163" s="111"/>
      <c r="AE163" s="98"/>
      <c r="AF163" s="111"/>
      <c r="AG163" s="98"/>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v>6.6474310000000001</v>
      </c>
      <c r="BH163" s="111">
        <v>7</v>
      </c>
      <c r="BI163" s="111">
        <v>0.28000000000000003</v>
      </c>
      <c r="BJ163" s="111">
        <v>3</v>
      </c>
      <c r="BK163" s="98">
        <v>14.216843000000001</v>
      </c>
      <c r="BL163" s="98">
        <v>3</v>
      </c>
      <c r="BM163" s="98">
        <v>24</v>
      </c>
      <c r="BN163" s="111">
        <v>2</v>
      </c>
      <c r="BO163" s="111">
        <v>10.475056</v>
      </c>
      <c r="BP163" s="111">
        <v>22</v>
      </c>
      <c r="BQ163" s="111">
        <v>0.84289999999999998</v>
      </c>
      <c r="BR163" s="111">
        <v>2</v>
      </c>
      <c r="BS163" s="111">
        <v>0</v>
      </c>
      <c r="BT163" s="111">
        <v>0</v>
      </c>
      <c r="BU163" s="111">
        <v>0</v>
      </c>
      <c r="BV163" s="111">
        <v>0</v>
      </c>
      <c r="BW163" s="131">
        <f t="shared" si="14"/>
        <v>695.83824300000003</v>
      </c>
      <c r="BX163" s="131">
        <f t="shared" si="15"/>
        <v>0</v>
      </c>
      <c r="IS163" s="60"/>
      <c r="IT163" s="60"/>
      <c r="IU163" s="60"/>
      <c r="IV163" s="60"/>
    </row>
    <row r="164" spans="1:256" s="50" customFormat="1" ht="20.25" customHeight="1">
      <c r="A164" s="282"/>
      <c r="B164" s="91" t="s">
        <v>35</v>
      </c>
      <c r="C164" s="90">
        <v>171.21077600000001</v>
      </c>
      <c r="D164" s="90">
        <v>470</v>
      </c>
      <c r="E164" s="90">
        <v>30.0749137393077</v>
      </c>
      <c r="F164" s="90">
        <v>57.0869</v>
      </c>
      <c r="G164" s="90">
        <v>30</v>
      </c>
      <c r="H164" s="90">
        <v>0</v>
      </c>
      <c r="I164" s="90">
        <v>0</v>
      </c>
      <c r="J164" s="90">
        <v>0</v>
      </c>
      <c r="K164" s="90">
        <v>0</v>
      </c>
      <c r="L164" s="90">
        <v>164.86152300000001</v>
      </c>
      <c r="M164" s="90">
        <v>454</v>
      </c>
      <c r="N164" s="90">
        <v>39.7892734076853</v>
      </c>
      <c r="O164" s="90">
        <v>26.166899999999998</v>
      </c>
      <c r="P164" s="90">
        <v>19</v>
      </c>
      <c r="Q164" s="90">
        <v>81.485349999999997</v>
      </c>
      <c r="R164" s="90">
        <v>198</v>
      </c>
      <c r="S164" s="90">
        <v>57.853805492102701</v>
      </c>
      <c r="T164" s="90">
        <v>7.0369999999999999</v>
      </c>
      <c r="U164" s="90">
        <v>5</v>
      </c>
      <c r="V164" s="90">
        <v>164.86152300000001</v>
      </c>
      <c r="W164" s="90">
        <v>454</v>
      </c>
      <c r="X164" s="90">
        <v>39.7892734076853</v>
      </c>
      <c r="Y164" s="90">
        <v>26.166899999999998</v>
      </c>
      <c r="Z164" s="90">
        <v>19</v>
      </c>
      <c r="AA164" s="90">
        <v>0</v>
      </c>
      <c r="AB164" s="90">
        <v>0</v>
      </c>
      <c r="AC164" s="90">
        <v>0</v>
      </c>
      <c r="AD164" s="90">
        <v>0</v>
      </c>
      <c r="AE164" s="90">
        <v>0</v>
      </c>
      <c r="AF164" s="90">
        <v>0</v>
      </c>
      <c r="AG164" s="90">
        <v>0</v>
      </c>
      <c r="AH164" s="90">
        <v>0</v>
      </c>
      <c r="AI164" s="90"/>
      <c r="AJ164" s="90"/>
      <c r="AK164" s="90"/>
      <c r="AL164" s="90"/>
      <c r="AM164" s="90"/>
      <c r="AN164" s="90"/>
      <c r="AO164" s="90"/>
      <c r="AP164" s="90"/>
      <c r="AQ164" s="90">
        <v>0</v>
      </c>
      <c r="AR164" s="90">
        <v>0</v>
      </c>
      <c r="AS164" s="90">
        <v>0</v>
      </c>
      <c r="AT164" s="90">
        <v>0</v>
      </c>
      <c r="AU164" s="90">
        <v>0</v>
      </c>
      <c r="AV164" s="90">
        <v>0</v>
      </c>
      <c r="AW164" s="90">
        <v>0</v>
      </c>
      <c r="AX164" s="90">
        <v>0</v>
      </c>
      <c r="AY164" s="90">
        <v>0</v>
      </c>
      <c r="AZ164" s="90">
        <v>0</v>
      </c>
      <c r="BA164" s="90">
        <v>0</v>
      </c>
      <c r="BB164" s="90">
        <v>0</v>
      </c>
      <c r="BC164" s="90">
        <v>0</v>
      </c>
      <c r="BD164" s="90">
        <v>0</v>
      </c>
      <c r="BE164" s="90">
        <v>0</v>
      </c>
      <c r="BF164" s="90">
        <v>0</v>
      </c>
      <c r="BG164" s="90">
        <v>1.2014089999999999</v>
      </c>
      <c r="BH164" s="90">
        <v>4</v>
      </c>
      <c r="BI164" s="90">
        <v>1.23</v>
      </c>
      <c r="BJ164" s="90">
        <v>4</v>
      </c>
      <c r="BK164" s="90">
        <v>1.0677760000000001</v>
      </c>
      <c r="BL164" s="90">
        <v>6</v>
      </c>
      <c r="BM164" s="90">
        <v>29.69</v>
      </c>
      <c r="BN164" s="90">
        <v>7</v>
      </c>
      <c r="BO164" s="90">
        <v>4.0800679999999998</v>
      </c>
      <c r="BP164" s="90">
        <v>6</v>
      </c>
      <c r="BQ164" s="90">
        <v>0</v>
      </c>
      <c r="BR164" s="90">
        <v>0</v>
      </c>
      <c r="BS164" s="90">
        <v>0</v>
      </c>
      <c r="BT164" s="90">
        <v>0</v>
      </c>
      <c r="BU164" s="90">
        <v>0</v>
      </c>
      <c r="BV164" s="90">
        <v>0</v>
      </c>
      <c r="BW164" s="131">
        <f t="shared" si="14"/>
        <v>171.21077600000004</v>
      </c>
      <c r="BX164" s="131">
        <f t="shared" si="15"/>
        <v>0</v>
      </c>
      <c r="IS164" s="60"/>
      <c r="IT164" s="60"/>
      <c r="IU164" s="60"/>
      <c r="IV164" s="60"/>
    </row>
    <row r="165" spans="1:256" s="50" customFormat="1" ht="20.25" customHeight="1">
      <c r="A165" s="282"/>
      <c r="B165" s="91" t="s">
        <v>62</v>
      </c>
      <c r="C165" s="90">
        <v>1065.866597</v>
      </c>
      <c r="D165" s="90">
        <v>4454</v>
      </c>
      <c r="E165" s="90">
        <v>32.477482823616299</v>
      </c>
      <c r="F165" s="90">
        <v>1723.44553</v>
      </c>
      <c r="G165" s="90">
        <v>198</v>
      </c>
      <c r="H165" s="90">
        <v>22.359877000000001</v>
      </c>
      <c r="I165" s="90">
        <v>29</v>
      </c>
      <c r="J165" s="90">
        <v>1425.08356</v>
      </c>
      <c r="K165" s="90">
        <v>14</v>
      </c>
      <c r="L165" s="90">
        <v>526.29519500000004</v>
      </c>
      <c r="M165" s="90">
        <v>1331</v>
      </c>
      <c r="N165" s="90">
        <v>39.716353866483601</v>
      </c>
      <c r="O165" s="90">
        <v>202.06933000000001</v>
      </c>
      <c r="P165" s="90">
        <v>49</v>
      </c>
      <c r="Q165" s="90">
        <v>13.927849999999999</v>
      </c>
      <c r="R165" s="90">
        <v>72</v>
      </c>
      <c r="S165" s="90">
        <v>25.550113929273</v>
      </c>
      <c r="T165" s="90">
        <v>6.1039000000000003</v>
      </c>
      <c r="U165" s="90">
        <v>3</v>
      </c>
      <c r="V165" s="90">
        <v>526.29519500000004</v>
      </c>
      <c r="W165" s="90">
        <v>1331</v>
      </c>
      <c r="X165" s="90">
        <v>39.722914885290997</v>
      </c>
      <c r="Y165" s="90">
        <v>202.06933000000001</v>
      </c>
      <c r="Z165" s="90">
        <v>49</v>
      </c>
      <c r="AA165" s="90">
        <v>0</v>
      </c>
      <c r="AB165" s="90">
        <v>0</v>
      </c>
      <c r="AC165" s="90">
        <v>0</v>
      </c>
      <c r="AD165" s="90">
        <v>0</v>
      </c>
      <c r="AE165" s="90">
        <v>0</v>
      </c>
      <c r="AF165" s="90">
        <v>0</v>
      </c>
      <c r="AG165" s="90">
        <v>0</v>
      </c>
      <c r="AH165" s="90">
        <v>0</v>
      </c>
      <c r="AI165" s="90">
        <v>389.30594100000002</v>
      </c>
      <c r="AJ165" s="90">
        <v>2046</v>
      </c>
      <c r="AK165" s="90">
        <v>31.620039999999999</v>
      </c>
      <c r="AL165" s="90">
        <v>4</v>
      </c>
      <c r="AM165" s="90">
        <v>389.30594100000002</v>
      </c>
      <c r="AN165" s="90">
        <v>2046</v>
      </c>
      <c r="AO165" s="90">
        <v>31.620039999999999</v>
      </c>
      <c r="AP165" s="90">
        <v>4</v>
      </c>
      <c r="AQ165" s="90">
        <v>0</v>
      </c>
      <c r="AR165" s="90">
        <v>0</v>
      </c>
      <c r="AS165" s="90">
        <v>0</v>
      </c>
      <c r="AT165" s="90">
        <v>0</v>
      </c>
      <c r="AU165" s="90">
        <v>0</v>
      </c>
      <c r="AV165" s="90">
        <v>0</v>
      </c>
      <c r="AW165" s="90">
        <v>22</v>
      </c>
      <c r="AX165" s="90">
        <v>2</v>
      </c>
      <c r="AY165" s="90">
        <v>0</v>
      </c>
      <c r="AZ165" s="90">
        <v>0</v>
      </c>
      <c r="BA165" s="90">
        <v>0</v>
      </c>
      <c r="BB165" s="90">
        <v>0</v>
      </c>
      <c r="BC165" s="90">
        <v>0</v>
      </c>
      <c r="BD165" s="90">
        <v>0</v>
      </c>
      <c r="BE165" s="90">
        <v>0</v>
      </c>
      <c r="BF165" s="90">
        <v>0</v>
      </c>
      <c r="BG165" s="90">
        <v>56.337954000000003</v>
      </c>
      <c r="BH165" s="90">
        <v>132</v>
      </c>
      <c r="BI165" s="90">
        <v>4.0824999999999996</v>
      </c>
      <c r="BJ165" s="90">
        <v>16</v>
      </c>
      <c r="BK165" s="90">
        <v>6.7</v>
      </c>
      <c r="BL165" s="90">
        <v>78</v>
      </c>
      <c r="BM165" s="90">
        <v>32</v>
      </c>
      <c r="BN165" s="90">
        <v>113</v>
      </c>
      <c r="BO165" s="90">
        <v>64.867630000000005</v>
      </c>
      <c r="BP165" s="90">
        <v>838</v>
      </c>
      <c r="BQ165" s="90">
        <v>6.5900999999999996</v>
      </c>
      <c r="BR165" s="90">
        <v>0</v>
      </c>
      <c r="BS165" s="90">
        <v>0</v>
      </c>
      <c r="BT165" s="90">
        <v>0</v>
      </c>
      <c r="BU165" s="90">
        <v>0</v>
      </c>
      <c r="BV165" s="90">
        <v>0</v>
      </c>
      <c r="BW165" s="131">
        <f t="shared" si="14"/>
        <v>1065.8665970000002</v>
      </c>
      <c r="BX165" s="131">
        <f t="shared" si="15"/>
        <v>0</v>
      </c>
      <c r="IS165" s="60"/>
      <c r="IT165" s="60"/>
      <c r="IU165" s="60"/>
      <c r="IV165" s="60"/>
    </row>
    <row r="166" spans="1:256" s="50" customFormat="1" ht="20.25" customHeight="1">
      <c r="A166" s="282"/>
      <c r="B166" s="91" t="s">
        <v>38</v>
      </c>
      <c r="C166" s="95">
        <v>32.631506000000002</v>
      </c>
      <c r="D166" s="95">
        <v>72</v>
      </c>
      <c r="E166" s="96">
        <v>49.718809153110499</v>
      </c>
      <c r="F166" s="95">
        <v>5.36</v>
      </c>
      <c r="G166" s="95">
        <v>5</v>
      </c>
      <c r="H166" s="95">
        <v>0</v>
      </c>
      <c r="I166" s="95">
        <v>0</v>
      </c>
      <c r="J166" s="95">
        <v>0</v>
      </c>
      <c r="K166" s="95">
        <v>0</v>
      </c>
      <c r="L166" s="95">
        <v>17.079505999999999</v>
      </c>
      <c r="M166" s="95">
        <v>71</v>
      </c>
      <c r="N166" s="96">
        <v>26.755982222422698</v>
      </c>
      <c r="O166" s="95">
        <v>5.16</v>
      </c>
      <c r="P166" s="95">
        <v>4</v>
      </c>
      <c r="Q166" s="95"/>
      <c r="R166" s="95"/>
      <c r="S166" s="120">
        <v>0</v>
      </c>
      <c r="T166" s="95"/>
      <c r="U166" s="95"/>
      <c r="V166" s="136">
        <v>17.079505999999999</v>
      </c>
      <c r="W166" s="136">
        <v>71</v>
      </c>
      <c r="X166" s="96">
        <v>26.755982222422698</v>
      </c>
      <c r="Y166" s="136">
        <v>5.16</v>
      </c>
      <c r="Z166" s="136">
        <v>4</v>
      </c>
      <c r="AA166" s="95">
        <v>0</v>
      </c>
      <c r="AB166" s="95">
        <v>0</v>
      </c>
      <c r="AC166" s="95">
        <v>0</v>
      </c>
      <c r="AD166" s="95">
        <v>0</v>
      </c>
      <c r="AE166" s="95">
        <v>0</v>
      </c>
      <c r="AF166" s="95">
        <v>0</v>
      </c>
      <c r="AG166" s="95">
        <v>0</v>
      </c>
      <c r="AH166" s="95">
        <v>0</v>
      </c>
      <c r="AI166" s="95">
        <v>15.552</v>
      </c>
      <c r="AJ166" s="95">
        <v>1</v>
      </c>
      <c r="AK166" s="95">
        <v>0</v>
      </c>
      <c r="AL166" s="95">
        <v>0</v>
      </c>
      <c r="AM166" s="95">
        <v>15.552</v>
      </c>
      <c r="AN166" s="95">
        <v>1</v>
      </c>
      <c r="AO166" s="95">
        <v>0</v>
      </c>
      <c r="AP166" s="95">
        <v>0</v>
      </c>
      <c r="AQ166" s="95">
        <v>0</v>
      </c>
      <c r="AR166" s="95">
        <v>0</v>
      </c>
      <c r="AS166" s="95">
        <v>0</v>
      </c>
      <c r="AT166" s="95">
        <v>0</v>
      </c>
      <c r="AU166" s="95">
        <v>0</v>
      </c>
      <c r="AV166" s="95">
        <v>0</v>
      </c>
      <c r="AW166" s="95">
        <v>0</v>
      </c>
      <c r="AX166" s="95">
        <v>0</v>
      </c>
      <c r="AY166" s="95">
        <v>0</v>
      </c>
      <c r="AZ166" s="95">
        <v>0</v>
      </c>
      <c r="BA166" s="95">
        <v>0</v>
      </c>
      <c r="BB166" s="95">
        <v>0</v>
      </c>
      <c r="BC166" s="95">
        <v>0</v>
      </c>
      <c r="BD166" s="95">
        <v>0</v>
      </c>
      <c r="BE166" s="95">
        <v>0</v>
      </c>
      <c r="BF166" s="95">
        <v>0</v>
      </c>
      <c r="BG166" s="95">
        <v>0</v>
      </c>
      <c r="BH166" s="95">
        <v>0</v>
      </c>
      <c r="BI166" s="95">
        <v>0.2</v>
      </c>
      <c r="BJ166" s="95">
        <v>1</v>
      </c>
      <c r="BK166" s="95">
        <v>0</v>
      </c>
      <c r="BL166" s="95">
        <v>0</v>
      </c>
      <c r="BM166" s="95">
        <v>0</v>
      </c>
      <c r="BN166" s="95">
        <v>0</v>
      </c>
      <c r="BO166" s="95">
        <v>0</v>
      </c>
      <c r="BP166" s="95">
        <v>0</v>
      </c>
      <c r="BQ166" s="95">
        <v>0</v>
      </c>
      <c r="BR166" s="95">
        <v>0</v>
      </c>
      <c r="BS166" s="95">
        <v>0</v>
      </c>
      <c r="BT166" s="95">
        <v>0</v>
      </c>
      <c r="BU166" s="95">
        <v>0</v>
      </c>
      <c r="BV166" s="95">
        <v>0</v>
      </c>
      <c r="BW166" s="131">
        <f t="shared" si="14"/>
        <v>32.631506000000002</v>
      </c>
      <c r="BX166" s="131">
        <f t="shared" si="15"/>
        <v>0</v>
      </c>
      <c r="IS166" s="60"/>
      <c r="IT166" s="60"/>
      <c r="IU166" s="60"/>
      <c r="IV166" s="60"/>
    </row>
    <row r="167" spans="1:256" s="53" customFormat="1" ht="20.25" customHeight="1">
      <c r="A167" s="282"/>
      <c r="B167" s="106" t="s">
        <v>17</v>
      </c>
      <c r="C167" s="107">
        <f t="shared" ref="C167:M167" si="18">C156+C157+C158+C159+C160+C161+C162+C163+C165+C166+C164</f>
        <v>38391.845441999496</v>
      </c>
      <c r="D167" s="107">
        <f t="shared" si="18"/>
        <v>79736</v>
      </c>
      <c r="E167" s="107">
        <f>C167/各地承保!D166*100</f>
        <v>46.419929590620725</v>
      </c>
      <c r="F167" s="107">
        <f t="shared" si="18"/>
        <v>18840.930885999998</v>
      </c>
      <c r="G167" s="107">
        <f t="shared" si="18"/>
        <v>6662</v>
      </c>
      <c r="H167" s="107">
        <f t="shared" si="18"/>
        <v>305.23467199999999</v>
      </c>
      <c r="I167" s="107">
        <f t="shared" si="18"/>
        <v>239</v>
      </c>
      <c r="J167" s="107">
        <f t="shared" si="18"/>
        <v>2445.58808</v>
      </c>
      <c r="K167" s="107">
        <f t="shared" si="18"/>
        <v>67</v>
      </c>
      <c r="L167" s="107">
        <f t="shared" si="18"/>
        <v>32693.1459600911</v>
      </c>
      <c r="M167" s="107">
        <f t="shared" si="18"/>
        <v>61903</v>
      </c>
      <c r="N167" s="107">
        <f>L167/各地承保!N166*100</f>
        <v>48.568624832318946</v>
      </c>
      <c r="O167" s="107">
        <f>O156+O157+O158+O159+O160+O161+O162+O163+O165+O166+O164</f>
        <v>13145.793899</v>
      </c>
      <c r="P167" s="107">
        <f>P156+P157+P158+P159+P160+P161+P162+P163+P165+P166+P164</f>
        <v>5055</v>
      </c>
      <c r="Q167" s="107">
        <f>Q156+Q157+Q158+Q159+Q160+Q161+Q162+Q163+Q165+Q166+Q164</f>
        <v>3901.755224</v>
      </c>
      <c r="R167" s="107">
        <f>R156+R157+R158+R159+R160+R161+R162+R163+R165+R166+R164</f>
        <v>8777</v>
      </c>
      <c r="S167" s="107">
        <f>Q167/各地承保!T166*100</f>
        <v>79.522002557829367</v>
      </c>
      <c r="T167" s="107">
        <f>T156+T157+T158+T159+T160+T161+T162+T163+T165+T166+T164</f>
        <v>1700.1524099999999</v>
      </c>
      <c r="U167" s="107">
        <f>U156+U157+U158+U159+U160+U161+U162+U163+U165+U166+U164</f>
        <v>437</v>
      </c>
      <c r="V167" s="107">
        <f>V156+V157+V158+V159+V160+V161+V162+V163+V165+V166+V164</f>
        <v>31583.109507091092</v>
      </c>
      <c r="W167" s="107">
        <f>W156+W157+W158+W159+W160+W161+W162+W163+W165+W166+W164</f>
        <v>60041</v>
      </c>
      <c r="X167" s="107">
        <f>V167/各地承保!Z166*100</f>
        <v>47.592091760844738</v>
      </c>
      <c r="Y167" s="107">
        <f t="shared" ref="Y167:BV167" si="19">Y156+Y157+Y158+Y159+Y160+Y161+Y162+Y163+Y165+Y166+Y164</f>
        <v>12482.012472000002</v>
      </c>
      <c r="Z167" s="107">
        <f t="shared" si="19"/>
        <v>4815</v>
      </c>
      <c r="AA167" s="107">
        <f t="shared" si="19"/>
        <v>655.50157400000001</v>
      </c>
      <c r="AB167" s="107">
        <f t="shared" si="19"/>
        <v>1429</v>
      </c>
      <c r="AC167" s="107">
        <f t="shared" si="19"/>
        <v>275.395757</v>
      </c>
      <c r="AD167" s="107">
        <f t="shared" si="19"/>
        <v>130</v>
      </c>
      <c r="AE167" s="107">
        <f t="shared" si="19"/>
        <v>454.53487899999993</v>
      </c>
      <c r="AF167" s="107">
        <f t="shared" si="19"/>
        <v>433</v>
      </c>
      <c r="AG167" s="107">
        <f t="shared" si="19"/>
        <v>388.38567</v>
      </c>
      <c r="AH167" s="107">
        <f t="shared" si="19"/>
        <v>110</v>
      </c>
      <c r="AI167" s="107">
        <f t="shared" si="19"/>
        <v>2583.1029059720004</v>
      </c>
      <c r="AJ167" s="107">
        <f t="shared" si="19"/>
        <v>11384</v>
      </c>
      <c r="AK167" s="107">
        <f t="shared" si="19"/>
        <v>68.929153999999997</v>
      </c>
      <c r="AL167" s="107">
        <f t="shared" si="19"/>
        <v>182</v>
      </c>
      <c r="AM167" s="107">
        <f t="shared" si="19"/>
        <v>2583.1029059720004</v>
      </c>
      <c r="AN167" s="107">
        <f t="shared" si="19"/>
        <v>11384</v>
      </c>
      <c r="AO167" s="107">
        <f t="shared" si="19"/>
        <v>68.929153999999997</v>
      </c>
      <c r="AP167" s="107">
        <f t="shared" si="19"/>
        <v>181</v>
      </c>
      <c r="AQ167" s="107">
        <f t="shared" si="19"/>
        <v>9.0852540000000008</v>
      </c>
      <c r="AR167" s="107">
        <f t="shared" si="19"/>
        <v>49</v>
      </c>
      <c r="AS167" s="107">
        <f t="shared" si="19"/>
        <v>7.0110329999999994</v>
      </c>
      <c r="AT167" s="107">
        <f t="shared" si="19"/>
        <v>14</v>
      </c>
      <c r="AU167" s="107">
        <f t="shared" si="19"/>
        <v>26.580145000000002</v>
      </c>
      <c r="AV167" s="107">
        <f t="shared" si="19"/>
        <v>21</v>
      </c>
      <c r="AW167" s="107">
        <f t="shared" si="19"/>
        <v>349.24220000000003</v>
      </c>
      <c r="AX167" s="107">
        <f t="shared" si="19"/>
        <v>20</v>
      </c>
      <c r="AY167" s="107">
        <f t="shared" si="19"/>
        <v>14.75559</v>
      </c>
      <c r="AZ167" s="107">
        <f t="shared" si="19"/>
        <v>15</v>
      </c>
      <c r="BA167" s="107">
        <f t="shared" si="19"/>
        <v>34.1633</v>
      </c>
      <c r="BB167" s="107">
        <f t="shared" si="19"/>
        <v>20</v>
      </c>
      <c r="BC167" s="107">
        <f t="shared" si="19"/>
        <v>0</v>
      </c>
      <c r="BD167" s="107">
        <f t="shared" si="19"/>
        <v>0</v>
      </c>
      <c r="BE167" s="107">
        <f t="shared" si="19"/>
        <v>200</v>
      </c>
      <c r="BF167" s="107">
        <f t="shared" si="19"/>
        <v>1</v>
      </c>
      <c r="BG167" s="107">
        <f t="shared" si="19"/>
        <v>976.32982163379995</v>
      </c>
      <c r="BH167" s="107">
        <f t="shared" si="19"/>
        <v>827</v>
      </c>
      <c r="BI167" s="107">
        <f t="shared" si="19"/>
        <v>1178.4156679999999</v>
      </c>
      <c r="BJ167" s="107">
        <f t="shared" si="19"/>
        <v>231</v>
      </c>
      <c r="BK167" s="107">
        <f t="shared" si="19"/>
        <v>1341.5818018711002</v>
      </c>
      <c r="BL167" s="107">
        <f t="shared" si="19"/>
        <v>1629</v>
      </c>
      <c r="BM167" s="107">
        <f t="shared" si="19"/>
        <v>1296.4464350000001</v>
      </c>
      <c r="BN167" s="107">
        <f t="shared" si="19"/>
        <v>450</v>
      </c>
      <c r="BO167" s="107">
        <f t="shared" si="19"/>
        <v>441.455194973</v>
      </c>
      <c r="BP167" s="107">
        <f t="shared" si="19"/>
        <v>3668</v>
      </c>
      <c r="BQ167" s="107">
        <f t="shared" si="19"/>
        <v>113.54111700000001</v>
      </c>
      <c r="BR167" s="107">
        <f t="shared" si="19"/>
        <v>621</v>
      </c>
      <c r="BS167" s="107">
        <f t="shared" si="19"/>
        <v>0.5740964584991165</v>
      </c>
      <c r="BT167" s="107">
        <f t="shared" si="19"/>
        <v>1</v>
      </c>
      <c r="BU167" s="107">
        <f t="shared" si="19"/>
        <v>1.8000000000001803</v>
      </c>
      <c r="BV167" s="107">
        <f t="shared" si="19"/>
        <v>1</v>
      </c>
      <c r="BW167" s="131">
        <f t="shared" si="14"/>
        <v>38391.845441999503</v>
      </c>
      <c r="BX167" s="131">
        <f t="shared" si="15"/>
        <v>0</v>
      </c>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7"/>
      <c r="GY167" s="57"/>
      <c r="GZ167" s="57"/>
      <c r="HA167" s="57"/>
      <c r="HB167" s="57"/>
      <c r="HC167" s="57"/>
      <c r="HD167" s="57"/>
      <c r="HE167" s="57"/>
      <c r="HF167" s="57"/>
      <c r="HG167" s="57"/>
      <c r="HH167" s="57"/>
      <c r="HI167" s="57"/>
      <c r="HJ167" s="57"/>
      <c r="HK167" s="57"/>
      <c r="HL167" s="57"/>
      <c r="HM167" s="57"/>
      <c r="HN167" s="57"/>
      <c r="HO167" s="57"/>
      <c r="HP167" s="57"/>
      <c r="HQ167" s="57"/>
      <c r="HR167" s="57"/>
      <c r="HS167" s="57"/>
      <c r="HT167" s="57"/>
      <c r="HU167" s="57"/>
      <c r="HV167" s="57"/>
      <c r="HW167" s="57"/>
      <c r="HX167" s="57"/>
      <c r="HY167" s="57"/>
      <c r="HZ167" s="57"/>
      <c r="IA167" s="57"/>
      <c r="IB167" s="57"/>
      <c r="IC167" s="57"/>
      <c r="ID167" s="57"/>
      <c r="IE167" s="57"/>
      <c r="IF167" s="57"/>
      <c r="IG167" s="57"/>
      <c r="IH167" s="57"/>
      <c r="II167" s="57"/>
      <c r="IJ167" s="57"/>
      <c r="IK167" s="57"/>
      <c r="IL167" s="57"/>
      <c r="IM167" s="57"/>
      <c r="IN167" s="57"/>
      <c r="IO167" s="57"/>
      <c r="IP167" s="57"/>
      <c r="IQ167" s="57"/>
      <c r="IR167" s="57"/>
      <c r="IS167" s="57"/>
      <c r="IT167" s="57"/>
      <c r="IU167" s="57"/>
      <c r="IV167" s="57"/>
    </row>
    <row r="168" spans="1:256" s="50" customFormat="1" ht="20.25" customHeight="1">
      <c r="A168" s="282" t="s">
        <v>83</v>
      </c>
      <c r="B168" s="91" t="s">
        <v>77</v>
      </c>
      <c r="C168" s="90">
        <v>29143.798435000001</v>
      </c>
      <c r="D168" s="90">
        <v>52430</v>
      </c>
      <c r="E168" s="90">
        <v>51.718624272152901</v>
      </c>
      <c r="F168" s="90">
        <v>14930.090795</v>
      </c>
      <c r="G168" s="90">
        <v>3501</v>
      </c>
      <c r="H168" s="90">
        <v>446.74465099999998</v>
      </c>
      <c r="I168" s="90">
        <v>89</v>
      </c>
      <c r="J168" s="90">
        <v>493.0265</v>
      </c>
      <c r="K168" s="90">
        <v>76</v>
      </c>
      <c r="L168" s="90">
        <v>25376.376951999999</v>
      </c>
      <c r="M168" s="90">
        <v>30955</v>
      </c>
      <c r="N168" s="90">
        <v>53.659187262559101</v>
      </c>
      <c r="O168" s="90">
        <v>13485.826580999999</v>
      </c>
      <c r="P168" s="90">
        <v>3130</v>
      </c>
      <c r="Q168" s="90">
        <v>973.94909299999995</v>
      </c>
      <c r="R168" s="90">
        <v>780</v>
      </c>
      <c r="S168" s="90">
        <v>336.03209025783099</v>
      </c>
      <c r="T168" s="90">
        <v>486.19670200000002</v>
      </c>
      <c r="U168" s="90">
        <v>51</v>
      </c>
      <c r="V168" s="90">
        <v>24755.353247999999</v>
      </c>
      <c r="W168" s="90">
        <v>30300</v>
      </c>
      <c r="X168" s="90">
        <v>53.104629276996903</v>
      </c>
      <c r="Y168" s="90">
        <v>13173.635845999999</v>
      </c>
      <c r="Z168" s="90">
        <v>3036</v>
      </c>
      <c r="AA168" s="90">
        <v>485.61401599999999</v>
      </c>
      <c r="AB168" s="90">
        <v>538</v>
      </c>
      <c r="AC168" s="90">
        <v>270.38959899999998</v>
      </c>
      <c r="AD168" s="90">
        <v>80</v>
      </c>
      <c r="AE168" s="90">
        <v>135.40968799999999</v>
      </c>
      <c r="AF168" s="90">
        <v>117</v>
      </c>
      <c r="AG168" s="90">
        <v>41.801136</v>
      </c>
      <c r="AH168" s="90">
        <v>14</v>
      </c>
      <c r="AI168" s="90">
        <v>2010.838796</v>
      </c>
      <c r="AJ168" s="90">
        <v>20232</v>
      </c>
      <c r="AK168" s="90">
        <v>2.7789190000000001</v>
      </c>
      <c r="AL168" s="90">
        <v>22</v>
      </c>
      <c r="AM168" s="90">
        <v>2010.838796</v>
      </c>
      <c r="AN168" s="90">
        <v>20232</v>
      </c>
      <c r="AO168" s="90">
        <v>2.7789190000000001</v>
      </c>
      <c r="AP168" s="90">
        <v>22</v>
      </c>
      <c r="AQ168" s="90">
        <v>73.788899999999998</v>
      </c>
      <c r="AR168" s="90">
        <v>141</v>
      </c>
      <c r="AS168" s="90">
        <v>1.66</v>
      </c>
      <c r="AT168" s="90">
        <v>10</v>
      </c>
      <c r="AU168" s="90">
        <v>37.036915</v>
      </c>
      <c r="AV168" s="90">
        <v>4</v>
      </c>
      <c r="AW168" s="90">
        <v>3.1949999999999999E-3</v>
      </c>
      <c r="AX168" s="90">
        <v>1</v>
      </c>
      <c r="AY168" s="90">
        <v>2.5561699999999998</v>
      </c>
      <c r="AZ168" s="90">
        <v>20</v>
      </c>
      <c r="BA168" s="90">
        <v>13</v>
      </c>
      <c r="BB168" s="90">
        <v>8</v>
      </c>
      <c r="BC168" s="90">
        <v>5.3462149999999999</v>
      </c>
      <c r="BD168" s="90">
        <v>2</v>
      </c>
      <c r="BE168" s="90">
        <v>0</v>
      </c>
      <c r="BF168" s="90">
        <v>0</v>
      </c>
      <c r="BG168" s="90">
        <v>922.37436300000002</v>
      </c>
      <c r="BH168" s="90">
        <v>549</v>
      </c>
      <c r="BI168" s="90">
        <v>777.55840599999999</v>
      </c>
      <c r="BJ168" s="90">
        <v>168</v>
      </c>
      <c r="BK168" s="90">
        <v>268.73547300000001</v>
      </c>
      <c r="BL168" s="90">
        <v>438</v>
      </c>
      <c r="BM168" s="90">
        <v>156.23719399999999</v>
      </c>
      <c r="BN168" s="90">
        <v>86</v>
      </c>
      <c r="BO168" s="90">
        <v>0</v>
      </c>
      <c r="BP168" s="90">
        <v>0</v>
      </c>
      <c r="BQ168" s="90">
        <v>0</v>
      </c>
      <c r="BR168" s="90">
        <v>0</v>
      </c>
      <c r="BS168" s="90">
        <v>-2.7853275241795899E-12</v>
      </c>
      <c r="BT168" s="90">
        <v>0</v>
      </c>
      <c r="BU168" s="90">
        <v>-1.3073986337985799E-12</v>
      </c>
      <c r="BV168" s="90">
        <v>0</v>
      </c>
      <c r="BW168" s="131">
        <f t="shared" si="14"/>
        <v>29143.798434999997</v>
      </c>
      <c r="BX168" s="131">
        <f t="shared" si="15"/>
        <v>0</v>
      </c>
      <c r="IS168" s="60"/>
      <c r="IT168" s="60"/>
      <c r="IU168" s="60"/>
      <c r="IV168" s="60"/>
    </row>
    <row r="169" spans="1:256" s="54" customFormat="1" ht="20.25" customHeight="1">
      <c r="A169" s="282"/>
      <c r="B169" s="74" t="s">
        <v>32</v>
      </c>
      <c r="C169" s="90">
        <v>5205.4477649999999</v>
      </c>
      <c r="D169" s="90">
        <v>6406</v>
      </c>
      <c r="E169" s="90">
        <v>54.596381058629703</v>
      </c>
      <c r="F169" s="90">
        <v>1591.301504</v>
      </c>
      <c r="G169" s="90">
        <v>374</v>
      </c>
      <c r="H169" s="90">
        <v>13.534748</v>
      </c>
      <c r="I169" s="90">
        <v>14</v>
      </c>
      <c r="J169" s="90">
        <v>0</v>
      </c>
      <c r="K169" s="90">
        <v>0</v>
      </c>
      <c r="L169" s="90">
        <v>4618.3591100000003</v>
      </c>
      <c r="M169" s="90">
        <v>6056</v>
      </c>
      <c r="N169" s="90">
        <v>54.327678343921498</v>
      </c>
      <c r="O169" s="90">
        <v>1123.1002880000001</v>
      </c>
      <c r="P169" s="90">
        <v>302</v>
      </c>
      <c r="Q169" s="90">
        <v>656.36108000000002</v>
      </c>
      <c r="R169" s="90">
        <v>979</v>
      </c>
      <c r="S169" s="90">
        <v>40.409232880095701</v>
      </c>
      <c r="T169" s="90">
        <v>255.76292900000001</v>
      </c>
      <c r="U169" s="90">
        <v>58</v>
      </c>
      <c r="V169" s="90">
        <v>4613.6250600000003</v>
      </c>
      <c r="W169" s="90">
        <v>6046</v>
      </c>
      <c r="X169" s="90">
        <v>54.302967686108801</v>
      </c>
      <c r="Y169" s="90">
        <v>1123.1002880000001</v>
      </c>
      <c r="Z169" s="90">
        <v>302</v>
      </c>
      <c r="AA169" s="90">
        <v>4.7340499999999999</v>
      </c>
      <c r="AB169" s="90">
        <v>10</v>
      </c>
      <c r="AC169" s="90">
        <v>0</v>
      </c>
      <c r="AD169" s="90">
        <v>0</v>
      </c>
      <c r="AE169" s="90">
        <v>0</v>
      </c>
      <c r="AF169" s="90">
        <v>0</v>
      </c>
      <c r="AG169" s="90">
        <v>0</v>
      </c>
      <c r="AH169" s="90">
        <v>0</v>
      </c>
      <c r="AI169" s="90">
        <v>0</v>
      </c>
      <c r="AJ169" s="90">
        <v>0</v>
      </c>
      <c r="AK169" s="90">
        <v>0</v>
      </c>
      <c r="AL169" s="90">
        <v>0</v>
      </c>
      <c r="AM169" s="90">
        <v>0</v>
      </c>
      <c r="AN169" s="90">
        <v>0</v>
      </c>
      <c r="AO169" s="90">
        <v>0</v>
      </c>
      <c r="AP169" s="90">
        <v>0</v>
      </c>
      <c r="AQ169" s="90">
        <v>0</v>
      </c>
      <c r="AR169" s="90">
        <v>1</v>
      </c>
      <c r="AS169" s="90">
        <v>0</v>
      </c>
      <c r="AT169" s="90">
        <v>0</v>
      </c>
      <c r="AU169" s="90">
        <v>0</v>
      </c>
      <c r="AV169" s="90">
        <v>0</v>
      </c>
      <c r="AW169" s="90">
        <v>0</v>
      </c>
      <c r="AX169" s="90">
        <v>0</v>
      </c>
      <c r="AY169" s="90">
        <v>0</v>
      </c>
      <c r="AZ169" s="90">
        <v>0</v>
      </c>
      <c r="BA169" s="90">
        <v>0</v>
      </c>
      <c r="BB169" s="90">
        <v>0</v>
      </c>
      <c r="BC169" s="90">
        <v>0</v>
      </c>
      <c r="BD169" s="90">
        <v>0</v>
      </c>
      <c r="BE169" s="90">
        <v>0</v>
      </c>
      <c r="BF169" s="90">
        <v>0</v>
      </c>
      <c r="BG169" s="90">
        <v>235.46365399999999</v>
      </c>
      <c r="BH169" s="90">
        <v>123</v>
      </c>
      <c r="BI169" s="90">
        <v>189.88</v>
      </c>
      <c r="BJ169" s="90">
        <v>33</v>
      </c>
      <c r="BK169" s="90">
        <v>258.03625</v>
      </c>
      <c r="BL169" s="90">
        <v>94</v>
      </c>
      <c r="BM169" s="90">
        <v>257.18239999999997</v>
      </c>
      <c r="BN169" s="90">
        <v>34</v>
      </c>
      <c r="BO169" s="90">
        <v>62.944003000000002</v>
      </c>
      <c r="BP169" s="90">
        <v>113</v>
      </c>
      <c r="BQ169" s="90">
        <v>11.138816</v>
      </c>
      <c r="BR169" s="90">
        <v>4</v>
      </c>
      <c r="BS169" s="90">
        <v>17.11</v>
      </c>
      <c r="BT169" s="90">
        <v>5</v>
      </c>
      <c r="BU169" s="90">
        <v>10</v>
      </c>
      <c r="BV169" s="90">
        <v>1</v>
      </c>
      <c r="BW169" s="131">
        <f t="shared" si="14"/>
        <v>5205.4477649999999</v>
      </c>
      <c r="BX169" s="131">
        <f t="shared" si="15"/>
        <v>0</v>
      </c>
      <c r="BY169" s="135"/>
      <c r="BZ169" s="135"/>
      <c r="CA169" s="135"/>
      <c r="CB169" s="135"/>
      <c r="CC169" s="135"/>
      <c r="CD169" s="135"/>
      <c r="CE169" s="135"/>
      <c r="CF169" s="135"/>
      <c r="CG169" s="135"/>
      <c r="CH169" s="135"/>
      <c r="CI169" s="135"/>
      <c r="CJ169" s="135"/>
      <c r="CK169" s="135"/>
      <c r="CL169" s="135"/>
      <c r="CM169" s="135"/>
      <c r="CN169" s="135"/>
      <c r="CO169" s="135"/>
      <c r="CP169" s="135"/>
      <c r="CQ169" s="135"/>
      <c r="CR169" s="135"/>
      <c r="CS169" s="135"/>
      <c r="CT169" s="135"/>
      <c r="CU169" s="135"/>
      <c r="CV169" s="135"/>
      <c r="CW169" s="135"/>
      <c r="CX169" s="135"/>
      <c r="CY169" s="135"/>
      <c r="CZ169" s="135"/>
      <c r="DA169" s="135"/>
      <c r="DB169" s="135"/>
      <c r="DC169" s="135"/>
      <c r="DD169" s="135"/>
      <c r="DE169" s="135"/>
      <c r="DF169" s="135"/>
      <c r="DG169" s="135"/>
      <c r="DH169" s="135"/>
      <c r="DI169" s="135"/>
      <c r="DJ169" s="135"/>
      <c r="DK169" s="135"/>
      <c r="DL169" s="135"/>
      <c r="DM169" s="135"/>
      <c r="DN169" s="135"/>
      <c r="DO169" s="135"/>
      <c r="DP169" s="135"/>
      <c r="DQ169" s="135"/>
      <c r="DR169" s="135"/>
      <c r="DS169" s="135"/>
      <c r="DT169" s="135"/>
      <c r="DU169" s="135"/>
      <c r="DV169" s="135"/>
      <c r="DW169" s="135"/>
      <c r="DX169" s="135"/>
      <c r="DY169" s="135"/>
      <c r="DZ169" s="135"/>
      <c r="EA169" s="135"/>
      <c r="EB169" s="135"/>
      <c r="EC169" s="135"/>
      <c r="ED169" s="135"/>
      <c r="EE169" s="135"/>
      <c r="EF169" s="135"/>
      <c r="EG169" s="135"/>
      <c r="EH169" s="135"/>
      <c r="EI169" s="135"/>
      <c r="EJ169" s="135"/>
      <c r="EK169" s="135"/>
      <c r="EL169" s="135"/>
      <c r="EM169" s="135"/>
      <c r="EN169" s="135"/>
      <c r="EO169" s="135"/>
      <c r="EP169" s="135"/>
      <c r="EQ169" s="135"/>
      <c r="ER169" s="135"/>
      <c r="ES169" s="135"/>
      <c r="ET169" s="135"/>
      <c r="EU169" s="135"/>
      <c r="EV169" s="135"/>
      <c r="EW169" s="135"/>
      <c r="EX169" s="135"/>
      <c r="EY169" s="135"/>
      <c r="EZ169" s="135"/>
      <c r="FA169" s="135"/>
      <c r="FB169" s="135"/>
      <c r="FC169" s="135"/>
      <c r="FD169" s="135"/>
      <c r="FE169" s="135"/>
      <c r="FF169" s="135"/>
      <c r="FG169" s="135"/>
      <c r="FH169" s="135"/>
      <c r="FI169" s="135"/>
      <c r="FJ169" s="135"/>
      <c r="FK169" s="135"/>
      <c r="FL169" s="135"/>
      <c r="FM169" s="135"/>
      <c r="FN169" s="135"/>
      <c r="FO169" s="135"/>
      <c r="FP169" s="135"/>
      <c r="FQ169" s="135"/>
      <c r="FR169" s="135"/>
      <c r="FS169" s="135"/>
      <c r="FT169" s="135"/>
      <c r="FU169" s="135"/>
      <c r="FV169" s="135"/>
      <c r="FW169" s="135"/>
      <c r="FX169" s="135"/>
      <c r="FY169" s="135"/>
      <c r="FZ169" s="135"/>
      <c r="GA169" s="135"/>
      <c r="GB169" s="135"/>
      <c r="GC169" s="135"/>
      <c r="GD169" s="135"/>
      <c r="GE169" s="135"/>
      <c r="GF169" s="135"/>
      <c r="GG169" s="135"/>
      <c r="GH169" s="135"/>
      <c r="GI169" s="135"/>
      <c r="GJ169" s="135"/>
      <c r="GK169" s="135"/>
      <c r="GL169" s="135"/>
      <c r="GM169" s="135"/>
      <c r="GN169" s="135"/>
      <c r="GO169" s="135"/>
      <c r="GP169" s="135"/>
      <c r="GQ169" s="135"/>
      <c r="GR169" s="135"/>
      <c r="GS169" s="135"/>
      <c r="GT169" s="135"/>
      <c r="GU169" s="135"/>
      <c r="GV169" s="135"/>
      <c r="GW169" s="135"/>
      <c r="GX169" s="135"/>
      <c r="GY169" s="135"/>
      <c r="GZ169" s="135"/>
      <c r="HA169" s="135"/>
      <c r="HB169" s="135"/>
      <c r="HC169" s="135"/>
      <c r="HD169" s="135"/>
      <c r="HE169" s="135"/>
      <c r="HF169" s="135"/>
      <c r="HG169" s="135"/>
      <c r="HH169" s="135"/>
      <c r="HI169" s="135"/>
      <c r="HJ169" s="135"/>
      <c r="HK169" s="135"/>
      <c r="HL169" s="135"/>
      <c r="HM169" s="135"/>
      <c r="HN169" s="135"/>
      <c r="HO169" s="135"/>
      <c r="HP169" s="135"/>
      <c r="HQ169" s="135"/>
      <c r="HR169" s="135"/>
      <c r="HS169" s="135"/>
      <c r="HT169" s="135"/>
      <c r="HU169" s="135"/>
      <c r="HV169" s="135"/>
      <c r="HW169" s="135"/>
      <c r="HX169" s="135"/>
      <c r="HY169" s="135"/>
      <c r="HZ169" s="135"/>
      <c r="IA169" s="135"/>
      <c r="IB169" s="135"/>
      <c r="IC169" s="135"/>
      <c r="ID169" s="135"/>
      <c r="IE169" s="135"/>
      <c r="IF169" s="135"/>
      <c r="IG169" s="135"/>
      <c r="IH169" s="135"/>
      <c r="II169" s="135"/>
      <c r="IJ169" s="135"/>
      <c r="IK169" s="135"/>
      <c r="IL169" s="135"/>
      <c r="IM169" s="135"/>
      <c r="IN169" s="135"/>
      <c r="IO169" s="135"/>
      <c r="IP169" s="135"/>
      <c r="IQ169" s="135"/>
      <c r="IR169" s="135"/>
      <c r="IS169" s="135"/>
      <c r="IT169" s="135"/>
      <c r="IU169" s="135"/>
      <c r="IV169" s="135"/>
    </row>
    <row r="170" spans="1:256" s="50" customFormat="1" ht="20.25" customHeight="1">
      <c r="A170" s="282"/>
      <c r="B170" s="91" t="s">
        <v>33</v>
      </c>
      <c r="C170" s="92">
        <v>25117.982414999999</v>
      </c>
      <c r="D170" s="92">
        <v>44688</v>
      </c>
      <c r="E170" s="92">
        <v>46.467139534000403</v>
      </c>
      <c r="F170" s="92">
        <v>12053.386791000001</v>
      </c>
      <c r="G170" s="92">
        <v>3800</v>
      </c>
      <c r="H170" s="92">
        <v>216.55681100000001</v>
      </c>
      <c r="I170" s="92">
        <v>70</v>
      </c>
      <c r="J170" s="92">
        <v>69.094054999999997</v>
      </c>
      <c r="K170" s="92">
        <v>5</v>
      </c>
      <c r="L170" s="92">
        <v>21420.073424999999</v>
      </c>
      <c r="M170" s="92">
        <v>28797</v>
      </c>
      <c r="N170" s="92">
        <v>45.896481597275702</v>
      </c>
      <c r="O170" s="92">
        <v>11597.888338999999</v>
      </c>
      <c r="P170" s="92">
        <v>3366</v>
      </c>
      <c r="Q170" s="92">
        <v>4590.1984050000001</v>
      </c>
      <c r="R170" s="92">
        <v>7435</v>
      </c>
      <c r="S170" s="92">
        <v>66.443977230013104</v>
      </c>
      <c r="T170" s="92">
        <v>2001.2586349999999</v>
      </c>
      <c r="U170" s="92">
        <v>645</v>
      </c>
      <c r="V170" s="92">
        <v>21377.846141000002</v>
      </c>
      <c r="W170" s="92">
        <v>28745</v>
      </c>
      <c r="X170" s="92">
        <v>45.891881017798099</v>
      </c>
      <c r="Y170" s="92">
        <v>11523.501719</v>
      </c>
      <c r="Z170" s="92">
        <v>3343</v>
      </c>
      <c r="AA170" s="92">
        <v>42.025592000000003</v>
      </c>
      <c r="AB170" s="92">
        <v>51</v>
      </c>
      <c r="AC170" s="92">
        <v>74.386619999999994</v>
      </c>
      <c r="AD170" s="92">
        <v>23</v>
      </c>
      <c r="AE170" s="92">
        <v>0.20169200000000001</v>
      </c>
      <c r="AF170" s="92">
        <v>1</v>
      </c>
      <c r="AG170" s="92">
        <v>0</v>
      </c>
      <c r="AH170" s="92">
        <v>0</v>
      </c>
      <c r="AI170" s="92">
        <v>2000.534625</v>
      </c>
      <c r="AJ170" s="92">
        <v>7741</v>
      </c>
      <c r="AK170" s="92">
        <v>29.234500000000001</v>
      </c>
      <c r="AL170" s="92">
        <v>69</v>
      </c>
      <c r="AM170" s="92">
        <v>2000.534625</v>
      </c>
      <c r="AN170" s="92">
        <v>7741</v>
      </c>
      <c r="AO170" s="92">
        <v>29.234500000000001</v>
      </c>
      <c r="AP170" s="92">
        <v>69</v>
      </c>
      <c r="AQ170" s="92">
        <v>18.397188</v>
      </c>
      <c r="AR170" s="92">
        <v>127</v>
      </c>
      <c r="AS170" s="92">
        <v>6.0556570000000001</v>
      </c>
      <c r="AT170" s="92">
        <v>27</v>
      </c>
      <c r="AU170" s="92">
        <v>0</v>
      </c>
      <c r="AV170" s="92">
        <v>0</v>
      </c>
      <c r="AW170" s="92">
        <v>0</v>
      </c>
      <c r="AX170" s="92">
        <v>0</v>
      </c>
      <c r="AY170" s="92">
        <v>8.4908629999999992</v>
      </c>
      <c r="AZ170" s="92">
        <v>4</v>
      </c>
      <c r="BA170" s="92">
        <v>4.4329999999999998</v>
      </c>
      <c r="BB170" s="92">
        <v>2</v>
      </c>
      <c r="BC170" s="92">
        <v>429.83182699999998</v>
      </c>
      <c r="BD170" s="92">
        <v>10</v>
      </c>
      <c r="BE170" s="92">
        <v>0</v>
      </c>
      <c r="BF170" s="92">
        <v>0</v>
      </c>
      <c r="BG170" s="92">
        <v>799.916065</v>
      </c>
      <c r="BH170" s="92">
        <v>6881</v>
      </c>
      <c r="BI170" s="92">
        <v>266.54497800000001</v>
      </c>
      <c r="BJ170" s="92">
        <v>154</v>
      </c>
      <c r="BK170" s="92">
        <v>157.09596500000001</v>
      </c>
      <c r="BL170" s="92">
        <v>716</v>
      </c>
      <c r="BM170" s="92">
        <v>53.743132000000003</v>
      </c>
      <c r="BN170" s="92">
        <v>87</v>
      </c>
      <c r="BO170" s="92">
        <v>67.058547000000004</v>
      </c>
      <c r="BP170" s="92">
        <v>341</v>
      </c>
      <c r="BQ170" s="92">
        <v>21.393129999999999</v>
      </c>
      <c r="BR170" s="92">
        <v>89</v>
      </c>
      <c r="BS170" s="92">
        <v>2.70990000014848E-2</v>
      </c>
      <c r="BT170" s="92">
        <v>1</v>
      </c>
      <c r="BU170" s="92">
        <v>5.0000000000002798</v>
      </c>
      <c r="BV170" s="92">
        <v>1</v>
      </c>
      <c r="BW170" s="131">
        <f t="shared" si="14"/>
        <v>25117.982414999999</v>
      </c>
      <c r="BX170" s="131">
        <f t="shared" si="15"/>
        <v>0</v>
      </c>
      <c r="IS170" s="60"/>
      <c r="IT170" s="60"/>
      <c r="IU170" s="60"/>
      <c r="IV170" s="60"/>
    </row>
    <row r="171" spans="1:256" s="50" customFormat="1" ht="20.25" customHeight="1">
      <c r="A171" s="282"/>
      <c r="B171" s="91" t="s">
        <v>35</v>
      </c>
      <c r="C171" s="90">
        <v>904.87118199999998</v>
      </c>
      <c r="D171" s="90">
        <v>1271</v>
      </c>
      <c r="E171" s="90">
        <v>62.5745972564022</v>
      </c>
      <c r="F171" s="90">
        <v>362.38986</v>
      </c>
      <c r="G171" s="90">
        <v>66</v>
      </c>
      <c r="H171" s="90">
        <v>0</v>
      </c>
      <c r="I171" s="90">
        <v>0</v>
      </c>
      <c r="J171" s="90">
        <v>0</v>
      </c>
      <c r="K171" s="90">
        <v>0</v>
      </c>
      <c r="L171" s="90">
        <v>834.18907899999999</v>
      </c>
      <c r="M171" s="90">
        <v>1145</v>
      </c>
      <c r="N171" s="90">
        <v>67.445858038228906</v>
      </c>
      <c r="O171" s="90">
        <v>338.96996000000001</v>
      </c>
      <c r="P171" s="90">
        <v>50</v>
      </c>
      <c r="Q171" s="90">
        <v>196.952124</v>
      </c>
      <c r="R171" s="90">
        <v>329</v>
      </c>
      <c r="S171" s="90">
        <v>40.940385886715902</v>
      </c>
      <c r="T171" s="90">
        <v>86.188500000000005</v>
      </c>
      <c r="U171" s="90">
        <v>10</v>
      </c>
      <c r="V171" s="90">
        <v>759.71332700000005</v>
      </c>
      <c r="W171" s="90">
        <v>1090</v>
      </c>
      <c r="X171" s="90">
        <v>61.8075366402432</v>
      </c>
      <c r="Y171" s="90">
        <v>322.61995999999999</v>
      </c>
      <c r="Z171" s="90">
        <v>48</v>
      </c>
      <c r="AA171" s="90">
        <v>62.625051999999997</v>
      </c>
      <c r="AB171" s="90">
        <v>51</v>
      </c>
      <c r="AC171" s="90">
        <v>16.350000000000001</v>
      </c>
      <c r="AD171" s="90">
        <v>2</v>
      </c>
      <c r="AE171" s="90">
        <v>11.8507</v>
      </c>
      <c r="AF171" s="90">
        <v>4</v>
      </c>
      <c r="AG171" s="90">
        <v>0</v>
      </c>
      <c r="AH171" s="90">
        <v>0</v>
      </c>
      <c r="AI171" s="90"/>
      <c r="AJ171" s="90"/>
      <c r="AK171" s="90"/>
      <c r="AL171" s="90"/>
      <c r="AM171" s="90"/>
      <c r="AN171" s="90"/>
      <c r="AO171" s="90"/>
      <c r="AP171" s="90"/>
      <c r="AQ171" s="90">
        <v>0</v>
      </c>
      <c r="AR171" s="90">
        <v>0</v>
      </c>
      <c r="AS171" s="90">
        <v>0</v>
      </c>
      <c r="AT171" s="90">
        <v>0</v>
      </c>
      <c r="AU171" s="90">
        <v>0</v>
      </c>
      <c r="AV171" s="90">
        <v>0</v>
      </c>
      <c r="AW171" s="90">
        <v>0</v>
      </c>
      <c r="AX171" s="90">
        <v>0</v>
      </c>
      <c r="AY171" s="90">
        <v>0</v>
      </c>
      <c r="AZ171" s="90">
        <v>0</v>
      </c>
      <c r="BA171" s="90">
        <v>0</v>
      </c>
      <c r="BB171" s="90">
        <v>0</v>
      </c>
      <c r="BC171" s="90">
        <v>0</v>
      </c>
      <c r="BD171" s="90">
        <v>0</v>
      </c>
      <c r="BE171" s="90">
        <v>0</v>
      </c>
      <c r="BF171" s="90">
        <v>0</v>
      </c>
      <c r="BG171" s="90">
        <v>0.22500000000000001</v>
      </c>
      <c r="BH171" s="90">
        <v>7</v>
      </c>
      <c r="BI171" s="90">
        <v>0.55000000000000004</v>
      </c>
      <c r="BJ171" s="90">
        <v>4</v>
      </c>
      <c r="BK171" s="90">
        <v>46.393718999999997</v>
      </c>
      <c r="BL171" s="90">
        <v>110</v>
      </c>
      <c r="BM171" s="90">
        <v>22.869900000000001</v>
      </c>
      <c r="BN171" s="90">
        <v>12</v>
      </c>
      <c r="BO171" s="90">
        <v>24.063383999999999</v>
      </c>
      <c r="BP171" s="90">
        <v>9</v>
      </c>
      <c r="BQ171" s="90">
        <v>0</v>
      </c>
      <c r="BR171" s="90">
        <v>0</v>
      </c>
      <c r="BS171" s="90">
        <v>0</v>
      </c>
      <c r="BT171" s="90">
        <v>0</v>
      </c>
      <c r="BU171" s="90">
        <v>0</v>
      </c>
      <c r="BV171" s="90">
        <v>0</v>
      </c>
      <c r="BW171" s="131">
        <f t="shared" si="14"/>
        <v>904.87118200000009</v>
      </c>
      <c r="BX171" s="131">
        <f t="shared" si="15"/>
        <v>0</v>
      </c>
      <c r="IS171" s="60"/>
      <c r="IT171" s="60"/>
      <c r="IU171" s="60"/>
      <c r="IV171" s="60"/>
    </row>
    <row r="172" spans="1:256" s="50" customFormat="1" ht="20.25" customHeight="1">
      <c r="A172" s="282"/>
      <c r="B172" s="91" t="s">
        <v>34</v>
      </c>
      <c r="C172" s="90">
        <v>11298.707615003301</v>
      </c>
      <c r="D172" s="90">
        <v>27389</v>
      </c>
      <c r="E172" s="90">
        <v>73.506015586113506</v>
      </c>
      <c r="F172" s="90">
        <v>3316.2674649999999</v>
      </c>
      <c r="G172" s="90">
        <v>1089</v>
      </c>
      <c r="H172" s="92">
        <v>257.5972109379</v>
      </c>
      <c r="I172" s="92">
        <v>11</v>
      </c>
      <c r="J172" s="92">
        <v>14.1</v>
      </c>
      <c r="K172" s="92">
        <v>4</v>
      </c>
      <c r="L172" s="90">
        <v>6716.7344691726003</v>
      </c>
      <c r="M172" s="90">
        <v>6071</v>
      </c>
      <c r="N172" s="90">
        <v>73.707258389678501</v>
      </c>
      <c r="O172" s="90">
        <v>2912.3853300000001</v>
      </c>
      <c r="P172" s="90">
        <v>470</v>
      </c>
      <c r="Q172" s="90">
        <v>195.60484500000001</v>
      </c>
      <c r="R172" s="90">
        <v>101</v>
      </c>
      <c r="S172" s="90">
        <v>92.872865466683393</v>
      </c>
      <c r="T172" s="90">
        <v>3316.2674649999999</v>
      </c>
      <c r="U172" s="90">
        <v>10</v>
      </c>
      <c r="V172" s="92">
        <v>6320.6553981726001</v>
      </c>
      <c r="W172" s="92">
        <v>5760</v>
      </c>
      <c r="X172" s="90">
        <v>71.504818128441499</v>
      </c>
      <c r="Y172" s="92">
        <v>2777.35088</v>
      </c>
      <c r="Z172" s="92">
        <v>436</v>
      </c>
      <c r="AA172" s="90">
        <v>214.95699500000001</v>
      </c>
      <c r="AB172" s="90">
        <v>176</v>
      </c>
      <c r="AC172" s="90">
        <v>64.024850000000001</v>
      </c>
      <c r="AD172" s="90">
        <v>20</v>
      </c>
      <c r="AE172" s="90">
        <v>181.12207599999999</v>
      </c>
      <c r="AF172" s="90">
        <v>135</v>
      </c>
      <c r="AG172" s="90">
        <v>71.009600000000006</v>
      </c>
      <c r="AH172" s="90">
        <v>14</v>
      </c>
      <c r="AI172" s="92">
        <v>3429.3654385660002</v>
      </c>
      <c r="AJ172" s="92">
        <v>20689</v>
      </c>
      <c r="AK172" s="90">
        <v>109.130494</v>
      </c>
      <c r="AL172" s="90">
        <v>546</v>
      </c>
      <c r="AM172" s="92">
        <v>3398.0463292979998</v>
      </c>
      <c r="AN172" s="92">
        <v>20683</v>
      </c>
      <c r="AO172" s="90">
        <v>109.130494</v>
      </c>
      <c r="AP172" s="90">
        <v>546</v>
      </c>
      <c r="AQ172" s="92">
        <v>26.8964195804</v>
      </c>
      <c r="AR172" s="92">
        <v>38</v>
      </c>
      <c r="AS172" s="90">
        <v>0.7</v>
      </c>
      <c r="AT172" s="90">
        <v>1</v>
      </c>
      <c r="AU172" s="92">
        <v>29.340667747299999</v>
      </c>
      <c r="AV172" s="92">
        <v>19</v>
      </c>
      <c r="AW172" s="90">
        <v>60.5</v>
      </c>
      <c r="AX172" s="90">
        <v>3</v>
      </c>
      <c r="AY172" s="92">
        <v>0</v>
      </c>
      <c r="AZ172" s="92">
        <v>0</v>
      </c>
      <c r="BA172" s="90">
        <v>0</v>
      </c>
      <c r="BB172" s="90">
        <v>0</v>
      </c>
      <c r="BC172" s="92">
        <v>42.696076767500003</v>
      </c>
      <c r="BD172" s="92">
        <v>1</v>
      </c>
      <c r="BE172" s="90">
        <v>0</v>
      </c>
      <c r="BF172" s="90">
        <v>0</v>
      </c>
      <c r="BG172" s="92">
        <v>253.75678168159999</v>
      </c>
      <c r="BH172" s="92">
        <v>49</v>
      </c>
      <c r="BI172" s="90">
        <v>67.527844999999999</v>
      </c>
      <c r="BJ172" s="90">
        <v>24</v>
      </c>
      <c r="BK172" s="92">
        <v>463.180268248</v>
      </c>
      <c r="BL172" s="92">
        <v>200</v>
      </c>
      <c r="BM172" s="90">
        <v>151.17493200000001</v>
      </c>
      <c r="BN172" s="90">
        <v>39</v>
      </c>
      <c r="BO172" s="92">
        <v>79.140282302000003</v>
      </c>
      <c r="BP172" s="92">
        <v>311</v>
      </c>
      <c r="BQ172" s="90">
        <v>0.74886399999999997</v>
      </c>
      <c r="BR172" s="90">
        <v>2</v>
      </c>
      <c r="BS172" s="92">
        <v>-2.2737367544323202E-12</v>
      </c>
      <c r="BT172" s="92">
        <v>0</v>
      </c>
      <c r="BU172" s="90">
        <v>-8.7818641247849895E-14</v>
      </c>
      <c r="BV172" s="90">
        <v>0</v>
      </c>
      <c r="BW172" s="131">
        <f t="shared" si="14"/>
        <v>11298.707615003297</v>
      </c>
      <c r="BX172" s="131">
        <f t="shared" si="15"/>
        <v>0</v>
      </c>
      <c r="IS172" s="60"/>
      <c r="IT172" s="60"/>
      <c r="IU172" s="60"/>
      <c r="IV172" s="60"/>
    </row>
    <row r="173" spans="1:256" s="50" customFormat="1" ht="20.25" customHeight="1">
      <c r="A173" s="282"/>
      <c r="B173" s="91" t="s">
        <v>121</v>
      </c>
      <c r="C173" s="90">
        <v>1719.7895189999999</v>
      </c>
      <c r="D173" s="90">
        <v>1868</v>
      </c>
      <c r="E173" s="90">
        <v>67.367545718646696</v>
      </c>
      <c r="F173" s="90">
        <v>1065.855485</v>
      </c>
      <c r="G173" s="90">
        <v>228</v>
      </c>
      <c r="H173" s="90">
        <v>11.444761</v>
      </c>
      <c r="I173" s="90">
        <v>4</v>
      </c>
      <c r="J173" s="90">
        <v>13.465417</v>
      </c>
      <c r="K173" s="90">
        <v>2</v>
      </c>
      <c r="L173" s="90">
        <v>1228.7276220000001</v>
      </c>
      <c r="M173" s="90">
        <v>1649</v>
      </c>
      <c r="N173" s="90">
        <v>53.155665427835501</v>
      </c>
      <c r="O173" s="90">
        <v>768.562231</v>
      </c>
      <c r="P173" s="90">
        <v>126</v>
      </c>
      <c r="Q173" s="90">
        <v>8.14818</v>
      </c>
      <c r="R173" s="90">
        <v>9</v>
      </c>
      <c r="S173" s="90" t="e">
        <v>#DIV/0!</v>
      </c>
      <c r="T173" s="90">
        <v>0</v>
      </c>
      <c r="U173" s="90">
        <v>0</v>
      </c>
      <c r="V173" s="90">
        <v>1148.762391</v>
      </c>
      <c r="W173" s="90">
        <v>1603</v>
      </c>
      <c r="X173" s="90">
        <v>50.141703180475901</v>
      </c>
      <c r="Y173" s="90">
        <v>755.90739199999996</v>
      </c>
      <c r="Z173" s="90">
        <v>124</v>
      </c>
      <c r="AA173" s="90">
        <v>66.060400999999999</v>
      </c>
      <c r="AB173" s="90">
        <v>37</v>
      </c>
      <c r="AC173" s="90">
        <v>0</v>
      </c>
      <c r="AD173" s="90">
        <v>0</v>
      </c>
      <c r="AE173" s="90">
        <v>13.90483</v>
      </c>
      <c r="AF173" s="90">
        <v>9</v>
      </c>
      <c r="AG173" s="90">
        <v>12.654839000000001</v>
      </c>
      <c r="AH173" s="90">
        <v>2</v>
      </c>
      <c r="AI173" s="90"/>
      <c r="AJ173" s="90"/>
      <c r="AK173" s="90"/>
      <c r="AL173" s="90"/>
      <c r="AM173" s="90"/>
      <c r="AN173" s="90"/>
      <c r="AO173" s="90"/>
      <c r="AP173" s="90"/>
      <c r="AQ173" s="90">
        <v>0</v>
      </c>
      <c r="AR173" s="90">
        <v>0</v>
      </c>
      <c r="AS173" s="90">
        <v>0</v>
      </c>
      <c r="AT173" s="90">
        <v>0</v>
      </c>
      <c r="AU173" s="90">
        <v>0</v>
      </c>
      <c r="AV173" s="90">
        <v>0</v>
      </c>
      <c r="AW173" s="90">
        <v>5.7845000000000001E-2</v>
      </c>
      <c r="AX173" s="90">
        <v>1</v>
      </c>
      <c r="AY173" s="90">
        <v>0</v>
      </c>
      <c r="AZ173" s="90">
        <v>0</v>
      </c>
      <c r="BA173" s="90">
        <v>0</v>
      </c>
      <c r="BB173" s="90">
        <v>0</v>
      </c>
      <c r="BC173" s="90">
        <v>0</v>
      </c>
      <c r="BD173" s="90">
        <v>0</v>
      </c>
      <c r="BE173" s="90">
        <v>0</v>
      </c>
      <c r="BF173" s="90">
        <v>0</v>
      </c>
      <c r="BG173" s="90">
        <v>368.75724200000002</v>
      </c>
      <c r="BH173" s="90">
        <v>71</v>
      </c>
      <c r="BI173" s="90">
        <v>165.62469300000001</v>
      </c>
      <c r="BJ173" s="90">
        <v>54</v>
      </c>
      <c r="BK173" s="90">
        <v>110.859894</v>
      </c>
      <c r="BL173" s="90">
        <v>144</v>
      </c>
      <c r="BM173" s="90">
        <v>117.886527</v>
      </c>
      <c r="BN173" s="90">
        <v>44</v>
      </c>
      <c r="BO173" s="90">
        <v>0</v>
      </c>
      <c r="BP173" s="90">
        <v>0</v>
      </c>
      <c r="BQ173" s="90">
        <v>0.258772</v>
      </c>
      <c r="BR173" s="90">
        <v>1</v>
      </c>
      <c r="BS173" s="90"/>
      <c r="BT173" s="90"/>
      <c r="BU173" s="90"/>
      <c r="BV173" s="90"/>
      <c r="BW173" s="131">
        <f t="shared" si="14"/>
        <v>1719.7895190000002</v>
      </c>
      <c r="BX173" s="131">
        <f t="shared" si="15"/>
        <v>0</v>
      </c>
      <c r="IS173" s="60"/>
      <c r="IT173" s="60"/>
      <c r="IU173" s="60"/>
      <c r="IV173" s="60"/>
    </row>
    <row r="174" spans="1:256" s="50" customFormat="1" ht="20.25" customHeight="1">
      <c r="A174" s="282"/>
      <c r="B174" s="91" t="s">
        <v>48</v>
      </c>
      <c r="C174" s="90">
        <v>2005.085716</v>
      </c>
      <c r="D174" s="90">
        <v>2162</v>
      </c>
      <c r="E174" s="90">
        <v>104.02199982139599</v>
      </c>
      <c r="F174" s="90">
        <v>656.01289999999995</v>
      </c>
      <c r="G174" s="90">
        <v>189</v>
      </c>
      <c r="H174" s="90">
        <v>0.30025499999999999</v>
      </c>
      <c r="I174" s="90">
        <v>4</v>
      </c>
      <c r="J174" s="90">
        <v>0</v>
      </c>
      <c r="K174" s="90">
        <v>0</v>
      </c>
      <c r="L174" s="90">
        <v>1799.413002</v>
      </c>
      <c r="M174" s="90">
        <v>2043</v>
      </c>
      <c r="N174" s="90">
        <v>108.186988686585</v>
      </c>
      <c r="O174" s="90">
        <v>596.89859999999999</v>
      </c>
      <c r="P174" s="90">
        <v>151</v>
      </c>
      <c r="Q174" s="90">
        <v>35.876537999999996</v>
      </c>
      <c r="R174" s="90">
        <v>102</v>
      </c>
      <c r="S174" s="90">
        <v>24.215165787062201</v>
      </c>
      <c r="T174" s="90">
        <v>21.598981999999999</v>
      </c>
      <c r="U174" s="90">
        <v>13</v>
      </c>
      <c r="V174" s="90">
        <v>1436.782631</v>
      </c>
      <c r="W174" s="90">
        <v>1720</v>
      </c>
      <c r="X174" s="90">
        <v>95.289825481704398</v>
      </c>
      <c r="Y174" s="90">
        <v>509.81189999999998</v>
      </c>
      <c r="Z174" s="90">
        <v>121</v>
      </c>
      <c r="AA174" s="90">
        <v>345.424621</v>
      </c>
      <c r="AB174" s="90">
        <v>298</v>
      </c>
      <c r="AC174" s="90">
        <v>73.307400000000001</v>
      </c>
      <c r="AD174" s="90">
        <v>21</v>
      </c>
      <c r="AE174" s="90">
        <v>17.205749999999998</v>
      </c>
      <c r="AF174" s="90">
        <v>25</v>
      </c>
      <c r="AG174" s="90">
        <v>13.779299999999999</v>
      </c>
      <c r="AH174" s="90">
        <v>9</v>
      </c>
      <c r="AI174" s="90">
        <v>0</v>
      </c>
      <c r="AJ174" s="90">
        <v>0</v>
      </c>
      <c r="AK174" s="90">
        <v>0</v>
      </c>
      <c r="AL174" s="90">
        <v>0</v>
      </c>
      <c r="AM174" s="90">
        <v>0</v>
      </c>
      <c r="AN174" s="90">
        <v>0</v>
      </c>
      <c r="AO174" s="90">
        <v>0</v>
      </c>
      <c r="AP174" s="90">
        <v>0</v>
      </c>
      <c r="AQ174" s="90">
        <v>8.0023549999999997</v>
      </c>
      <c r="AR174" s="90">
        <v>5</v>
      </c>
      <c r="AS174" s="90">
        <v>0</v>
      </c>
      <c r="AT174" s="90">
        <v>0</v>
      </c>
      <c r="AU174" s="90">
        <v>0</v>
      </c>
      <c r="AV174" s="90">
        <v>0</v>
      </c>
      <c r="AW174" s="90">
        <v>0</v>
      </c>
      <c r="AX174" s="90">
        <v>0</v>
      </c>
      <c r="AY174" s="90">
        <v>20.213999999999999</v>
      </c>
      <c r="AZ174" s="90">
        <v>2</v>
      </c>
      <c r="BA174" s="90">
        <v>0</v>
      </c>
      <c r="BB174" s="90">
        <v>0</v>
      </c>
      <c r="BC174" s="90">
        <v>0</v>
      </c>
      <c r="BD174" s="90">
        <v>0</v>
      </c>
      <c r="BE174" s="90">
        <v>0</v>
      </c>
      <c r="BF174" s="90">
        <v>0</v>
      </c>
      <c r="BG174" s="90">
        <v>61.397663999999999</v>
      </c>
      <c r="BH174" s="90">
        <v>25</v>
      </c>
      <c r="BI174" s="90">
        <v>29.3309</v>
      </c>
      <c r="BJ174" s="90">
        <v>11</v>
      </c>
      <c r="BK174" s="90">
        <v>89.564994999999996</v>
      </c>
      <c r="BL174" s="90">
        <v>80</v>
      </c>
      <c r="BM174" s="90">
        <v>20.973400000000002</v>
      </c>
      <c r="BN174" s="90">
        <v>27</v>
      </c>
      <c r="BO174" s="90">
        <v>21.576644999999999</v>
      </c>
      <c r="BP174" s="90">
        <v>0</v>
      </c>
      <c r="BQ174" s="90">
        <v>8.81</v>
      </c>
      <c r="BR174" s="90">
        <v>0</v>
      </c>
      <c r="BS174" s="90">
        <v>4.6167999999999996</v>
      </c>
      <c r="BT174" s="90">
        <v>3</v>
      </c>
      <c r="BU174" s="90">
        <v>0</v>
      </c>
      <c r="BV174" s="90">
        <v>0</v>
      </c>
      <c r="BW174" s="131">
        <f t="shared" si="14"/>
        <v>2005.0857160000003</v>
      </c>
      <c r="BX174" s="131">
        <f t="shared" si="15"/>
        <v>0</v>
      </c>
      <c r="IS174" s="60"/>
      <c r="IT174" s="60"/>
      <c r="IU174" s="60"/>
      <c r="IV174" s="60"/>
    </row>
    <row r="175" spans="1:256" s="50" customFormat="1" ht="20.25" customHeight="1">
      <c r="A175" s="282"/>
      <c r="B175" s="91" t="s">
        <v>37</v>
      </c>
      <c r="C175" s="90">
        <v>882.18412999999998</v>
      </c>
      <c r="D175" s="90">
        <v>1025</v>
      </c>
      <c r="E175" s="90">
        <v>78.264059546653002</v>
      </c>
      <c r="F175" s="90">
        <v>403.21552300000002</v>
      </c>
      <c r="G175" s="90">
        <v>129</v>
      </c>
      <c r="H175" s="90"/>
      <c r="I175" s="90"/>
      <c r="J175" s="90"/>
      <c r="K175" s="90"/>
      <c r="L175" s="90">
        <v>539.85846800000002</v>
      </c>
      <c r="M175" s="90">
        <v>985</v>
      </c>
      <c r="N175" s="90">
        <v>56.725557764802502</v>
      </c>
      <c r="O175" s="90">
        <v>102.66029899999999</v>
      </c>
      <c r="P175" s="90">
        <v>96</v>
      </c>
      <c r="Q175" s="90">
        <v>173.18054599999999</v>
      </c>
      <c r="R175" s="90">
        <v>273</v>
      </c>
      <c r="S175" s="90">
        <v>51.006322440224899</v>
      </c>
      <c r="T175" s="90">
        <v>32.535356999999998</v>
      </c>
      <c r="U175" s="90">
        <v>50</v>
      </c>
      <c r="V175" s="90">
        <v>539.85846800000002</v>
      </c>
      <c r="W175" s="90">
        <v>985</v>
      </c>
      <c r="X175" s="90">
        <v>56.726232553171698</v>
      </c>
      <c r="Y175" s="90">
        <v>102.66029899999999</v>
      </c>
      <c r="Z175" s="90">
        <v>96</v>
      </c>
      <c r="AA175" s="90"/>
      <c r="AB175" s="90"/>
      <c r="AC175" s="90"/>
      <c r="AD175" s="90"/>
      <c r="AE175" s="90"/>
      <c r="AF175" s="90"/>
      <c r="AG175" s="90"/>
      <c r="AH175" s="90"/>
      <c r="AI175" s="90"/>
      <c r="AJ175" s="90"/>
      <c r="AK175" s="90"/>
      <c r="AL175" s="90"/>
      <c r="AM175" s="90"/>
      <c r="AN175" s="90"/>
      <c r="AO175" s="90"/>
      <c r="AP175" s="90"/>
      <c r="AQ175" s="90"/>
      <c r="AR175" s="90"/>
      <c r="AS175" s="90"/>
      <c r="AT175" s="90"/>
      <c r="AU175" s="90">
        <v>9.6</v>
      </c>
      <c r="AV175" s="90">
        <v>2</v>
      </c>
      <c r="AW175" s="90">
        <v>29.170224000000001</v>
      </c>
      <c r="AX175" s="90">
        <v>3</v>
      </c>
      <c r="AY175" s="90"/>
      <c r="AZ175" s="90"/>
      <c r="BA175" s="90"/>
      <c r="BB175" s="90"/>
      <c r="BC175" s="90"/>
      <c r="BD175" s="90"/>
      <c r="BE175" s="90"/>
      <c r="BF175" s="90"/>
      <c r="BG175" s="90">
        <v>327.81142699999998</v>
      </c>
      <c r="BH175" s="90">
        <v>31</v>
      </c>
      <c r="BI175" s="90">
        <v>271.18</v>
      </c>
      <c r="BJ175" s="90">
        <v>28</v>
      </c>
      <c r="BK175" s="90">
        <v>4.9142349999999899</v>
      </c>
      <c r="BL175" s="90">
        <v>7</v>
      </c>
      <c r="BM175" s="90">
        <v>0.20499999999999999</v>
      </c>
      <c r="BN175" s="90">
        <v>2</v>
      </c>
      <c r="BO175" s="90"/>
      <c r="BP175" s="90"/>
      <c r="BQ175" s="90"/>
      <c r="BR175" s="90"/>
      <c r="BS175" s="90"/>
      <c r="BT175" s="90"/>
      <c r="BU175" s="90"/>
      <c r="BV175" s="90"/>
      <c r="BW175" s="131">
        <f t="shared" si="14"/>
        <v>882.18412999999998</v>
      </c>
      <c r="BX175" s="131">
        <f t="shared" si="15"/>
        <v>0</v>
      </c>
      <c r="IS175" s="60"/>
      <c r="IT175" s="60"/>
      <c r="IU175" s="60"/>
      <c r="IV175" s="60"/>
    </row>
    <row r="176" spans="1:256" s="50" customFormat="1" ht="20.25" customHeight="1">
      <c r="A176" s="282"/>
      <c r="B176" s="91" t="s">
        <v>49</v>
      </c>
      <c r="C176" s="94">
        <v>4263.3616970000003</v>
      </c>
      <c r="D176" s="94">
        <v>7756</v>
      </c>
      <c r="E176" s="94">
        <v>47.735067120823899</v>
      </c>
      <c r="F176" s="94">
        <v>1739.6893709999999</v>
      </c>
      <c r="G176" s="94">
        <v>628</v>
      </c>
      <c r="H176" s="94">
        <v>4.0730139999999997</v>
      </c>
      <c r="I176" s="94">
        <v>11</v>
      </c>
      <c r="J176" s="94">
        <v>129.65870000000001</v>
      </c>
      <c r="K176" s="94">
        <v>4</v>
      </c>
      <c r="L176" s="94">
        <v>3513.545924</v>
      </c>
      <c r="M176" s="94">
        <v>7232</v>
      </c>
      <c r="N176" s="94">
        <v>47.1668122352932</v>
      </c>
      <c r="O176" s="94">
        <v>1235.920337</v>
      </c>
      <c r="P176" s="94">
        <v>499</v>
      </c>
      <c r="Q176" s="90">
        <v>64.997939000000002</v>
      </c>
      <c r="R176" s="90">
        <v>28</v>
      </c>
      <c r="S176" s="90">
        <v>743.649223039258</v>
      </c>
      <c r="T176" s="90">
        <v>25.707768000000002</v>
      </c>
      <c r="U176" s="90">
        <v>6</v>
      </c>
      <c r="V176" s="94">
        <v>3490.486551</v>
      </c>
      <c r="W176" s="94">
        <v>7193</v>
      </c>
      <c r="X176" s="94">
        <v>47.327489641698001</v>
      </c>
      <c r="Y176" s="94">
        <v>1214.2655709999999</v>
      </c>
      <c r="Z176" s="94">
        <v>491</v>
      </c>
      <c r="AA176" s="94">
        <v>14.17802</v>
      </c>
      <c r="AB176" s="94">
        <v>35</v>
      </c>
      <c r="AC176" s="94">
        <v>21.423999999999999</v>
      </c>
      <c r="AD176" s="94">
        <v>7</v>
      </c>
      <c r="AE176" s="94">
        <v>8.8813530000000007</v>
      </c>
      <c r="AF176" s="94">
        <v>4</v>
      </c>
      <c r="AG176" s="94">
        <v>0.230766</v>
      </c>
      <c r="AH176" s="94">
        <v>1</v>
      </c>
      <c r="AI176" s="94">
        <v>219.112167</v>
      </c>
      <c r="AJ176" s="94">
        <v>110</v>
      </c>
      <c r="AK176" s="94">
        <v>4.2249140000000001</v>
      </c>
      <c r="AL176" s="94">
        <v>2</v>
      </c>
      <c r="AM176" s="94">
        <v>0</v>
      </c>
      <c r="AN176" s="94">
        <v>0</v>
      </c>
      <c r="AO176" s="94">
        <v>0</v>
      </c>
      <c r="AP176" s="94">
        <v>0</v>
      </c>
      <c r="AQ176" s="94">
        <v>0</v>
      </c>
      <c r="AR176" s="94">
        <v>0</v>
      </c>
      <c r="AS176" s="94">
        <v>0</v>
      </c>
      <c r="AT176" s="94">
        <v>0</v>
      </c>
      <c r="AU176" s="94">
        <v>0</v>
      </c>
      <c r="AV176" s="94">
        <v>1</v>
      </c>
      <c r="AW176" s="94">
        <v>1.55</v>
      </c>
      <c r="AX176" s="94">
        <v>1</v>
      </c>
      <c r="AY176" s="94">
        <v>0</v>
      </c>
      <c r="AZ176" s="94">
        <v>0</v>
      </c>
      <c r="BA176" s="94">
        <v>0</v>
      </c>
      <c r="BB176" s="94">
        <v>0</v>
      </c>
      <c r="BC176" s="94">
        <v>0</v>
      </c>
      <c r="BD176" s="94">
        <v>0</v>
      </c>
      <c r="BE176" s="94">
        <v>0</v>
      </c>
      <c r="BF176" s="94">
        <v>0</v>
      </c>
      <c r="BG176" s="94">
        <v>195.49694500000001</v>
      </c>
      <c r="BH176" s="94">
        <v>186</v>
      </c>
      <c r="BI176" s="94">
        <v>145.00104400000001</v>
      </c>
      <c r="BJ176" s="94">
        <v>60</v>
      </c>
      <c r="BK176" s="94">
        <v>319.64257199999997</v>
      </c>
      <c r="BL176" s="94">
        <v>213</v>
      </c>
      <c r="BM176" s="94">
        <v>223.24237600000001</v>
      </c>
      <c r="BN176" s="94">
        <v>61</v>
      </c>
      <c r="BO176" s="94">
        <v>0</v>
      </c>
      <c r="BP176" s="94">
        <v>1</v>
      </c>
      <c r="BQ176" s="94">
        <v>9.1999999999999998E-2</v>
      </c>
      <c r="BR176" s="94">
        <v>1</v>
      </c>
      <c r="BS176" s="90">
        <v>11.491075000000601</v>
      </c>
      <c r="BT176" s="94">
        <v>2</v>
      </c>
      <c r="BU176" s="94">
        <v>1.96287430753728E-13</v>
      </c>
      <c r="BV176" s="94">
        <v>0</v>
      </c>
      <c r="BW176" s="131">
        <f t="shared" si="14"/>
        <v>4263.3616970000003</v>
      </c>
      <c r="BX176" s="131">
        <f t="shared" si="15"/>
        <v>0</v>
      </c>
      <c r="IS176" s="60"/>
      <c r="IT176" s="60"/>
      <c r="IU176" s="60"/>
      <c r="IV176" s="60"/>
    </row>
    <row r="177" spans="1:256" s="50" customFormat="1" ht="20.25" customHeight="1">
      <c r="A177" s="282"/>
      <c r="B177" s="91" t="s">
        <v>39</v>
      </c>
      <c r="C177" s="97">
        <v>498.8</v>
      </c>
      <c r="D177" s="97">
        <v>452</v>
      </c>
      <c r="E177" s="97">
        <v>39.810683757272997</v>
      </c>
      <c r="F177" s="97">
        <v>156.69999999999999</v>
      </c>
      <c r="G177" s="97">
        <v>100</v>
      </c>
      <c r="H177" s="90">
        <v>0</v>
      </c>
      <c r="I177" s="90">
        <v>0</v>
      </c>
      <c r="J177" s="90">
        <v>0</v>
      </c>
      <c r="K177" s="90">
        <v>0</v>
      </c>
      <c r="L177" s="97">
        <v>487.52</v>
      </c>
      <c r="M177" s="97">
        <v>439</v>
      </c>
      <c r="N177" s="97">
        <v>44.282561107427398</v>
      </c>
      <c r="O177" s="97">
        <v>145.43</v>
      </c>
      <c r="P177" s="97">
        <v>94</v>
      </c>
      <c r="Q177" s="97">
        <v>114.43</v>
      </c>
      <c r="R177" s="97">
        <v>21</v>
      </c>
      <c r="S177" s="97">
        <v>4285.7677902621699</v>
      </c>
      <c r="T177" s="97">
        <v>0.48</v>
      </c>
      <c r="U177" s="97">
        <v>3</v>
      </c>
      <c r="V177" s="97">
        <v>487.52</v>
      </c>
      <c r="W177" s="97">
        <v>439</v>
      </c>
      <c r="X177" s="97">
        <v>44.297448571636302</v>
      </c>
      <c r="Y177" s="97">
        <v>145.43</v>
      </c>
      <c r="Z177" s="97">
        <v>94</v>
      </c>
      <c r="AA177" s="97">
        <v>0</v>
      </c>
      <c r="AB177" s="97">
        <v>0</v>
      </c>
      <c r="AC177" s="97">
        <v>0</v>
      </c>
      <c r="AD177" s="97">
        <v>0</v>
      </c>
      <c r="AE177" s="97">
        <v>0</v>
      </c>
      <c r="AF177" s="97">
        <v>0</v>
      </c>
      <c r="AG177" s="97">
        <v>0</v>
      </c>
      <c r="AH177" s="97">
        <v>0</v>
      </c>
      <c r="AI177" s="97">
        <v>0</v>
      </c>
      <c r="AJ177" s="97">
        <v>0</v>
      </c>
      <c r="AK177" s="97">
        <v>0</v>
      </c>
      <c r="AL177" s="97">
        <v>0</v>
      </c>
      <c r="AM177" s="97">
        <v>0</v>
      </c>
      <c r="AN177" s="97">
        <v>0</v>
      </c>
      <c r="AO177" s="97">
        <v>0</v>
      </c>
      <c r="AP177" s="97">
        <v>0</v>
      </c>
      <c r="AQ177" s="97">
        <v>0</v>
      </c>
      <c r="AR177" s="97">
        <v>0</v>
      </c>
      <c r="AS177" s="97">
        <v>0</v>
      </c>
      <c r="AT177" s="97">
        <v>0</v>
      </c>
      <c r="AU177" s="97">
        <v>0</v>
      </c>
      <c r="AV177" s="97">
        <v>0</v>
      </c>
      <c r="AW177" s="97">
        <v>0</v>
      </c>
      <c r="AX177" s="97">
        <v>0</v>
      </c>
      <c r="AY177" s="97">
        <v>0</v>
      </c>
      <c r="AZ177" s="97">
        <v>0</v>
      </c>
      <c r="BA177" s="97">
        <v>0</v>
      </c>
      <c r="BB177" s="97">
        <v>0</v>
      </c>
      <c r="BC177" s="97">
        <v>0</v>
      </c>
      <c r="BD177" s="97">
        <v>0</v>
      </c>
      <c r="BE177" s="97">
        <v>0</v>
      </c>
      <c r="BF177" s="97">
        <v>0</v>
      </c>
      <c r="BG177" s="97">
        <v>8.99</v>
      </c>
      <c r="BH177" s="97">
        <v>3</v>
      </c>
      <c r="BI177" s="97">
        <v>1.4</v>
      </c>
      <c r="BJ177" s="97">
        <v>1</v>
      </c>
      <c r="BK177" s="97">
        <v>2.29</v>
      </c>
      <c r="BL177" s="97">
        <v>10</v>
      </c>
      <c r="BM177" s="97">
        <v>9.8699999999999992</v>
      </c>
      <c r="BN177" s="97">
        <v>5</v>
      </c>
      <c r="BO177" s="97">
        <v>0</v>
      </c>
      <c r="BP177" s="97">
        <v>0</v>
      </c>
      <c r="BQ177" s="97">
        <v>0</v>
      </c>
      <c r="BR177" s="97">
        <v>0</v>
      </c>
      <c r="BS177" s="97">
        <v>0</v>
      </c>
      <c r="BT177" s="97">
        <v>0</v>
      </c>
      <c r="BU177" s="97">
        <v>0</v>
      </c>
      <c r="BV177" s="97">
        <v>0</v>
      </c>
      <c r="BW177" s="131">
        <f t="shared" si="14"/>
        <v>498.8</v>
      </c>
      <c r="BX177" s="131">
        <f t="shared" si="15"/>
        <v>0</v>
      </c>
      <c r="IS177" s="60"/>
      <c r="IT177" s="60"/>
      <c r="IU177" s="60"/>
      <c r="IV177" s="60"/>
    </row>
    <row r="178" spans="1:256" s="50" customFormat="1" ht="20.25" customHeight="1">
      <c r="A178" s="282"/>
      <c r="B178" s="91" t="s">
        <v>40</v>
      </c>
      <c r="C178" s="98">
        <v>3658.5911409999999</v>
      </c>
      <c r="D178" s="98">
        <v>7166</v>
      </c>
      <c r="E178" s="99">
        <v>50.28</v>
      </c>
      <c r="F178" s="98">
        <v>1886.6203069999999</v>
      </c>
      <c r="G178" s="98">
        <v>422</v>
      </c>
      <c r="H178" s="98">
        <v>19.982817000000001</v>
      </c>
      <c r="I178" s="111">
        <v>11</v>
      </c>
      <c r="J178" s="98">
        <v>96.3</v>
      </c>
      <c r="K178" s="111">
        <v>15</v>
      </c>
      <c r="L178" s="98">
        <v>3286.3198609999999</v>
      </c>
      <c r="M178" s="98">
        <v>6835</v>
      </c>
      <c r="N178" s="99">
        <v>55.53</v>
      </c>
      <c r="O178" s="98">
        <v>1703.711307</v>
      </c>
      <c r="P178" s="101">
        <v>371</v>
      </c>
      <c r="Q178" s="98">
        <v>935.09343100000001</v>
      </c>
      <c r="R178" s="98">
        <v>1343</v>
      </c>
      <c r="S178" s="99">
        <v>48.27</v>
      </c>
      <c r="T178" s="98">
        <v>135.87568999999999</v>
      </c>
      <c r="U178" s="111">
        <v>56</v>
      </c>
      <c r="V178" s="98">
        <v>3207.4431650000001</v>
      </c>
      <c r="W178" s="98">
        <v>6785</v>
      </c>
      <c r="X178" s="99">
        <v>55.53</v>
      </c>
      <c r="Y178" s="98">
        <v>1687.459257</v>
      </c>
      <c r="Z178" s="101">
        <v>364</v>
      </c>
      <c r="AA178" s="98">
        <v>78.676696000000007</v>
      </c>
      <c r="AB178" s="122">
        <v>48</v>
      </c>
      <c r="AC178" s="98">
        <v>15.052049999999999</v>
      </c>
      <c r="AD178" s="111">
        <v>6</v>
      </c>
      <c r="AE178" s="98">
        <v>0.2</v>
      </c>
      <c r="AF178" s="111">
        <v>2</v>
      </c>
      <c r="AG178" s="98">
        <v>1.2</v>
      </c>
      <c r="AH178" s="111">
        <v>1</v>
      </c>
      <c r="AI178" s="111"/>
      <c r="AJ178" s="111"/>
      <c r="AK178" s="111"/>
      <c r="AL178" s="111"/>
      <c r="AM178" s="111"/>
      <c r="AN178" s="111"/>
      <c r="AO178" s="111"/>
      <c r="AP178" s="111"/>
      <c r="AQ178" s="111"/>
      <c r="AR178" s="111">
        <v>3</v>
      </c>
      <c r="AS178" s="98"/>
      <c r="AT178" s="111"/>
      <c r="AU178" s="111"/>
      <c r="AV178" s="111"/>
      <c r="AW178" s="111">
        <v>1</v>
      </c>
      <c r="AX178" s="111">
        <v>1</v>
      </c>
      <c r="AY178" s="98">
        <v>9.67</v>
      </c>
      <c r="AZ178" s="111">
        <v>1</v>
      </c>
      <c r="BA178" s="111"/>
      <c r="BB178" s="111"/>
      <c r="BC178" s="111">
        <v>135.540963</v>
      </c>
      <c r="BD178" s="111">
        <v>35</v>
      </c>
      <c r="BE178" s="111"/>
      <c r="BF178" s="111"/>
      <c r="BG178" s="98">
        <v>61.614417000000003</v>
      </c>
      <c r="BH178" s="111">
        <v>98</v>
      </c>
      <c r="BI178" s="98">
        <v>30.135000000000002</v>
      </c>
      <c r="BJ178" s="111">
        <v>17</v>
      </c>
      <c r="BK178" s="98">
        <v>103.950524</v>
      </c>
      <c r="BL178" s="98">
        <v>36</v>
      </c>
      <c r="BM178" s="98">
        <v>46.7</v>
      </c>
      <c r="BN178" s="111">
        <v>4</v>
      </c>
      <c r="BO178" s="111">
        <v>41.515127</v>
      </c>
      <c r="BP178" s="111">
        <v>147</v>
      </c>
      <c r="BQ178" s="111">
        <v>8.7739999999999991</v>
      </c>
      <c r="BR178" s="111">
        <v>14</v>
      </c>
      <c r="BS178" s="111">
        <v>-2.56800000079238E-3</v>
      </c>
      <c r="BT178" s="111">
        <v>0</v>
      </c>
      <c r="BU178" s="111">
        <v>0</v>
      </c>
      <c r="BV178" s="111">
        <v>0</v>
      </c>
      <c r="BW178" s="131">
        <f t="shared" si="14"/>
        <v>3658.5911409999994</v>
      </c>
      <c r="BX178" s="131">
        <f t="shared" si="15"/>
        <v>0</v>
      </c>
      <c r="IS178" s="60"/>
      <c r="IT178" s="60"/>
      <c r="IU178" s="60"/>
      <c r="IV178" s="60"/>
    </row>
    <row r="179" spans="1:256" s="50" customFormat="1" ht="20.25" customHeight="1">
      <c r="A179" s="282"/>
      <c r="B179" s="91" t="s">
        <v>52</v>
      </c>
      <c r="C179" s="90">
        <v>336.57</v>
      </c>
      <c r="D179" s="90">
        <v>620</v>
      </c>
      <c r="E179" s="90">
        <v>61.4739726027397</v>
      </c>
      <c r="F179" s="90">
        <v>412.03</v>
      </c>
      <c r="G179" s="90">
        <v>54</v>
      </c>
      <c r="H179" s="90">
        <v>1.03</v>
      </c>
      <c r="I179" s="90">
        <v>8</v>
      </c>
      <c r="J179" s="90">
        <v>0.79</v>
      </c>
      <c r="K179" s="90">
        <v>0</v>
      </c>
      <c r="L179" s="90">
        <v>298.22000000000003</v>
      </c>
      <c r="M179" s="90">
        <v>606</v>
      </c>
      <c r="N179" s="90">
        <v>60.455310263739399</v>
      </c>
      <c r="O179" s="90">
        <v>260.62</v>
      </c>
      <c r="P179" s="90">
        <v>46</v>
      </c>
      <c r="Q179" s="90">
        <v>0</v>
      </c>
      <c r="R179" s="90">
        <v>0</v>
      </c>
      <c r="S179" s="90">
        <v>0</v>
      </c>
      <c r="T179" s="90">
        <v>0</v>
      </c>
      <c r="U179" s="90">
        <v>0</v>
      </c>
      <c r="V179" s="90">
        <v>298.22000000000003</v>
      </c>
      <c r="W179" s="90">
        <v>606</v>
      </c>
      <c r="X179" s="90">
        <v>60.4577614693778</v>
      </c>
      <c r="Y179" s="90">
        <v>260.62</v>
      </c>
      <c r="Z179" s="90">
        <v>46</v>
      </c>
      <c r="AA179" s="90">
        <v>0</v>
      </c>
      <c r="AB179" s="90">
        <v>0</v>
      </c>
      <c r="AC179" s="90">
        <v>0</v>
      </c>
      <c r="AD179" s="90">
        <v>0</v>
      </c>
      <c r="AE179" s="90">
        <v>0</v>
      </c>
      <c r="AF179" s="90">
        <v>0</v>
      </c>
      <c r="AG179" s="90">
        <v>0</v>
      </c>
      <c r="AH179" s="90">
        <v>0</v>
      </c>
      <c r="AI179" s="90">
        <v>0</v>
      </c>
      <c r="AJ179" s="90">
        <v>0</v>
      </c>
      <c r="AK179" s="90">
        <v>0</v>
      </c>
      <c r="AL179" s="90">
        <v>0</v>
      </c>
      <c r="AM179" s="90">
        <v>0</v>
      </c>
      <c r="AN179" s="90">
        <v>0</v>
      </c>
      <c r="AO179" s="90">
        <v>0</v>
      </c>
      <c r="AP179" s="90">
        <v>0</v>
      </c>
      <c r="AQ179" s="90">
        <v>0</v>
      </c>
      <c r="AR179" s="90">
        <v>0</v>
      </c>
      <c r="AS179" s="90">
        <v>0</v>
      </c>
      <c r="AT179" s="90">
        <v>0</v>
      </c>
      <c r="AU179" s="90">
        <v>0</v>
      </c>
      <c r="AV179" s="90">
        <v>0</v>
      </c>
      <c r="AW179" s="90">
        <v>0</v>
      </c>
      <c r="AX179" s="90">
        <v>0</v>
      </c>
      <c r="AY179" s="90">
        <v>0</v>
      </c>
      <c r="AZ179" s="90">
        <v>0</v>
      </c>
      <c r="BA179" s="90">
        <v>0</v>
      </c>
      <c r="BB179" s="90">
        <v>0</v>
      </c>
      <c r="BC179" s="90">
        <v>0</v>
      </c>
      <c r="BD179" s="90">
        <v>0</v>
      </c>
      <c r="BE179" s="90">
        <v>0</v>
      </c>
      <c r="BF179" s="90">
        <v>0</v>
      </c>
      <c r="BG179" s="90">
        <v>37.24</v>
      </c>
      <c r="BH179" s="90">
        <v>4</v>
      </c>
      <c r="BI179" s="90">
        <v>13.77</v>
      </c>
      <c r="BJ179" s="90">
        <v>2</v>
      </c>
      <c r="BK179" s="90">
        <v>0</v>
      </c>
      <c r="BL179" s="90">
        <v>1</v>
      </c>
      <c r="BM179" s="90">
        <v>115.89</v>
      </c>
      <c r="BN179" s="90">
        <v>4</v>
      </c>
      <c r="BO179" s="90">
        <v>0.08</v>
      </c>
      <c r="BP179" s="90">
        <v>1</v>
      </c>
      <c r="BQ179" s="90">
        <v>20.96</v>
      </c>
      <c r="BR179" s="90">
        <v>2</v>
      </c>
      <c r="BS179" s="90">
        <v>0</v>
      </c>
      <c r="BT179" s="90">
        <v>0</v>
      </c>
      <c r="BU179" s="90">
        <v>0</v>
      </c>
      <c r="BV179" s="90">
        <v>0</v>
      </c>
      <c r="BW179" s="131">
        <f t="shared" si="14"/>
        <v>336.57</v>
      </c>
      <c r="BX179" s="131">
        <f t="shared" si="15"/>
        <v>0</v>
      </c>
      <c r="BY179" s="130"/>
      <c r="BZ179" s="130"/>
      <c r="CA179" s="130"/>
      <c r="CB179" s="130"/>
      <c r="CC179" s="130"/>
      <c r="CD179" s="130"/>
      <c r="CE179" s="130"/>
      <c r="CF179" s="130"/>
      <c r="CG179" s="130"/>
      <c r="CH179" s="130"/>
      <c r="CI179" s="130"/>
      <c r="CJ179" s="130"/>
      <c r="IS179" s="60"/>
      <c r="IT179" s="60"/>
      <c r="IU179" s="60"/>
      <c r="IV179" s="60"/>
    </row>
    <row r="180" spans="1:256" s="50" customFormat="1" ht="20.25" customHeight="1">
      <c r="A180" s="282"/>
      <c r="B180" s="91" t="s">
        <v>122</v>
      </c>
      <c r="C180" s="92">
        <v>1108.672341</v>
      </c>
      <c r="D180" s="92">
        <v>2418</v>
      </c>
      <c r="E180" s="92">
        <v>54.869702489253903</v>
      </c>
      <c r="F180" s="92">
        <v>607.57157500000005</v>
      </c>
      <c r="G180" s="92">
        <v>261</v>
      </c>
      <c r="H180" s="92">
        <v>9.3250460000000004</v>
      </c>
      <c r="I180" s="92">
        <v>11</v>
      </c>
      <c r="J180" s="92">
        <v>19.28</v>
      </c>
      <c r="K180" s="92">
        <v>5</v>
      </c>
      <c r="L180" s="92">
        <v>984.36370599999998</v>
      </c>
      <c r="M180" s="92">
        <v>1786</v>
      </c>
      <c r="N180" s="92">
        <v>53.242800496634999</v>
      </c>
      <c r="O180" s="92">
        <v>430.76531699999998</v>
      </c>
      <c r="P180" s="92">
        <v>235</v>
      </c>
      <c r="Q180" s="92">
        <v>0</v>
      </c>
      <c r="R180" s="92">
        <v>0</v>
      </c>
      <c r="S180" s="92">
        <v>0</v>
      </c>
      <c r="T180" s="92">
        <v>0</v>
      </c>
      <c r="U180" s="92">
        <v>0</v>
      </c>
      <c r="V180" s="92">
        <v>984.36370599999998</v>
      </c>
      <c r="W180" s="92">
        <v>1786</v>
      </c>
      <c r="X180" s="92">
        <v>53.246486928632798</v>
      </c>
      <c r="Y180" s="92">
        <v>430.76531699999998</v>
      </c>
      <c r="Z180" s="92">
        <v>235</v>
      </c>
      <c r="AA180" s="92">
        <v>0</v>
      </c>
      <c r="AB180" s="92">
        <v>0</v>
      </c>
      <c r="AC180" s="92">
        <v>0</v>
      </c>
      <c r="AD180" s="92">
        <v>0</v>
      </c>
      <c r="AE180" s="92">
        <v>0</v>
      </c>
      <c r="AF180" s="92">
        <v>0</v>
      </c>
      <c r="AG180" s="92">
        <v>0</v>
      </c>
      <c r="AH180" s="92">
        <v>0</v>
      </c>
      <c r="AI180" s="92"/>
      <c r="AJ180" s="92"/>
      <c r="AK180" s="92"/>
      <c r="AL180" s="92"/>
      <c r="AM180" s="92"/>
      <c r="AN180" s="92"/>
      <c r="AO180" s="92"/>
      <c r="AP180" s="92"/>
      <c r="AQ180" s="92">
        <v>0</v>
      </c>
      <c r="AR180" s="92">
        <v>0</v>
      </c>
      <c r="AS180" s="92">
        <v>0</v>
      </c>
      <c r="AT180" s="92">
        <v>0</v>
      </c>
      <c r="AU180" s="92">
        <v>0</v>
      </c>
      <c r="AV180" s="92">
        <v>0</v>
      </c>
      <c r="AW180" s="92">
        <v>0</v>
      </c>
      <c r="AX180" s="92">
        <v>0</v>
      </c>
      <c r="AY180" s="92">
        <v>3.2734480000000001</v>
      </c>
      <c r="AZ180" s="92">
        <v>3</v>
      </c>
      <c r="BA180" s="92">
        <v>0</v>
      </c>
      <c r="BB180" s="92">
        <v>0</v>
      </c>
      <c r="BC180" s="92">
        <v>0</v>
      </c>
      <c r="BD180" s="92">
        <v>0</v>
      </c>
      <c r="BE180" s="92">
        <v>0.3301</v>
      </c>
      <c r="BF180" s="92">
        <v>3</v>
      </c>
      <c r="BG180" s="92">
        <v>50.136299999999999</v>
      </c>
      <c r="BH180" s="92">
        <v>9</v>
      </c>
      <c r="BI180" s="92">
        <v>138.99615800000001</v>
      </c>
      <c r="BJ180" s="92">
        <v>10</v>
      </c>
      <c r="BK180" s="92">
        <v>3.000642</v>
      </c>
      <c r="BL180" s="92">
        <v>12</v>
      </c>
      <c r="BM180" s="92">
        <v>18.2</v>
      </c>
      <c r="BN180" s="92">
        <v>8</v>
      </c>
      <c r="BO180" s="92">
        <v>58.573199000000002</v>
      </c>
      <c r="BP180" s="92">
        <v>597</v>
      </c>
      <c r="BQ180" s="92">
        <v>0</v>
      </c>
      <c r="BR180" s="92">
        <v>0</v>
      </c>
      <c r="BS180" s="92">
        <v>0</v>
      </c>
      <c r="BT180" s="92">
        <v>0</v>
      </c>
      <c r="BU180" s="92">
        <v>0</v>
      </c>
      <c r="BV180" s="92">
        <v>0</v>
      </c>
      <c r="BW180" s="131">
        <f t="shared" si="14"/>
        <v>1108.672341</v>
      </c>
      <c r="BX180" s="131">
        <f t="shared" si="15"/>
        <v>0</v>
      </c>
      <c r="IS180" s="60"/>
      <c r="IT180" s="60"/>
      <c r="IU180" s="60"/>
      <c r="IV180" s="60"/>
    </row>
    <row r="181" spans="1:256" s="50" customFormat="1" ht="20.25" customHeight="1">
      <c r="A181" s="282"/>
      <c r="B181" s="91" t="s">
        <v>50</v>
      </c>
      <c r="C181" s="90">
        <v>1038.354429</v>
      </c>
      <c r="D181" s="90">
        <v>2310</v>
      </c>
      <c r="E181" s="90">
        <v>58.664094153267698</v>
      </c>
      <c r="F181" s="90">
        <v>352.236808</v>
      </c>
      <c r="G181" s="90">
        <v>151</v>
      </c>
      <c r="H181" s="90">
        <v>0.52959999999999996</v>
      </c>
      <c r="I181" s="90">
        <v>2</v>
      </c>
      <c r="J181" s="90">
        <v>9</v>
      </c>
      <c r="K181" s="90">
        <v>5</v>
      </c>
      <c r="L181" s="90">
        <v>1033.021929</v>
      </c>
      <c r="M181" s="90">
        <v>2159</v>
      </c>
      <c r="N181" s="90">
        <v>64.120217686780506</v>
      </c>
      <c r="O181" s="90">
        <v>339.546808</v>
      </c>
      <c r="P181" s="90">
        <v>139</v>
      </c>
      <c r="Q181" s="90">
        <v>207.86409499999999</v>
      </c>
      <c r="R181" s="90">
        <v>423</v>
      </c>
      <c r="S181" s="90">
        <v>50.0827222043254</v>
      </c>
      <c r="T181" s="90">
        <v>114.96465600000001</v>
      </c>
      <c r="U181" s="90">
        <v>21</v>
      </c>
      <c r="V181" s="90">
        <v>1017.147111</v>
      </c>
      <c r="W181" s="90">
        <v>2104</v>
      </c>
      <c r="X181" s="90">
        <v>65.769128535929696</v>
      </c>
      <c r="Y181" s="90">
        <v>321.46980200000002</v>
      </c>
      <c r="Z181" s="90">
        <v>131</v>
      </c>
      <c r="AA181" s="90">
        <v>15.874817999999999</v>
      </c>
      <c r="AB181" s="90">
        <v>55</v>
      </c>
      <c r="AC181" s="90">
        <v>18.077006000000001</v>
      </c>
      <c r="AD181" s="90">
        <v>8</v>
      </c>
      <c r="AE181" s="90"/>
      <c r="AF181" s="90"/>
      <c r="AG181" s="90"/>
      <c r="AH181" s="90"/>
      <c r="AI181" s="90"/>
      <c r="AJ181" s="90"/>
      <c r="AK181" s="90"/>
      <c r="AL181" s="90"/>
      <c r="AM181" s="90"/>
      <c r="AN181" s="90"/>
      <c r="AO181" s="90"/>
      <c r="AP181" s="90"/>
      <c r="AQ181" s="90"/>
      <c r="AR181" s="90"/>
      <c r="AS181" s="90"/>
      <c r="AT181" s="90"/>
      <c r="AU181" s="90"/>
      <c r="AV181" s="90"/>
      <c r="AW181" s="90"/>
      <c r="AX181" s="90"/>
      <c r="AY181" s="90">
        <v>0.3</v>
      </c>
      <c r="AZ181" s="90">
        <v>1</v>
      </c>
      <c r="BA181" s="90"/>
      <c r="BB181" s="90"/>
      <c r="BC181" s="90"/>
      <c r="BD181" s="90"/>
      <c r="BE181" s="90"/>
      <c r="BF181" s="90"/>
      <c r="BG181" s="90">
        <v>1.2</v>
      </c>
      <c r="BH181" s="90">
        <v>8</v>
      </c>
      <c r="BI181" s="90">
        <v>0.5</v>
      </c>
      <c r="BJ181" s="90">
        <v>1</v>
      </c>
      <c r="BK181" s="90">
        <v>3.1187</v>
      </c>
      <c r="BL181" s="90">
        <v>14</v>
      </c>
      <c r="BM181" s="90">
        <v>3.19</v>
      </c>
      <c r="BN181" s="90">
        <v>6</v>
      </c>
      <c r="BO181" s="90"/>
      <c r="BP181" s="90"/>
      <c r="BQ181" s="90"/>
      <c r="BR181" s="90"/>
      <c r="BS181" s="90">
        <v>0.1842</v>
      </c>
      <c r="BT181" s="90">
        <v>126</v>
      </c>
      <c r="BU181" s="90"/>
      <c r="BV181" s="90"/>
      <c r="BW181" s="131">
        <f t="shared" si="14"/>
        <v>1038.354429</v>
      </c>
      <c r="BX181" s="131">
        <f t="shared" si="15"/>
        <v>0</v>
      </c>
      <c r="IS181" s="60"/>
      <c r="IT181" s="60"/>
      <c r="IU181" s="60"/>
      <c r="IV181" s="60"/>
    </row>
    <row r="182" spans="1:256" s="50" customFormat="1" ht="20.25" customHeight="1">
      <c r="A182" s="282"/>
      <c r="B182" s="91" t="s">
        <v>62</v>
      </c>
      <c r="C182" s="90">
        <v>1653.582363</v>
      </c>
      <c r="D182" s="90">
        <v>6687</v>
      </c>
      <c r="E182" s="90">
        <v>68.112712210387102</v>
      </c>
      <c r="F182" s="90">
        <v>604.38602500000002</v>
      </c>
      <c r="G182" s="90">
        <v>142</v>
      </c>
      <c r="H182" s="90">
        <v>155.92619999999999</v>
      </c>
      <c r="I182" s="90">
        <v>4</v>
      </c>
      <c r="J182" s="90">
        <v>14.715567999999999</v>
      </c>
      <c r="K182" s="90">
        <v>3</v>
      </c>
      <c r="L182" s="90">
        <v>1194.9579639999999</v>
      </c>
      <c r="M182" s="90">
        <v>1492</v>
      </c>
      <c r="N182" s="90">
        <v>67.899300594930295</v>
      </c>
      <c r="O182" s="90">
        <v>436.18083899999999</v>
      </c>
      <c r="P182" s="90">
        <v>92</v>
      </c>
      <c r="Q182" s="90">
        <v>270.73252000000002</v>
      </c>
      <c r="R182" s="90">
        <v>530</v>
      </c>
      <c r="S182" s="90">
        <v>39.440505716366097</v>
      </c>
      <c r="T182" s="90">
        <v>79.587800000000001</v>
      </c>
      <c r="U182" s="90">
        <v>15</v>
      </c>
      <c r="V182" s="90">
        <v>1194.9579639999999</v>
      </c>
      <c r="W182" s="90">
        <v>1492</v>
      </c>
      <c r="X182" s="90">
        <v>67.910950009027005</v>
      </c>
      <c r="Y182" s="90">
        <v>436.18083899999999</v>
      </c>
      <c r="Z182" s="90">
        <v>92</v>
      </c>
      <c r="AA182" s="90">
        <v>0</v>
      </c>
      <c r="AB182" s="90">
        <v>0</v>
      </c>
      <c r="AC182" s="90">
        <v>0</v>
      </c>
      <c r="AD182" s="90">
        <v>0</v>
      </c>
      <c r="AE182" s="90">
        <v>0</v>
      </c>
      <c r="AF182" s="90">
        <v>0</v>
      </c>
      <c r="AG182" s="90">
        <v>0</v>
      </c>
      <c r="AH182" s="90">
        <v>0</v>
      </c>
      <c r="AI182" s="90">
        <v>146.96411900000001</v>
      </c>
      <c r="AJ182" s="90">
        <v>5137</v>
      </c>
      <c r="AK182" s="90">
        <v>1.1676200000000001</v>
      </c>
      <c r="AL182" s="90">
        <v>12</v>
      </c>
      <c r="AM182" s="90">
        <v>146.96411900000001</v>
      </c>
      <c r="AN182" s="90">
        <v>5137</v>
      </c>
      <c r="AO182" s="90">
        <v>1.1676200000000001</v>
      </c>
      <c r="AP182" s="90">
        <v>12</v>
      </c>
      <c r="AQ182" s="90">
        <v>0</v>
      </c>
      <c r="AR182" s="90">
        <v>0</v>
      </c>
      <c r="AS182" s="90">
        <v>5.5E-2</v>
      </c>
      <c r="AT182" s="90">
        <v>1</v>
      </c>
      <c r="AU182" s="90">
        <v>5</v>
      </c>
      <c r="AV182" s="90">
        <v>1</v>
      </c>
      <c r="AW182" s="90">
        <v>6.9550000000000001</v>
      </c>
      <c r="AX182" s="90">
        <v>2</v>
      </c>
      <c r="AY182" s="90">
        <v>0</v>
      </c>
      <c r="AZ182" s="90">
        <v>0</v>
      </c>
      <c r="BA182" s="90">
        <v>0</v>
      </c>
      <c r="BB182" s="90">
        <v>0</v>
      </c>
      <c r="BC182" s="90">
        <v>0</v>
      </c>
      <c r="BD182" s="90">
        <v>0</v>
      </c>
      <c r="BE182" s="90">
        <v>0</v>
      </c>
      <c r="BF182" s="90">
        <v>0</v>
      </c>
      <c r="BG182" s="90">
        <v>114.17579000000001</v>
      </c>
      <c r="BH182" s="90">
        <v>37</v>
      </c>
      <c r="BI182" s="90">
        <v>133.65684999999999</v>
      </c>
      <c r="BJ182" s="90">
        <v>22</v>
      </c>
      <c r="BK182" s="90">
        <v>10.6645</v>
      </c>
      <c r="BL182" s="90">
        <v>2</v>
      </c>
      <c r="BM182" s="90">
        <v>6</v>
      </c>
      <c r="BN182" s="90">
        <v>9</v>
      </c>
      <c r="BO182" s="90">
        <v>25.893789999999999</v>
      </c>
      <c r="BP182" s="90">
        <v>14</v>
      </c>
      <c r="BQ182" s="90">
        <v>5.6551479999999996</v>
      </c>
      <c r="BR182" s="90">
        <v>1</v>
      </c>
      <c r="BS182" s="90">
        <v>0</v>
      </c>
      <c r="BT182" s="90">
        <v>0</v>
      </c>
      <c r="BU182" s="90">
        <v>0</v>
      </c>
      <c r="BV182" s="90">
        <v>0</v>
      </c>
      <c r="BW182" s="131">
        <f t="shared" si="14"/>
        <v>1653.5823630000002</v>
      </c>
      <c r="BX182" s="131">
        <f t="shared" si="15"/>
        <v>0</v>
      </c>
      <c r="IS182" s="60"/>
      <c r="IT182" s="60"/>
      <c r="IU182" s="60"/>
      <c r="IV182" s="60"/>
    </row>
    <row r="183" spans="1:256" s="50" customFormat="1" ht="20.25" customHeight="1">
      <c r="A183" s="282"/>
      <c r="B183" s="91" t="s">
        <v>47</v>
      </c>
      <c r="C183" s="90">
        <v>945.14</v>
      </c>
      <c r="D183" s="90">
        <v>1061</v>
      </c>
      <c r="E183" s="90">
        <v>57.738029073715602</v>
      </c>
      <c r="F183" s="90">
        <v>238.67</v>
      </c>
      <c r="G183" s="90">
        <v>243</v>
      </c>
      <c r="H183" s="90"/>
      <c r="I183" s="90">
        <v>2</v>
      </c>
      <c r="J183" s="90"/>
      <c r="K183" s="90"/>
      <c r="L183" s="90">
        <v>764.5</v>
      </c>
      <c r="M183" s="90">
        <v>913</v>
      </c>
      <c r="N183" s="90">
        <v>64.466159211997294</v>
      </c>
      <c r="O183" s="90">
        <v>200.69</v>
      </c>
      <c r="P183" s="90">
        <v>195</v>
      </c>
      <c r="Q183" s="90"/>
      <c r="R183" s="90"/>
      <c r="S183" s="90"/>
      <c r="T183" s="90"/>
      <c r="U183" s="90"/>
      <c r="V183" s="90">
        <v>511.86</v>
      </c>
      <c r="W183" s="90">
        <v>797</v>
      </c>
      <c r="X183" s="90">
        <v>64.466159211997294</v>
      </c>
      <c r="Y183" s="90">
        <v>101.29</v>
      </c>
      <c r="Z183" s="90">
        <v>99</v>
      </c>
      <c r="AA183" s="90">
        <v>252.64</v>
      </c>
      <c r="AB183" s="90">
        <v>116</v>
      </c>
      <c r="AC183" s="90">
        <v>99.4</v>
      </c>
      <c r="AD183" s="90">
        <v>96</v>
      </c>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v>48.64</v>
      </c>
      <c r="BH183" s="90">
        <v>23</v>
      </c>
      <c r="BI183" s="90">
        <v>0.42</v>
      </c>
      <c r="BJ183" s="90">
        <v>3</v>
      </c>
      <c r="BK183" s="90">
        <v>132</v>
      </c>
      <c r="BL183" s="90">
        <v>123</v>
      </c>
      <c r="BM183" s="90">
        <v>37.56</v>
      </c>
      <c r="BN183" s="90">
        <v>45</v>
      </c>
      <c r="BO183" s="90"/>
      <c r="BP183" s="90"/>
      <c r="BQ183" s="90"/>
      <c r="BR183" s="90"/>
      <c r="BS183" s="90"/>
      <c r="BT183" s="90"/>
      <c r="BU183" s="90"/>
      <c r="BV183" s="90"/>
      <c r="BW183" s="131">
        <f t="shared" si="14"/>
        <v>945.14</v>
      </c>
      <c r="BX183" s="131">
        <f t="shared" si="15"/>
        <v>0</v>
      </c>
      <c r="IS183" s="60"/>
      <c r="IT183" s="60"/>
      <c r="IU183" s="60"/>
      <c r="IV183" s="60"/>
    </row>
    <row r="184" spans="1:256" s="50" customFormat="1" ht="20.25" customHeight="1">
      <c r="A184" s="282"/>
      <c r="B184" s="91" t="s">
        <v>61</v>
      </c>
      <c r="C184" s="98">
        <v>351.94</v>
      </c>
      <c r="D184" s="99">
        <v>287</v>
      </c>
      <c r="E184" s="99">
        <v>72.511125762320702</v>
      </c>
      <c r="F184" s="98">
        <v>39.35</v>
      </c>
      <c r="G184" s="99">
        <v>24</v>
      </c>
      <c r="H184" s="98">
        <v>0</v>
      </c>
      <c r="I184" s="99">
        <v>0</v>
      </c>
      <c r="J184" s="98">
        <v>0</v>
      </c>
      <c r="K184" s="98">
        <v>0</v>
      </c>
      <c r="L184" s="98">
        <v>343.03</v>
      </c>
      <c r="M184" s="99">
        <v>276</v>
      </c>
      <c r="N184" s="99">
        <v>77.140865341369107</v>
      </c>
      <c r="O184" s="98">
        <v>29.21</v>
      </c>
      <c r="P184" s="99">
        <v>21</v>
      </c>
      <c r="Q184" s="98"/>
      <c r="R184" s="98"/>
      <c r="S184" s="98" t="e">
        <v>#VALUE!</v>
      </c>
      <c r="T184" s="98">
        <v>0</v>
      </c>
      <c r="U184" s="111">
        <v>0</v>
      </c>
      <c r="V184" s="98">
        <v>239.93</v>
      </c>
      <c r="W184" s="98">
        <v>252</v>
      </c>
      <c r="X184" s="99">
        <v>53.983575205309897</v>
      </c>
      <c r="Y184" s="98">
        <v>25.96</v>
      </c>
      <c r="Z184" s="98">
        <v>20</v>
      </c>
      <c r="AA184" s="98">
        <v>0</v>
      </c>
      <c r="AB184" s="98">
        <v>0</v>
      </c>
      <c r="AC184" s="98">
        <v>0</v>
      </c>
      <c r="AD184" s="98">
        <v>0</v>
      </c>
      <c r="AE184" s="98">
        <v>103.1</v>
      </c>
      <c r="AF184" s="98">
        <v>24</v>
      </c>
      <c r="AG184" s="111">
        <v>3.25</v>
      </c>
      <c r="AH184" s="98">
        <v>1</v>
      </c>
      <c r="AI184" s="98">
        <v>0</v>
      </c>
      <c r="AJ184" s="98">
        <v>0</v>
      </c>
      <c r="AK184" s="98">
        <v>0</v>
      </c>
      <c r="AL184" s="98">
        <v>0</v>
      </c>
      <c r="AM184" s="98">
        <v>0</v>
      </c>
      <c r="AN184" s="98">
        <v>0</v>
      </c>
      <c r="AO184" s="98">
        <v>0</v>
      </c>
      <c r="AP184" s="98">
        <v>0</v>
      </c>
      <c r="AQ184" s="98">
        <v>0</v>
      </c>
      <c r="AR184" s="98">
        <v>0</v>
      </c>
      <c r="AS184" s="98">
        <v>0</v>
      </c>
      <c r="AT184" s="98">
        <v>0</v>
      </c>
      <c r="AU184" s="111">
        <v>0</v>
      </c>
      <c r="AV184" s="111">
        <v>0</v>
      </c>
      <c r="AW184" s="98">
        <v>0</v>
      </c>
      <c r="AX184" s="111">
        <v>0</v>
      </c>
      <c r="AY184" s="98">
        <v>0</v>
      </c>
      <c r="AZ184" s="98">
        <v>0</v>
      </c>
      <c r="BA184" s="98">
        <v>0</v>
      </c>
      <c r="BB184" s="98">
        <v>0</v>
      </c>
      <c r="BC184" s="98">
        <v>0</v>
      </c>
      <c r="BD184" s="98">
        <v>0</v>
      </c>
      <c r="BE184" s="98">
        <v>0</v>
      </c>
      <c r="BF184" s="98">
        <v>0</v>
      </c>
      <c r="BG184" s="98">
        <v>8.69</v>
      </c>
      <c r="BH184" s="98">
        <v>7</v>
      </c>
      <c r="BI184" s="98">
        <v>7.24</v>
      </c>
      <c r="BJ184" s="98">
        <v>1</v>
      </c>
      <c r="BK184" s="98">
        <v>0.22</v>
      </c>
      <c r="BL184" s="98">
        <v>4</v>
      </c>
      <c r="BM184" s="98">
        <v>2.9</v>
      </c>
      <c r="BN184" s="98">
        <v>2</v>
      </c>
      <c r="BO184" s="98">
        <v>0</v>
      </c>
      <c r="BP184" s="98">
        <v>0</v>
      </c>
      <c r="BQ184" s="98"/>
      <c r="BR184" s="98">
        <v>0</v>
      </c>
      <c r="BS184" s="98">
        <v>0</v>
      </c>
      <c r="BT184" s="98">
        <v>0</v>
      </c>
      <c r="BU184" s="98">
        <v>0</v>
      </c>
      <c r="BV184" s="98">
        <v>0</v>
      </c>
      <c r="BW184" s="131">
        <f t="shared" si="14"/>
        <v>351.94</v>
      </c>
      <c r="BX184" s="131">
        <f t="shared" si="15"/>
        <v>0</v>
      </c>
      <c r="IS184" s="60"/>
      <c r="IT184" s="60"/>
      <c r="IU184" s="60"/>
      <c r="IV184" s="60"/>
    </row>
    <row r="185" spans="1:256" s="50" customFormat="1" ht="20.25" customHeight="1">
      <c r="A185" s="282"/>
      <c r="B185" s="91" t="s">
        <v>63</v>
      </c>
      <c r="C185" s="90">
        <v>308.31</v>
      </c>
      <c r="D185" s="90">
        <v>385</v>
      </c>
      <c r="E185" s="90">
        <v>57.81</v>
      </c>
      <c r="F185" s="90">
        <v>127.11</v>
      </c>
      <c r="G185" s="90">
        <v>31</v>
      </c>
      <c r="H185" s="90">
        <v>0</v>
      </c>
      <c r="I185" s="90">
        <v>0</v>
      </c>
      <c r="J185" s="90">
        <v>17</v>
      </c>
      <c r="K185" s="90">
        <v>1</v>
      </c>
      <c r="L185" s="90">
        <v>191.87</v>
      </c>
      <c r="M185" s="90">
        <v>362</v>
      </c>
      <c r="N185" s="90">
        <v>39.86</v>
      </c>
      <c r="O185" s="90">
        <v>102.15</v>
      </c>
      <c r="P185" s="90">
        <v>15</v>
      </c>
      <c r="Q185" s="90"/>
      <c r="R185" s="90"/>
      <c r="S185" s="90"/>
      <c r="T185" s="90"/>
      <c r="U185" s="90"/>
      <c r="V185" s="90">
        <v>191.87</v>
      </c>
      <c r="W185" s="90">
        <v>362</v>
      </c>
      <c r="X185" s="90">
        <v>39.86</v>
      </c>
      <c r="Y185" s="90">
        <v>102.15</v>
      </c>
      <c r="Z185" s="90">
        <v>15</v>
      </c>
      <c r="AA185" s="90"/>
      <c r="AB185" s="90"/>
      <c r="AC185" s="90"/>
      <c r="AD185" s="90"/>
      <c r="AE185" s="90"/>
      <c r="AF185" s="90"/>
      <c r="AG185" s="90"/>
      <c r="AH185" s="90"/>
      <c r="AI185" s="90"/>
      <c r="AJ185" s="90"/>
      <c r="AK185" s="90"/>
      <c r="AL185" s="90"/>
      <c r="AM185" s="90"/>
      <c r="AN185" s="90"/>
      <c r="AO185" s="90"/>
      <c r="AP185" s="90"/>
      <c r="AQ185" s="90">
        <v>0</v>
      </c>
      <c r="AR185" s="90">
        <v>0</v>
      </c>
      <c r="AS185" s="90">
        <v>0</v>
      </c>
      <c r="AT185" s="90">
        <v>0</v>
      </c>
      <c r="AU185" s="90">
        <v>98.32</v>
      </c>
      <c r="AV185" s="90">
        <v>1</v>
      </c>
      <c r="AW185" s="90">
        <v>3</v>
      </c>
      <c r="AX185" s="90">
        <v>1</v>
      </c>
      <c r="AY185" s="90">
        <v>0</v>
      </c>
      <c r="AZ185" s="90">
        <v>0</v>
      </c>
      <c r="BA185" s="90">
        <v>0</v>
      </c>
      <c r="BB185" s="90">
        <v>1</v>
      </c>
      <c r="BC185" s="90"/>
      <c r="BD185" s="90"/>
      <c r="BE185" s="90"/>
      <c r="BF185" s="90"/>
      <c r="BG185" s="90">
        <v>7.69</v>
      </c>
      <c r="BH185" s="90">
        <v>12</v>
      </c>
      <c r="BI185" s="90">
        <v>1.71</v>
      </c>
      <c r="BJ185" s="90">
        <v>8</v>
      </c>
      <c r="BK185" s="90">
        <v>10.43</v>
      </c>
      <c r="BL185" s="90">
        <v>10</v>
      </c>
      <c r="BM185" s="90">
        <v>3.25</v>
      </c>
      <c r="BN185" s="90">
        <v>5</v>
      </c>
      <c r="BO185" s="90">
        <v>0</v>
      </c>
      <c r="BP185" s="90">
        <v>0</v>
      </c>
      <c r="BQ185" s="90">
        <v>0</v>
      </c>
      <c r="BR185" s="90">
        <v>0</v>
      </c>
      <c r="BS185" s="98">
        <v>0</v>
      </c>
      <c r="BT185" s="111">
        <v>0</v>
      </c>
      <c r="BU185" s="98">
        <v>0</v>
      </c>
      <c r="BV185" s="111">
        <v>0</v>
      </c>
      <c r="BW185" s="131">
        <f t="shared" si="14"/>
        <v>308.31</v>
      </c>
      <c r="BX185" s="131">
        <f t="shared" si="15"/>
        <v>0</v>
      </c>
      <c r="IS185" s="60"/>
      <c r="IT185" s="60"/>
      <c r="IU185" s="60"/>
      <c r="IV185" s="60"/>
    </row>
    <row r="186" spans="1:256" s="50" customFormat="1" ht="20.25" customHeight="1">
      <c r="A186" s="282"/>
      <c r="B186" s="91" t="s">
        <v>38</v>
      </c>
      <c r="C186" s="95">
        <v>3756.2270560000002</v>
      </c>
      <c r="D186" s="95">
        <v>21894</v>
      </c>
      <c r="E186" s="96">
        <v>126.34266034750701</v>
      </c>
      <c r="F186" s="95">
        <v>67.644419999999997</v>
      </c>
      <c r="G186" s="95">
        <v>75</v>
      </c>
      <c r="H186" s="95">
        <v>0</v>
      </c>
      <c r="I186" s="95">
        <v>1</v>
      </c>
      <c r="J186" s="95">
        <v>0.1</v>
      </c>
      <c r="K186" s="95">
        <v>1</v>
      </c>
      <c r="L186" s="95">
        <v>134.593188</v>
      </c>
      <c r="M186" s="95">
        <v>165</v>
      </c>
      <c r="N186" s="96">
        <v>42.5302607218605</v>
      </c>
      <c r="O186" s="95">
        <v>47.789900000000003</v>
      </c>
      <c r="P186" s="95">
        <v>23</v>
      </c>
      <c r="Q186" s="95"/>
      <c r="R186" s="95"/>
      <c r="S186" s="120">
        <v>0</v>
      </c>
      <c r="T186" s="95"/>
      <c r="U186" s="95"/>
      <c r="V186" s="136">
        <v>121.16458799999999</v>
      </c>
      <c r="W186" s="136">
        <v>162</v>
      </c>
      <c r="X186" s="96">
        <v>38.503191530277</v>
      </c>
      <c r="Y186" s="136">
        <v>47.729900000000001</v>
      </c>
      <c r="Z186" s="136">
        <v>22</v>
      </c>
      <c r="AA186" s="95">
        <v>1.2</v>
      </c>
      <c r="AB186" s="95">
        <v>1</v>
      </c>
      <c r="AC186" s="95">
        <v>0.06</v>
      </c>
      <c r="AD186" s="95">
        <v>1</v>
      </c>
      <c r="AE186" s="95">
        <v>12.2286</v>
      </c>
      <c r="AF186" s="95">
        <v>2</v>
      </c>
      <c r="AG186" s="95">
        <v>0</v>
      </c>
      <c r="AH186" s="95">
        <v>0</v>
      </c>
      <c r="AI186" s="95">
        <v>3615.5927099999999</v>
      </c>
      <c r="AJ186" s="95">
        <v>21714</v>
      </c>
      <c r="AK186" s="95">
        <v>2.8674200000000001</v>
      </c>
      <c r="AL186" s="95">
        <v>38</v>
      </c>
      <c r="AM186" s="95">
        <v>3611.9207099999999</v>
      </c>
      <c r="AN186" s="95">
        <v>21713</v>
      </c>
      <c r="AO186" s="95">
        <v>3419.51946</v>
      </c>
      <c r="AP186" s="95">
        <v>38</v>
      </c>
      <c r="AQ186" s="95">
        <v>0.1</v>
      </c>
      <c r="AR186" s="95">
        <v>1</v>
      </c>
      <c r="AS186" s="95">
        <v>0.189</v>
      </c>
      <c r="AT186" s="95">
        <v>1</v>
      </c>
      <c r="AU186" s="95">
        <v>0</v>
      </c>
      <c r="AV186" s="95">
        <v>0</v>
      </c>
      <c r="AW186" s="95">
        <v>0</v>
      </c>
      <c r="AX186" s="95">
        <v>0</v>
      </c>
      <c r="AY186" s="95">
        <v>0</v>
      </c>
      <c r="AZ186" s="95">
        <v>0</v>
      </c>
      <c r="BA186" s="95">
        <v>0</v>
      </c>
      <c r="BB186" s="95">
        <v>0</v>
      </c>
      <c r="BC186" s="95">
        <v>0</v>
      </c>
      <c r="BD186" s="95">
        <v>0</v>
      </c>
      <c r="BE186" s="95">
        <v>0</v>
      </c>
      <c r="BF186" s="95">
        <v>0</v>
      </c>
      <c r="BG186" s="95">
        <v>0</v>
      </c>
      <c r="BH186" s="95">
        <v>0</v>
      </c>
      <c r="BI186" s="95">
        <v>0</v>
      </c>
      <c r="BJ186" s="95">
        <v>0</v>
      </c>
      <c r="BK186" s="95">
        <v>2.4411580000000002</v>
      </c>
      <c r="BL186" s="95">
        <v>12</v>
      </c>
      <c r="BM186" s="95">
        <v>16.6981</v>
      </c>
      <c r="BN186" s="95">
        <v>12</v>
      </c>
      <c r="BO186" s="95">
        <v>3.5</v>
      </c>
      <c r="BP186" s="95">
        <v>1</v>
      </c>
      <c r="BQ186" s="95">
        <v>0</v>
      </c>
      <c r="BR186" s="95">
        <v>0</v>
      </c>
      <c r="BS186" s="95">
        <v>0</v>
      </c>
      <c r="BT186" s="95">
        <v>0</v>
      </c>
      <c r="BU186" s="95">
        <v>0</v>
      </c>
      <c r="BV186" s="95">
        <v>0</v>
      </c>
      <c r="BW186" s="131">
        <f t="shared" si="14"/>
        <v>3756.2270559999997</v>
      </c>
      <c r="BX186" s="131">
        <f t="shared" si="15"/>
        <v>0</v>
      </c>
      <c r="IS186" s="60"/>
      <c r="IT186" s="60"/>
      <c r="IU186" s="60"/>
      <c r="IV186" s="60"/>
    </row>
    <row r="187" spans="1:256" s="50" customFormat="1" ht="20.25" customHeight="1">
      <c r="A187" s="282"/>
      <c r="B187" s="91" t="s">
        <v>41</v>
      </c>
      <c r="C187" s="102">
        <v>5301.2048629999999</v>
      </c>
      <c r="D187" s="103">
        <v>6981</v>
      </c>
      <c r="E187" s="104">
        <v>54.863733945997502</v>
      </c>
      <c r="F187" s="102">
        <v>2829.57474</v>
      </c>
      <c r="G187" s="102">
        <v>736</v>
      </c>
      <c r="H187" s="112">
        <v>103.840812</v>
      </c>
      <c r="I187" s="105">
        <v>13</v>
      </c>
      <c r="J187" s="112">
        <v>0</v>
      </c>
      <c r="K187" s="105">
        <v>0</v>
      </c>
      <c r="L187" s="112">
        <v>4380.4968490000001</v>
      </c>
      <c r="M187" s="105">
        <v>6451</v>
      </c>
      <c r="N187" s="103">
        <v>54.203791915119403</v>
      </c>
      <c r="O187" s="112">
        <v>2401.2550700000002</v>
      </c>
      <c r="P187" s="112">
        <v>485</v>
      </c>
      <c r="Q187" s="112">
        <v>29.222103000000001</v>
      </c>
      <c r="R187" s="105">
        <v>28</v>
      </c>
      <c r="S187" s="103">
        <v>61.384264265909401</v>
      </c>
      <c r="T187" s="112">
        <v>38.183</v>
      </c>
      <c r="U187" s="105">
        <v>5</v>
      </c>
      <c r="V187" s="112">
        <v>4356.8492429999997</v>
      </c>
      <c r="W187" s="105">
        <v>6435</v>
      </c>
      <c r="X187" s="103">
        <v>53.921834244997001</v>
      </c>
      <c r="Y187" s="112">
        <v>2400.0550699999999</v>
      </c>
      <c r="Z187" s="112">
        <v>483</v>
      </c>
      <c r="AA187" s="112">
        <v>23.647606</v>
      </c>
      <c r="AB187" s="105">
        <v>16</v>
      </c>
      <c r="AC187" s="112">
        <v>1.2</v>
      </c>
      <c r="AD187" s="105">
        <v>2</v>
      </c>
      <c r="AE187" s="112">
        <v>0</v>
      </c>
      <c r="AF187" s="123">
        <v>0</v>
      </c>
      <c r="AG187" s="112">
        <v>0</v>
      </c>
      <c r="AH187" s="123">
        <v>0</v>
      </c>
      <c r="AI187" s="105">
        <v>0</v>
      </c>
      <c r="AJ187" s="105">
        <v>0</v>
      </c>
      <c r="AK187" s="105">
        <v>0</v>
      </c>
      <c r="AL187" s="105">
        <v>0</v>
      </c>
      <c r="AM187" s="105">
        <v>0</v>
      </c>
      <c r="AN187" s="105">
        <v>0</v>
      </c>
      <c r="AO187" s="105">
        <v>0</v>
      </c>
      <c r="AP187" s="105">
        <v>0</v>
      </c>
      <c r="AQ187" s="126">
        <v>0</v>
      </c>
      <c r="AR187" s="123">
        <v>6</v>
      </c>
      <c r="AS187" s="126">
        <v>0.2</v>
      </c>
      <c r="AT187" s="123">
        <v>1</v>
      </c>
      <c r="AU187" s="105">
        <v>13.643939</v>
      </c>
      <c r="AV187" s="105">
        <v>3</v>
      </c>
      <c r="AW187" s="105">
        <v>3.6999999999999998E-2</v>
      </c>
      <c r="AX187" s="105">
        <v>1</v>
      </c>
      <c r="AY187" s="112">
        <v>0</v>
      </c>
      <c r="AZ187" s="112">
        <v>0</v>
      </c>
      <c r="BA187" s="112">
        <v>0</v>
      </c>
      <c r="BB187" s="112">
        <v>0</v>
      </c>
      <c r="BC187" s="112">
        <v>0</v>
      </c>
      <c r="BD187" s="112">
        <v>0</v>
      </c>
      <c r="BE187" s="112">
        <v>0</v>
      </c>
      <c r="BF187" s="112">
        <v>0</v>
      </c>
      <c r="BG187" s="112">
        <v>666.08751299999994</v>
      </c>
      <c r="BH187" s="123">
        <v>416</v>
      </c>
      <c r="BI187" s="112">
        <v>387.710712</v>
      </c>
      <c r="BJ187" s="123">
        <v>219</v>
      </c>
      <c r="BK187" s="126">
        <v>136.86205000000001</v>
      </c>
      <c r="BL187" s="123">
        <v>87</v>
      </c>
      <c r="BM187" s="126">
        <v>40.371957999999999</v>
      </c>
      <c r="BN187" s="123">
        <v>30</v>
      </c>
      <c r="BO187" s="105">
        <v>0</v>
      </c>
      <c r="BP187" s="105">
        <v>0</v>
      </c>
      <c r="BQ187" s="105">
        <v>0</v>
      </c>
      <c r="BR187" s="105">
        <v>0</v>
      </c>
      <c r="BS187" s="112">
        <v>0.27369999999945099</v>
      </c>
      <c r="BT187" s="112">
        <v>5</v>
      </c>
      <c r="BU187" s="112">
        <v>3.4816594052244899E-13</v>
      </c>
      <c r="BV187" s="112">
        <v>0</v>
      </c>
      <c r="BW187" s="131">
        <f t="shared" si="14"/>
        <v>5301.204862999999</v>
      </c>
      <c r="BX187" s="131">
        <f t="shared" si="15"/>
        <v>0</v>
      </c>
      <c r="IS187" s="60"/>
      <c r="IT187" s="60"/>
      <c r="IU187" s="60"/>
      <c r="IV187" s="60"/>
    </row>
    <row r="188" spans="1:256" s="50" customFormat="1" ht="20.25" customHeight="1">
      <c r="A188" s="282"/>
      <c r="B188" s="91" t="s">
        <v>72</v>
      </c>
      <c r="C188" s="98">
        <v>154.25</v>
      </c>
      <c r="D188" s="98">
        <v>212</v>
      </c>
      <c r="E188" s="99">
        <v>31.3</v>
      </c>
      <c r="F188" s="98">
        <v>50.77</v>
      </c>
      <c r="G188" s="98">
        <v>15</v>
      </c>
      <c r="H188" s="98">
        <v>0.94</v>
      </c>
      <c r="I188" s="98">
        <v>2</v>
      </c>
      <c r="J188" s="98"/>
      <c r="K188" s="98"/>
      <c r="L188" s="98">
        <v>133.07</v>
      </c>
      <c r="M188" s="98">
        <v>190</v>
      </c>
      <c r="N188" s="99">
        <v>32.72</v>
      </c>
      <c r="O188" s="98">
        <v>38.83</v>
      </c>
      <c r="P188" s="98">
        <v>11</v>
      </c>
      <c r="Q188" s="98"/>
      <c r="R188" s="98"/>
      <c r="S188" s="98"/>
      <c r="T188" s="98"/>
      <c r="U188" s="98"/>
      <c r="V188" s="98">
        <v>133.07</v>
      </c>
      <c r="W188" s="99">
        <v>190</v>
      </c>
      <c r="X188" s="99">
        <v>32.72</v>
      </c>
      <c r="Y188" s="98">
        <v>38.83</v>
      </c>
      <c r="Z188" s="99">
        <v>11</v>
      </c>
      <c r="AA188" s="98"/>
      <c r="AB188" s="98"/>
      <c r="AC188" s="98"/>
      <c r="AD188" s="98"/>
      <c r="AE188" s="98"/>
      <c r="AF188" s="98"/>
      <c r="AG188" s="98"/>
      <c r="AH188" s="98"/>
      <c r="AI188" s="98"/>
      <c r="AJ188" s="98"/>
      <c r="AK188" s="98"/>
      <c r="AL188" s="98"/>
      <c r="AM188" s="98"/>
      <c r="AN188" s="98"/>
      <c r="AO188" s="98"/>
      <c r="AP188" s="98"/>
      <c r="AQ188" s="98"/>
      <c r="AR188" s="98"/>
      <c r="AS188" s="98">
        <v>0.3</v>
      </c>
      <c r="AT188" s="98">
        <v>1</v>
      </c>
      <c r="AU188" s="98"/>
      <c r="AV188" s="98"/>
      <c r="AW188" s="98"/>
      <c r="AX188" s="98"/>
      <c r="AY188" s="98"/>
      <c r="AZ188" s="98"/>
      <c r="BA188" s="98"/>
      <c r="BB188" s="98"/>
      <c r="BC188" s="98"/>
      <c r="BD188" s="98"/>
      <c r="BE188" s="98"/>
      <c r="BF188" s="98"/>
      <c r="BG188" s="98">
        <v>19.87</v>
      </c>
      <c r="BH188" s="98">
        <v>18</v>
      </c>
      <c r="BI188" s="98">
        <v>6.14</v>
      </c>
      <c r="BJ188" s="98">
        <v>2</v>
      </c>
      <c r="BK188" s="98">
        <v>0.37</v>
      </c>
      <c r="BL188" s="98">
        <v>2</v>
      </c>
      <c r="BM188" s="98"/>
      <c r="BN188" s="98"/>
      <c r="BO188" s="98"/>
      <c r="BP188" s="98"/>
      <c r="BQ188" s="98"/>
      <c r="BR188" s="98"/>
      <c r="BS188" s="98"/>
      <c r="BT188" s="98"/>
      <c r="BU188" s="98">
        <v>5.5</v>
      </c>
      <c r="BV188" s="98">
        <v>1</v>
      </c>
      <c r="BW188" s="131">
        <f t="shared" si="14"/>
        <v>154.25</v>
      </c>
      <c r="BX188" s="131">
        <f t="shared" si="15"/>
        <v>0</v>
      </c>
      <c r="IS188" s="60"/>
      <c r="IT188" s="60"/>
      <c r="IU188" s="60"/>
      <c r="IV188" s="60"/>
    </row>
    <row r="189" spans="1:256" s="50" customFormat="1" ht="20.25" customHeight="1">
      <c r="A189" s="282"/>
      <c r="B189" s="91" t="s">
        <v>60</v>
      </c>
      <c r="C189" s="98">
        <v>3.0758999999999999</v>
      </c>
      <c r="D189" s="98">
        <v>3</v>
      </c>
      <c r="E189" s="99">
        <v>4.0533964580307202</v>
      </c>
      <c r="F189" s="98">
        <v>0</v>
      </c>
      <c r="G189" s="98">
        <v>0</v>
      </c>
      <c r="H189" s="98">
        <v>0</v>
      </c>
      <c r="I189" s="98">
        <v>0</v>
      </c>
      <c r="J189" s="98">
        <v>0</v>
      </c>
      <c r="K189" s="98">
        <v>0</v>
      </c>
      <c r="L189" s="98">
        <v>3.0758999999999999</v>
      </c>
      <c r="M189" s="98">
        <v>3</v>
      </c>
      <c r="N189" s="99">
        <v>4.0533964580307202</v>
      </c>
      <c r="O189" s="98">
        <v>0</v>
      </c>
      <c r="P189" s="98">
        <v>0</v>
      </c>
      <c r="Q189" s="98">
        <v>0</v>
      </c>
      <c r="R189" s="98">
        <v>0</v>
      </c>
      <c r="S189" s="98"/>
      <c r="T189" s="98">
        <v>0</v>
      </c>
      <c r="U189" s="98">
        <v>0</v>
      </c>
      <c r="V189" s="98">
        <v>3.0758999999999999</v>
      </c>
      <c r="W189" s="99">
        <v>3</v>
      </c>
      <c r="X189" s="99">
        <v>4.0533964580307202</v>
      </c>
      <c r="Y189" s="98">
        <v>0</v>
      </c>
      <c r="Z189" s="99">
        <v>0</v>
      </c>
      <c r="AA189" s="98">
        <v>0</v>
      </c>
      <c r="AB189" s="98">
        <v>0</v>
      </c>
      <c r="AC189" s="98">
        <v>0</v>
      </c>
      <c r="AD189" s="98">
        <v>0</v>
      </c>
      <c r="AE189" s="98">
        <v>0</v>
      </c>
      <c r="AF189" s="98">
        <v>0</v>
      </c>
      <c r="AG189" s="98">
        <v>0</v>
      </c>
      <c r="AH189" s="98">
        <v>0</v>
      </c>
      <c r="AI189" s="98">
        <v>0</v>
      </c>
      <c r="AJ189" s="98">
        <v>0</v>
      </c>
      <c r="AK189" s="98">
        <v>0</v>
      </c>
      <c r="AL189" s="98">
        <v>0</v>
      </c>
      <c r="AM189" s="98"/>
      <c r="AN189" s="98"/>
      <c r="AO189" s="98"/>
      <c r="AP189" s="98"/>
      <c r="AQ189" s="98">
        <v>0</v>
      </c>
      <c r="AR189" s="98">
        <v>0</v>
      </c>
      <c r="AS189" s="98">
        <v>0</v>
      </c>
      <c r="AT189" s="98">
        <v>0</v>
      </c>
      <c r="AU189" s="98">
        <v>0</v>
      </c>
      <c r="AV189" s="98">
        <v>0</v>
      </c>
      <c r="AW189" s="98">
        <v>0</v>
      </c>
      <c r="AX189" s="98">
        <v>0</v>
      </c>
      <c r="AY189" s="98">
        <v>0</v>
      </c>
      <c r="AZ189" s="98">
        <v>0</v>
      </c>
      <c r="BA189" s="98">
        <v>0</v>
      </c>
      <c r="BB189" s="98">
        <v>0</v>
      </c>
      <c r="BC189" s="98">
        <v>0</v>
      </c>
      <c r="BD189" s="98">
        <v>0</v>
      </c>
      <c r="BE189" s="98">
        <v>0</v>
      </c>
      <c r="BF189" s="98">
        <v>0</v>
      </c>
      <c r="BG189" s="98">
        <v>0</v>
      </c>
      <c r="BH189" s="98">
        <v>0</v>
      </c>
      <c r="BI189" s="98">
        <v>0</v>
      </c>
      <c r="BJ189" s="98">
        <v>0</v>
      </c>
      <c r="BK189" s="98">
        <v>0</v>
      </c>
      <c r="BL189" s="98">
        <v>0</v>
      </c>
      <c r="BM189" s="98">
        <v>0</v>
      </c>
      <c r="BN189" s="98">
        <v>0</v>
      </c>
      <c r="BO189" s="98">
        <v>0</v>
      </c>
      <c r="BP189" s="98">
        <v>0</v>
      </c>
      <c r="BQ189" s="98">
        <v>0</v>
      </c>
      <c r="BR189" s="98">
        <v>0</v>
      </c>
      <c r="BS189" s="98">
        <v>0</v>
      </c>
      <c r="BT189" s="98">
        <v>0</v>
      </c>
      <c r="BU189" s="98">
        <v>0</v>
      </c>
      <c r="BV189" s="98">
        <v>0</v>
      </c>
      <c r="BW189" s="131">
        <f t="shared" si="14"/>
        <v>3.0758999999999999</v>
      </c>
      <c r="BX189" s="131">
        <f t="shared" si="15"/>
        <v>0</v>
      </c>
      <c r="IS189" s="60"/>
      <c r="IT189" s="60"/>
      <c r="IU189" s="60"/>
      <c r="IV189" s="60"/>
    </row>
    <row r="190" spans="1:256" s="53" customFormat="1" ht="20.25" customHeight="1">
      <c r="A190" s="282"/>
      <c r="B190" s="106" t="s">
        <v>17</v>
      </c>
      <c r="C190" s="107">
        <f>C168+C169+C170+C171+C172+C173+C174+C175+C176+C177+C178+C179+C180+C181+C182+C183+C184+C185+C186+C187+C188+C189</f>
        <v>99655.946567003295</v>
      </c>
      <c r="D190" s="107">
        <f t="shared" ref="D190:AI190" si="20">D168+D169+D170+D171+D172+D173+D174+D175+D176+D177+D178+D179+D180+D181+D182+D183+D184+D185+D186+D187+D188+D189</f>
        <v>195471</v>
      </c>
      <c r="E190" s="107">
        <f>C190/各地承保!D189*100</f>
        <v>54.04853840985411</v>
      </c>
      <c r="F190" s="107">
        <f t="shared" si="20"/>
        <v>43490.873568999981</v>
      </c>
      <c r="G190" s="107">
        <f t="shared" si="20"/>
        <v>12258</v>
      </c>
      <c r="H190" s="107">
        <f t="shared" si="20"/>
        <v>1241.8259259378997</v>
      </c>
      <c r="I190" s="107">
        <f t="shared" si="20"/>
        <v>257</v>
      </c>
      <c r="J190" s="107">
        <f t="shared" si="20"/>
        <v>876.53023999999982</v>
      </c>
      <c r="K190" s="107">
        <f t="shared" si="20"/>
        <v>121</v>
      </c>
      <c r="L190" s="107">
        <f t="shared" si="20"/>
        <v>79282.317448172602</v>
      </c>
      <c r="M190" s="107">
        <f t="shared" si="20"/>
        <v>106610</v>
      </c>
      <c r="N190" s="107">
        <f>L190/各地承保!N189*100</f>
        <v>52.993768217052164</v>
      </c>
      <c r="O190" s="107">
        <f t="shared" si="20"/>
        <v>38298.391206000008</v>
      </c>
      <c r="P190" s="107">
        <f t="shared" si="20"/>
        <v>9917</v>
      </c>
      <c r="Q190" s="107">
        <f t="shared" si="20"/>
        <v>8452.6108990000012</v>
      </c>
      <c r="R190" s="107">
        <f t="shared" si="20"/>
        <v>12381</v>
      </c>
      <c r="S190" s="107">
        <f>Q190/各地承保!T189*100</f>
        <v>71.841493794529924</v>
      </c>
      <c r="T190" s="107">
        <f t="shared" si="20"/>
        <v>6594.6074840000001</v>
      </c>
      <c r="U190" s="107">
        <f t="shared" si="20"/>
        <v>943</v>
      </c>
      <c r="V190" s="107">
        <f t="shared" si="20"/>
        <v>77190.5548921726</v>
      </c>
      <c r="W190" s="107">
        <f t="shared" si="20"/>
        <v>104855</v>
      </c>
      <c r="X190" s="107">
        <f>V190/各地承保!Z189*100</f>
        <v>52.107231023748312</v>
      </c>
      <c r="Y190" s="107">
        <f t="shared" si="20"/>
        <v>37500.794040000008</v>
      </c>
      <c r="Z190" s="107">
        <f t="shared" si="20"/>
        <v>9609</v>
      </c>
      <c r="AA190" s="107">
        <f t="shared" si="20"/>
        <v>1607.6578670000001</v>
      </c>
      <c r="AB190" s="107">
        <f t="shared" si="20"/>
        <v>1432</v>
      </c>
      <c r="AC190" s="107">
        <f t="shared" si="20"/>
        <v>653.67152499999997</v>
      </c>
      <c r="AD190" s="107">
        <f t="shared" si="20"/>
        <v>266</v>
      </c>
      <c r="AE190" s="107">
        <f t="shared" si="20"/>
        <v>484.10468900000001</v>
      </c>
      <c r="AF190" s="107">
        <f t="shared" si="20"/>
        <v>323</v>
      </c>
      <c r="AG190" s="107">
        <f t="shared" si="20"/>
        <v>143.92564099999998</v>
      </c>
      <c r="AH190" s="107">
        <f t="shared" si="20"/>
        <v>42</v>
      </c>
      <c r="AI190" s="107">
        <f t="shared" si="20"/>
        <v>11422.407855566002</v>
      </c>
      <c r="AJ190" s="107">
        <f t="shared" ref="AJ190:BV190" si="21">AJ168+AJ169+AJ170+AJ171+AJ172+AJ173+AJ174+AJ175+AJ176+AJ177+AJ178+AJ179+AJ180+AJ181+AJ182+AJ183+AJ184+AJ185+AJ186+AJ187+AJ188+AJ189</f>
        <v>75623</v>
      </c>
      <c r="AK190" s="107">
        <f t="shared" si="21"/>
        <v>149.40386700000002</v>
      </c>
      <c r="AL190" s="107">
        <f t="shared" si="21"/>
        <v>689</v>
      </c>
      <c r="AM190" s="107">
        <f t="shared" si="21"/>
        <v>11168.304579298001</v>
      </c>
      <c r="AN190" s="107">
        <f t="shared" si="21"/>
        <v>75506</v>
      </c>
      <c r="AO190" s="107">
        <f t="shared" si="21"/>
        <v>3561.830993</v>
      </c>
      <c r="AP190" s="107">
        <f t="shared" si="21"/>
        <v>687</v>
      </c>
      <c r="AQ190" s="107">
        <f t="shared" si="21"/>
        <v>127.18486258039999</v>
      </c>
      <c r="AR190" s="107">
        <f t="shared" si="21"/>
        <v>322</v>
      </c>
      <c r="AS190" s="107">
        <f t="shared" si="21"/>
        <v>9.1596569999999993</v>
      </c>
      <c r="AT190" s="107">
        <f t="shared" si="21"/>
        <v>42</v>
      </c>
      <c r="AU190" s="107">
        <f t="shared" si="21"/>
        <v>192.94152174729999</v>
      </c>
      <c r="AV190" s="107">
        <f t="shared" si="21"/>
        <v>31</v>
      </c>
      <c r="AW190" s="107">
        <f t="shared" si="21"/>
        <v>102.273264</v>
      </c>
      <c r="AX190" s="107">
        <f t="shared" si="21"/>
        <v>14</v>
      </c>
      <c r="AY190" s="107">
        <f t="shared" si="21"/>
        <v>44.504480999999998</v>
      </c>
      <c r="AZ190" s="107">
        <f t="shared" si="21"/>
        <v>31</v>
      </c>
      <c r="BA190" s="107">
        <f t="shared" si="21"/>
        <v>17.433</v>
      </c>
      <c r="BB190" s="107">
        <f t="shared" si="21"/>
        <v>11</v>
      </c>
      <c r="BC190" s="107">
        <f t="shared" si="21"/>
        <v>613.41508176749994</v>
      </c>
      <c r="BD190" s="107">
        <f t="shared" si="21"/>
        <v>48</v>
      </c>
      <c r="BE190" s="107">
        <f t="shared" si="21"/>
        <v>0.3301</v>
      </c>
      <c r="BF190" s="107">
        <f t="shared" si="21"/>
        <v>3</v>
      </c>
      <c r="BG190" s="107">
        <f t="shared" si="21"/>
        <v>4189.5331616815993</v>
      </c>
      <c r="BH190" s="107">
        <f t="shared" si="21"/>
        <v>8557</v>
      </c>
      <c r="BI190" s="107">
        <f t="shared" si="21"/>
        <v>2634.8765859999999</v>
      </c>
      <c r="BJ190" s="107">
        <f t="shared" si="21"/>
        <v>822</v>
      </c>
      <c r="BK190" s="107">
        <f t="shared" si="21"/>
        <v>2123.7709452480003</v>
      </c>
      <c r="BL190" s="107">
        <f t="shared" si="21"/>
        <v>2315</v>
      </c>
      <c r="BM190" s="107">
        <f t="shared" si="21"/>
        <v>1304.1449190000003</v>
      </c>
      <c r="BN190" s="107">
        <f t="shared" si="21"/>
        <v>522</v>
      </c>
      <c r="BO190" s="107">
        <f t="shared" si="21"/>
        <v>384.34497730200002</v>
      </c>
      <c r="BP190" s="107">
        <f t="shared" si="21"/>
        <v>1535</v>
      </c>
      <c r="BQ190" s="107">
        <f t="shared" si="21"/>
        <v>77.830729999999988</v>
      </c>
      <c r="BR190" s="107">
        <f t="shared" si="21"/>
        <v>114</v>
      </c>
      <c r="BS190" s="107">
        <f t="shared" si="21"/>
        <v>33.700305999995678</v>
      </c>
      <c r="BT190" s="107">
        <f t="shared" si="21"/>
        <v>142</v>
      </c>
      <c r="BU190" s="107">
        <f t="shared" si="21"/>
        <v>20.499999999999432</v>
      </c>
      <c r="BV190" s="107">
        <f t="shared" si="21"/>
        <v>3</v>
      </c>
      <c r="BW190" s="131">
        <f t="shared" si="14"/>
        <v>99655.946567003281</v>
      </c>
      <c r="BX190" s="131">
        <f t="shared" si="15"/>
        <v>0</v>
      </c>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c r="IK190" s="57"/>
      <c r="IL190" s="57"/>
      <c r="IM190" s="57"/>
      <c r="IN190" s="57"/>
      <c r="IO190" s="57"/>
      <c r="IP190" s="57"/>
      <c r="IQ190" s="57"/>
      <c r="IR190" s="57"/>
      <c r="IS190" s="57"/>
      <c r="IT190" s="57"/>
      <c r="IU190" s="57"/>
      <c r="IV190" s="57"/>
    </row>
    <row r="191" spans="1:256" s="50" customFormat="1" ht="20.25" customHeight="1">
      <c r="A191" s="282" t="s">
        <v>85</v>
      </c>
      <c r="B191" s="91" t="s">
        <v>77</v>
      </c>
      <c r="C191" s="90">
        <v>53278.127014999998</v>
      </c>
      <c r="D191" s="90">
        <v>232838</v>
      </c>
      <c r="E191" s="90">
        <v>56.578452423475397</v>
      </c>
      <c r="F191" s="90">
        <v>14263.793584999999</v>
      </c>
      <c r="G191" s="90">
        <v>3372</v>
      </c>
      <c r="H191" s="90">
        <v>144.48694599999999</v>
      </c>
      <c r="I191" s="90">
        <v>80</v>
      </c>
      <c r="J191" s="90">
        <v>507.23689000000002</v>
      </c>
      <c r="K191" s="90">
        <v>25</v>
      </c>
      <c r="L191" s="90">
        <v>26159.043184999999</v>
      </c>
      <c r="M191" s="90">
        <v>33142</v>
      </c>
      <c r="N191" s="90">
        <v>50.466015737275399</v>
      </c>
      <c r="O191" s="90">
        <v>11649.640572</v>
      </c>
      <c r="P191" s="90">
        <v>2814</v>
      </c>
      <c r="Q191" s="90">
        <v>1761.4249219999999</v>
      </c>
      <c r="R191" s="90">
        <v>2661</v>
      </c>
      <c r="S191" s="90">
        <v>75.046950120528393</v>
      </c>
      <c r="T191" s="90">
        <v>729.26475700000003</v>
      </c>
      <c r="U191" s="90">
        <v>145</v>
      </c>
      <c r="V191" s="90">
        <v>25707.356865999998</v>
      </c>
      <c r="W191" s="90">
        <v>32522</v>
      </c>
      <c r="X191" s="90">
        <v>50.074588553866</v>
      </c>
      <c r="Y191" s="90">
        <v>11472.255456999999</v>
      </c>
      <c r="Z191" s="90">
        <v>2752</v>
      </c>
      <c r="AA191" s="90">
        <v>449.28321899999997</v>
      </c>
      <c r="AB191" s="90">
        <v>613</v>
      </c>
      <c r="AC191" s="90">
        <v>176.07155599999999</v>
      </c>
      <c r="AD191" s="90">
        <v>61</v>
      </c>
      <c r="AE191" s="90">
        <v>2.4030999999999998</v>
      </c>
      <c r="AF191" s="90">
        <v>7</v>
      </c>
      <c r="AG191" s="90">
        <v>1.3135589999999999</v>
      </c>
      <c r="AH191" s="90">
        <v>1</v>
      </c>
      <c r="AI191" s="90">
        <v>6756.8223150000003</v>
      </c>
      <c r="AJ191" s="90">
        <v>56285</v>
      </c>
      <c r="AK191" s="90">
        <v>1.5761860000000001</v>
      </c>
      <c r="AL191" s="90">
        <v>18</v>
      </c>
      <c r="AM191" s="90">
        <v>6756.3498149999996</v>
      </c>
      <c r="AN191" s="90">
        <v>56284</v>
      </c>
      <c r="AO191" s="90">
        <v>1.5761860000000001</v>
      </c>
      <c r="AP191" s="90">
        <v>18</v>
      </c>
      <c r="AQ191" s="90">
        <v>74.984369999999998</v>
      </c>
      <c r="AR191" s="90">
        <v>709</v>
      </c>
      <c r="AS191" s="90">
        <v>6.7149999999999999</v>
      </c>
      <c r="AT191" s="90">
        <v>33</v>
      </c>
      <c r="AU191" s="90">
        <v>0</v>
      </c>
      <c r="AV191" s="90">
        <v>3</v>
      </c>
      <c r="AW191" s="90">
        <v>8</v>
      </c>
      <c r="AX191" s="90">
        <v>1</v>
      </c>
      <c r="AY191" s="90">
        <v>37.309508000000001</v>
      </c>
      <c r="AZ191" s="90">
        <v>33</v>
      </c>
      <c r="BA191" s="90">
        <v>105.570863</v>
      </c>
      <c r="BB191" s="90">
        <v>8</v>
      </c>
      <c r="BC191" s="90">
        <v>0</v>
      </c>
      <c r="BD191" s="90">
        <v>0</v>
      </c>
      <c r="BE191" s="90">
        <v>0</v>
      </c>
      <c r="BF191" s="90">
        <v>0</v>
      </c>
      <c r="BG191" s="90">
        <v>1566.528712</v>
      </c>
      <c r="BH191" s="90">
        <v>933</v>
      </c>
      <c r="BI191" s="90">
        <v>768.36859800000002</v>
      </c>
      <c r="BJ191" s="90">
        <v>176</v>
      </c>
      <c r="BK191" s="90">
        <v>1961.4058199999999</v>
      </c>
      <c r="BL191" s="90">
        <v>7935</v>
      </c>
      <c r="BM191" s="90">
        <v>1053.8295559999999</v>
      </c>
      <c r="BN191" s="90">
        <v>255</v>
      </c>
      <c r="BO191" s="90">
        <v>16438.593708</v>
      </c>
      <c r="BP191" s="90">
        <v>133639</v>
      </c>
      <c r="BQ191" s="90">
        <v>23.88888</v>
      </c>
      <c r="BR191" s="90">
        <v>13</v>
      </c>
      <c r="BS191" s="90">
        <v>138.95245100000801</v>
      </c>
      <c r="BT191" s="90">
        <v>79</v>
      </c>
      <c r="BU191" s="90">
        <v>138.967039999999</v>
      </c>
      <c r="BV191" s="90">
        <v>29</v>
      </c>
      <c r="BW191" s="131">
        <f t="shared" si="14"/>
        <v>53278.127014999998</v>
      </c>
      <c r="BX191" s="131">
        <f t="shared" si="15"/>
        <v>0</v>
      </c>
      <c r="IS191" s="60"/>
      <c r="IT191" s="60"/>
      <c r="IU191" s="60"/>
      <c r="IV191" s="60"/>
    </row>
    <row r="192" spans="1:256" s="54" customFormat="1" ht="20.25" customHeight="1">
      <c r="A192" s="282"/>
      <c r="B192" s="74" t="s">
        <v>32</v>
      </c>
      <c r="C192" s="90">
        <v>7987.4653280000002</v>
      </c>
      <c r="D192" s="90">
        <v>10086</v>
      </c>
      <c r="E192" s="90">
        <v>55.108707174934501</v>
      </c>
      <c r="F192" s="90">
        <v>2741.4119369999999</v>
      </c>
      <c r="G192" s="90">
        <v>768</v>
      </c>
      <c r="H192" s="90">
        <v>124.127183</v>
      </c>
      <c r="I192" s="90">
        <v>10</v>
      </c>
      <c r="J192" s="90">
        <v>49.551699999999997</v>
      </c>
      <c r="K192" s="90">
        <v>8</v>
      </c>
      <c r="L192" s="90">
        <v>7094.665387</v>
      </c>
      <c r="M192" s="90">
        <v>9411</v>
      </c>
      <c r="N192" s="90">
        <v>56.348667762480297</v>
      </c>
      <c r="O192" s="90">
        <v>1846.238595</v>
      </c>
      <c r="P192" s="90">
        <v>579</v>
      </c>
      <c r="Q192" s="90">
        <v>530.42377799999997</v>
      </c>
      <c r="R192" s="90">
        <v>569</v>
      </c>
      <c r="S192" s="90">
        <v>53.948741528040898</v>
      </c>
      <c r="T192" s="90">
        <v>128.02514099999999</v>
      </c>
      <c r="U192" s="90">
        <v>47</v>
      </c>
      <c r="V192" s="90">
        <v>6939.9048700000003</v>
      </c>
      <c r="W192" s="90">
        <v>9094</v>
      </c>
      <c r="X192" s="90">
        <v>55.875048402957503</v>
      </c>
      <c r="Y192" s="90">
        <v>1804.787605</v>
      </c>
      <c r="Z192" s="90">
        <v>562</v>
      </c>
      <c r="AA192" s="90">
        <v>153.52551700000001</v>
      </c>
      <c r="AB192" s="90">
        <v>310</v>
      </c>
      <c r="AC192" s="90">
        <v>41.450989999999997</v>
      </c>
      <c r="AD192" s="90">
        <v>17</v>
      </c>
      <c r="AE192" s="90">
        <v>1.2350000000000001</v>
      </c>
      <c r="AF192" s="90">
        <v>7</v>
      </c>
      <c r="AG192" s="90">
        <v>0</v>
      </c>
      <c r="AH192" s="90">
        <v>0</v>
      </c>
      <c r="AI192" s="90">
        <v>0</v>
      </c>
      <c r="AJ192" s="90">
        <v>0</v>
      </c>
      <c r="AK192" s="90">
        <v>0</v>
      </c>
      <c r="AL192" s="90">
        <v>0</v>
      </c>
      <c r="AM192" s="90">
        <v>0</v>
      </c>
      <c r="AN192" s="90">
        <v>0</v>
      </c>
      <c r="AO192" s="90">
        <v>0</v>
      </c>
      <c r="AP192" s="90">
        <v>0</v>
      </c>
      <c r="AQ192" s="90">
        <v>0.85799999999999998</v>
      </c>
      <c r="AR192" s="90">
        <v>10</v>
      </c>
      <c r="AS192" s="90">
        <v>0</v>
      </c>
      <c r="AT192" s="90">
        <v>0</v>
      </c>
      <c r="AU192" s="90">
        <v>0</v>
      </c>
      <c r="AV192" s="90">
        <v>0</v>
      </c>
      <c r="AW192" s="90">
        <v>0</v>
      </c>
      <c r="AX192" s="90">
        <v>0</v>
      </c>
      <c r="AY192" s="90">
        <v>0</v>
      </c>
      <c r="AZ192" s="90">
        <v>0</v>
      </c>
      <c r="BA192" s="90">
        <v>0</v>
      </c>
      <c r="BB192" s="90">
        <v>0</v>
      </c>
      <c r="BC192" s="90">
        <v>0</v>
      </c>
      <c r="BD192" s="90">
        <v>0</v>
      </c>
      <c r="BE192" s="90">
        <v>0.8</v>
      </c>
      <c r="BF192" s="90">
        <v>1</v>
      </c>
      <c r="BG192" s="90">
        <v>198.10724999999999</v>
      </c>
      <c r="BH192" s="90">
        <v>77</v>
      </c>
      <c r="BI192" s="90">
        <v>333.45664199999999</v>
      </c>
      <c r="BJ192" s="90">
        <v>62</v>
      </c>
      <c r="BK192" s="90">
        <v>397.86042300000003</v>
      </c>
      <c r="BL192" s="90">
        <v>223</v>
      </c>
      <c r="BM192" s="90">
        <v>477.36500000000001</v>
      </c>
      <c r="BN192" s="90">
        <v>104</v>
      </c>
      <c r="BO192" s="90">
        <v>171.486828</v>
      </c>
      <c r="BP192" s="90">
        <v>354</v>
      </c>
      <c r="BQ192" s="90">
        <v>32</v>
      </c>
      <c r="BR192" s="90">
        <v>12</v>
      </c>
      <c r="BS192" s="90">
        <v>0.36025699999999999</v>
      </c>
      <c r="BT192" s="90">
        <v>1</v>
      </c>
      <c r="BU192" s="90">
        <v>2</v>
      </c>
      <c r="BV192" s="90">
        <v>2</v>
      </c>
      <c r="BW192" s="131">
        <f t="shared" si="14"/>
        <v>7987.4653280000002</v>
      </c>
      <c r="BX192" s="131">
        <f t="shared" si="15"/>
        <v>0</v>
      </c>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35"/>
      <c r="DI192" s="135"/>
      <c r="DJ192" s="135"/>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c r="EJ192" s="135"/>
      <c r="EK192" s="135"/>
      <c r="EL192" s="135"/>
      <c r="EM192" s="135"/>
      <c r="EN192" s="135"/>
      <c r="EO192" s="135"/>
      <c r="EP192" s="135"/>
      <c r="EQ192" s="135"/>
      <c r="ER192" s="135"/>
      <c r="ES192" s="135"/>
      <c r="ET192" s="135"/>
      <c r="EU192" s="135"/>
      <c r="EV192" s="135"/>
      <c r="EW192" s="135"/>
      <c r="EX192" s="135"/>
      <c r="EY192" s="135"/>
      <c r="EZ192" s="135"/>
      <c r="FA192" s="135"/>
      <c r="FB192" s="135"/>
      <c r="FC192" s="135"/>
      <c r="FD192" s="135"/>
      <c r="FE192" s="135"/>
      <c r="FF192" s="135"/>
      <c r="FG192" s="135"/>
      <c r="FH192" s="135"/>
      <c r="FI192" s="135"/>
      <c r="FJ192" s="135"/>
      <c r="FK192" s="135"/>
      <c r="FL192" s="135"/>
      <c r="FM192" s="135"/>
      <c r="FN192" s="135"/>
      <c r="FO192" s="135"/>
      <c r="FP192" s="135"/>
      <c r="FQ192" s="135"/>
      <c r="FR192" s="135"/>
      <c r="FS192" s="135"/>
      <c r="FT192" s="135"/>
      <c r="FU192" s="135"/>
      <c r="FV192" s="135"/>
      <c r="FW192" s="135"/>
      <c r="FX192" s="135"/>
      <c r="FY192" s="135"/>
      <c r="FZ192" s="135"/>
      <c r="GA192" s="135"/>
      <c r="GB192" s="135"/>
      <c r="GC192" s="135"/>
      <c r="GD192" s="135"/>
      <c r="GE192" s="135"/>
      <c r="GF192" s="135"/>
      <c r="GG192" s="135"/>
      <c r="GH192" s="135"/>
      <c r="GI192" s="135"/>
      <c r="GJ192" s="135"/>
      <c r="GK192" s="135"/>
      <c r="GL192" s="135"/>
      <c r="GM192" s="135"/>
      <c r="GN192" s="135"/>
      <c r="GO192" s="135"/>
      <c r="GP192" s="135"/>
      <c r="GQ192" s="135"/>
      <c r="GR192" s="135"/>
      <c r="GS192" s="135"/>
      <c r="GT192" s="135"/>
      <c r="GU192" s="135"/>
      <c r="GV192" s="135"/>
      <c r="GW192" s="135"/>
      <c r="GX192" s="135"/>
      <c r="GY192" s="135"/>
      <c r="GZ192" s="135"/>
      <c r="HA192" s="135"/>
      <c r="HB192" s="135"/>
      <c r="HC192" s="135"/>
      <c r="HD192" s="135"/>
      <c r="HE192" s="135"/>
      <c r="HF192" s="135"/>
      <c r="HG192" s="135"/>
      <c r="HH192" s="135"/>
      <c r="HI192" s="135"/>
      <c r="HJ192" s="135"/>
      <c r="HK192" s="135"/>
      <c r="HL192" s="135"/>
      <c r="HM192" s="135"/>
      <c r="HN192" s="135"/>
      <c r="HO192" s="135"/>
      <c r="HP192" s="135"/>
      <c r="HQ192" s="135"/>
      <c r="HR192" s="135"/>
      <c r="HS192" s="135"/>
      <c r="HT192" s="135"/>
      <c r="HU192" s="135"/>
      <c r="HV192" s="135"/>
      <c r="HW192" s="135"/>
      <c r="HX192" s="135"/>
      <c r="HY192" s="135"/>
      <c r="HZ192" s="135"/>
      <c r="IA192" s="135"/>
      <c r="IB192" s="135"/>
      <c r="IC192" s="135"/>
      <c r="ID192" s="135"/>
      <c r="IE192" s="135"/>
      <c r="IF192" s="135"/>
      <c r="IG192" s="135"/>
      <c r="IH192" s="135"/>
      <c r="II192" s="135"/>
      <c r="IJ192" s="135"/>
      <c r="IK192" s="135"/>
      <c r="IL192" s="135"/>
      <c r="IM192" s="135"/>
      <c r="IN192" s="135"/>
      <c r="IO192" s="135"/>
      <c r="IP192" s="135"/>
      <c r="IQ192" s="135"/>
      <c r="IR192" s="135"/>
      <c r="IS192" s="135"/>
      <c r="IT192" s="135"/>
      <c r="IU192" s="135"/>
      <c r="IV192" s="135"/>
    </row>
    <row r="193" spans="1:256" s="50" customFormat="1" ht="20.25" customHeight="1">
      <c r="A193" s="282"/>
      <c r="B193" s="91" t="s">
        <v>33</v>
      </c>
      <c r="C193" s="92">
        <v>19493.451027999999</v>
      </c>
      <c r="D193" s="92">
        <v>40267</v>
      </c>
      <c r="E193" s="92">
        <v>43.2074665293637</v>
      </c>
      <c r="F193" s="92">
        <v>11676.385145</v>
      </c>
      <c r="G193" s="92">
        <v>4136</v>
      </c>
      <c r="H193" s="92">
        <v>90.639116999999999</v>
      </c>
      <c r="I193" s="92">
        <v>8</v>
      </c>
      <c r="J193" s="92">
        <v>0.81200000000000006</v>
      </c>
      <c r="K193" s="92">
        <v>1</v>
      </c>
      <c r="L193" s="92">
        <v>17017.952918999999</v>
      </c>
      <c r="M193" s="92">
        <v>24748</v>
      </c>
      <c r="N193" s="92">
        <v>43.734163197123799</v>
      </c>
      <c r="O193" s="92">
        <v>10504.151284</v>
      </c>
      <c r="P193" s="92">
        <v>3553</v>
      </c>
      <c r="Q193" s="92">
        <v>4180.5460130000001</v>
      </c>
      <c r="R193" s="92">
        <v>6665</v>
      </c>
      <c r="S193" s="92">
        <v>65.380469236119794</v>
      </c>
      <c r="T193" s="92">
        <v>1993.811445</v>
      </c>
      <c r="U193" s="92">
        <v>706</v>
      </c>
      <c r="V193" s="92">
        <v>16896.477051000002</v>
      </c>
      <c r="W193" s="92">
        <v>24607</v>
      </c>
      <c r="X193" s="92">
        <v>43.5112462885863</v>
      </c>
      <c r="Y193" s="92">
        <v>10396.516814000001</v>
      </c>
      <c r="Z193" s="92">
        <v>3501</v>
      </c>
      <c r="AA193" s="92">
        <v>42.434955000000002</v>
      </c>
      <c r="AB193" s="92">
        <v>112</v>
      </c>
      <c r="AC193" s="92">
        <v>66.996219999999994</v>
      </c>
      <c r="AD193" s="92">
        <v>42</v>
      </c>
      <c r="AE193" s="92">
        <v>79.040913000000003</v>
      </c>
      <c r="AF193" s="92">
        <v>29</v>
      </c>
      <c r="AG193" s="92">
        <v>40.638249999999999</v>
      </c>
      <c r="AH193" s="92">
        <v>10</v>
      </c>
      <c r="AI193" s="92">
        <v>1069.7621469999999</v>
      </c>
      <c r="AJ193" s="92">
        <v>6699</v>
      </c>
      <c r="AK193" s="92">
        <v>677.02860799999996</v>
      </c>
      <c r="AL193" s="92">
        <v>278</v>
      </c>
      <c r="AM193" s="92">
        <v>1069.7621469999999</v>
      </c>
      <c r="AN193" s="92">
        <v>6699</v>
      </c>
      <c r="AO193" s="92">
        <v>677.02860799999996</v>
      </c>
      <c r="AP193" s="92">
        <v>278</v>
      </c>
      <c r="AQ193" s="92">
        <v>625.697723</v>
      </c>
      <c r="AR193" s="92">
        <v>8019</v>
      </c>
      <c r="AS193" s="92">
        <v>30.488606999999998</v>
      </c>
      <c r="AT193" s="92">
        <v>76</v>
      </c>
      <c r="AU193" s="92">
        <v>0</v>
      </c>
      <c r="AV193" s="92">
        <v>0</v>
      </c>
      <c r="AW193" s="92">
        <v>0</v>
      </c>
      <c r="AX193" s="92">
        <v>0</v>
      </c>
      <c r="AY193" s="92">
        <v>77.995851999999999</v>
      </c>
      <c r="AZ193" s="92">
        <v>435</v>
      </c>
      <c r="BA193" s="92">
        <v>21</v>
      </c>
      <c r="BB193" s="92">
        <v>2</v>
      </c>
      <c r="BC193" s="92">
        <v>0</v>
      </c>
      <c r="BD193" s="92">
        <v>0</v>
      </c>
      <c r="BE193" s="92">
        <v>0</v>
      </c>
      <c r="BF193" s="92">
        <v>0</v>
      </c>
      <c r="BG193" s="92">
        <v>412.12354199999999</v>
      </c>
      <c r="BH193" s="92">
        <v>212</v>
      </c>
      <c r="BI193" s="92">
        <v>375.90436799999998</v>
      </c>
      <c r="BJ193" s="92">
        <v>64</v>
      </c>
      <c r="BK193" s="92">
        <v>156.88885200000001</v>
      </c>
      <c r="BL193" s="92">
        <v>63</v>
      </c>
      <c r="BM193" s="92">
        <v>57.397798000000002</v>
      </c>
      <c r="BN193" s="92">
        <v>109</v>
      </c>
      <c r="BO193" s="92">
        <v>12.927939</v>
      </c>
      <c r="BP193" s="92">
        <v>76</v>
      </c>
      <c r="BQ193" s="92">
        <v>9.4024800000000006</v>
      </c>
      <c r="BR193" s="92">
        <v>52</v>
      </c>
      <c r="BS193" s="92">
        <v>29.462937000001201</v>
      </c>
      <c r="BT193" s="92">
        <v>7</v>
      </c>
      <c r="BU193" s="92">
        <v>0.200000000000774</v>
      </c>
      <c r="BV193" s="92">
        <v>1</v>
      </c>
      <c r="BW193" s="131">
        <f t="shared" si="14"/>
        <v>19493.451028000003</v>
      </c>
      <c r="BX193" s="131">
        <f t="shared" si="15"/>
        <v>0</v>
      </c>
      <c r="IS193" s="60"/>
      <c r="IT193" s="60"/>
      <c r="IU193" s="60"/>
      <c r="IV193" s="60"/>
    </row>
    <row r="194" spans="1:256" s="50" customFormat="1" ht="20.25" customHeight="1">
      <c r="A194" s="282"/>
      <c r="B194" s="91" t="s">
        <v>35</v>
      </c>
      <c r="C194" s="90">
        <v>1145.003027</v>
      </c>
      <c r="D194" s="90">
        <v>1702</v>
      </c>
      <c r="E194" s="90">
        <v>53.872139743287299</v>
      </c>
      <c r="F194" s="90">
        <v>264.82905</v>
      </c>
      <c r="G194" s="90">
        <v>79</v>
      </c>
      <c r="H194" s="90">
        <v>0</v>
      </c>
      <c r="I194" s="90">
        <v>1</v>
      </c>
      <c r="J194" s="90">
        <v>3.5</v>
      </c>
      <c r="K194" s="90">
        <v>3</v>
      </c>
      <c r="L194" s="90">
        <v>1039.7665159999999</v>
      </c>
      <c r="M194" s="90">
        <v>1629</v>
      </c>
      <c r="N194" s="90">
        <v>54.420842779999496</v>
      </c>
      <c r="O194" s="90">
        <v>219.86005</v>
      </c>
      <c r="P194" s="90">
        <v>46</v>
      </c>
      <c r="Q194" s="90">
        <v>426.81826999999998</v>
      </c>
      <c r="R194" s="90">
        <v>899</v>
      </c>
      <c r="S194" s="90">
        <v>42.269825379139803</v>
      </c>
      <c r="T194" s="90">
        <v>71.101200000000006</v>
      </c>
      <c r="U194" s="90">
        <v>26</v>
      </c>
      <c r="V194" s="90">
        <v>1039.482391</v>
      </c>
      <c r="W194" s="90">
        <v>1628</v>
      </c>
      <c r="X194" s="90">
        <v>54.413924741112801</v>
      </c>
      <c r="Y194" s="90">
        <v>219.86005</v>
      </c>
      <c r="Z194" s="90">
        <v>46</v>
      </c>
      <c r="AA194" s="90">
        <v>0.28412500000000002</v>
      </c>
      <c r="AB194" s="90">
        <v>1</v>
      </c>
      <c r="AC194" s="90">
        <v>0</v>
      </c>
      <c r="AD194" s="90">
        <v>0</v>
      </c>
      <c r="AE194" s="90">
        <v>0</v>
      </c>
      <c r="AF194" s="90">
        <v>0</v>
      </c>
      <c r="AG194" s="90">
        <v>0</v>
      </c>
      <c r="AH194" s="90">
        <v>0</v>
      </c>
      <c r="AI194" s="90"/>
      <c r="AJ194" s="90"/>
      <c r="AK194" s="90"/>
      <c r="AL194" s="90"/>
      <c r="AM194" s="90"/>
      <c r="AN194" s="90"/>
      <c r="AO194" s="90"/>
      <c r="AP194" s="90"/>
      <c r="AQ194" s="90">
        <v>0</v>
      </c>
      <c r="AR194" s="90">
        <v>0</v>
      </c>
      <c r="AS194" s="90">
        <v>0</v>
      </c>
      <c r="AT194" s="90">
        <v>0</v>
      </c>
      <c r="AU194" s="90">
        <v>0</v>
      </c>
      <c r="AV194" s="90">
        <v>0</v>
      </c>
      <c r="AW194" s="90">
        <v>0</v>
      </c>
      <c r="AX194" s="90">
        <v>0</v>
      </c>
      <c r="AY194" s="90">
        <v>0.15</v>
      </c>
      <c r="AZ194" s="90">
        <v>1</v>
      </c>
      <c r="BA194" s="90">
        <v>0.28000000000000003</v>
      </c>
      <c r="BB194" s="90">
        <v>1</v>
      </c>
      <c r="BC194" s="90">
        <v>0</v>
      </c>
      <c r="BD194" s="90">
        <v>0</v>
      </c>
      <c r="BE194" s="90">
        <v>0</v>
      </c>
      <c r="BF194" s="90">
        <v>0</v>
      </c>
      <c r="BG194" s="90">
        <v>0.5</v>
      </c>
      <c r="BH194" s="90">
        <v>1</v>
      </c>
      <c r="BI194" s="90">
        <v>7.58</v>
      </c>
      <c r="BJ194" s="90">
        <v>8</v>
      </c>
      <c r="BK194" s="90">
        <v>13.230880000000001</v>
      </c>
      <c r="BL194" s="90">
        <v>59</v>
      </c>
      <c r="BM194" s="90">
        <v>33.609000000000002</v>
      </c>
      <c r="BN194" s="90">
        <v>21</v>
      </c>
      <c r="BO194" s="90">
        <v>91.355631000000002</v>
      </c>
      <c r="BP194" s="90">
        <v>11</v>
      </c>
      <c r="BQ194" s="90">
        <v>0</v>
      </c>
      <c r="BR194" s="90">
        <v>0</v>
      </c>
      <c r="BS194" s="90">
        <v>0</v>
      </c>
      <c r="BT194" s="90">
        <v>0</v>
      </c>
      <c r="BU194" s="90">
        <v>0</v>
      </c>
      <c r="BV194" s="90">
        <v>0</v>
      </c>
      <c r="BW194" s="131">
        <f t="shared" si="14"/>
        <v>1145.003027</v>
      </c>
      <c r="BX194" s="131">
        <f t="shared" si="15"/>
        <v>0</v>
      </c>
      <c r="IS194" s="60"/>
      <c r="IT194" s="60"/>
      <c r="IU194" s="60"/>
      <c r="IV194" s="60"/>
    </row>
    <row r="195" spans="1:256" s="50" customFormat="1" ht="20.25" customHeight="1">
      <c r="A195" s="282"/>
      <c r="B195" s="91" t="s">
        <v>34</v>
      </c>
      <c r="C195" s="90">
        <v>9730.0911609996001</v>
      </c>
      <c r="D195" s="90">
        <v>21907</v>
      </c>
      <c r="E195" s="90">
        <v>59.578071966575997</v>
      </c>
      <c r="F195" s="90">
        <v>3650.2815099999998</v>
      </c>
      <c r="G195" s="90">
        <v>1232</v>
      </c>
      <c r="H195" s="92">
        <v>0</v>
      </c>
      <c r="I195" s="92">
        <v>0</v>
      </c>
      <c r="J195" s="92">
        <v>82.5</v>
      </c>
      <c r="K195" s="92">
        <v>5</v>
      </c>
      <c r="L195" s="90">
        <v>7252.2749824738003</v>
      </c>
      <c r="M195" s="90">
        <v>7995</v>
      </c>
      <c r="N195" s="90">
        <v>68.610371622604603</v>
      </c>
      <c r="O195" s="90">
        <v>3111.305601</v>
      </c>
      <c r="P195" s="90">
        <v>881</v>
      </c>
      <c r="Q195" s="90">
        <v>681.55537900000002</v>
      </c>
      <c r="R195" s="90">
        <v>443</v>
      </c>
      <c r="S195" s="90">
        <v>63.533780295271399</v>
      </c>
      <c r="T195" s="90">
        <v>3650.2815099999998</v>
      </c>
      <c r="U195" s="90">
        <v>45</v>
      </c>
      <c r="V195" s="92">
        <v>6585.1841454737996</v>
      </c>
      <c r="W195" s="92">
        <v>6665</v>
      </c>
      <c r="X195" s="90">
        <v>68.339811466623104</v>
      </c>
      <c r="Y195" s="92">
        <v>2717.5767139999998</v>
      </c>
      <c r="Z195" s="92">
        <v>695</v>
      </c>
      <c r="AA195" s="90">
        <v>586.22322199999996</v>
      </c>
      <c r="AB195" s="90">
        <v>1188</v>
      </c>
      <c r="AC195" s="90">
        <v>310.02522199999999</v>
      </c>
      <c r="AD195" s="90">
        <v>151</v>
      </c>
      <c r="AE195" s="90">
        <v>80.867615000000001</v>
      </c>
      <c r="AF195" s="90">
        <v>142</v>
      </c>
      <c r="AG195" s="90">
        <v>83.703665000000001</v>
      </c>
      <c r="AH195" s="90">
        <v>35</v>
      </c>
      <c r="AI195" s="92">
        <v>1745.7180295118001</v>
      </c>
      <c r="AJ195" s="92">
        <v>12628</v>
      </c>
      <c r="AK195" s="90">
        <v>37.239359999999998</v>
      </c>
      <c r="AL195" s="90">
        <v>276</v>
      </c>
      <c r="AM195" s="92">
        <v>1745.7180295118001</v>
      </c>
      <c r="AN195" s="92">
        <v>12621</v>
      </c>
      <c r="AO195" s="90">
        <v>37.239359999999998</v>
      </c>
      <c r="AP195" s="90">
        <v>276</v>
      </c>
      <c r="AQ195" s="92">
        <v>5.4882542885000003</v>
      </c>
      <c r="AR195" s="92">
        <v>41</v>
      </c>
      <c r="AS195" s="90">
        <v>0</v>
      </c>
      <c r="AT195" s="90">
        <v>0</v>
      </c>
      <c r="AU195" s="92">
        <v>0</v>
      </c>
      <c r="AV195" s="92">
        <v>0</v>
      </c>
      <c r="AW195" s="90">
        <v>71.457999999999998</v>
      </c>
      <c r="AX195" s="90">
        <v>3</v>
      </c>
      <c r="AY195" s="92">
        <v>5.8679981676999997</v>
      </c>
      <c r="AZ195" s="92">
        <v>7</v>
      </c>
      <c r="BA195" s="90">
        <v>0</v>
      </c>
      <c r="BB195" s="90">
        <v>0</v>
      </c>
      <c r="BC195" s="92">
        <v>8.3538279591000002</v>
      </c>
      <c r="BD195" s="92">
        <v>1</v>
      </c>
      <c r="BE195" s="90">
        <v>0</v>
      </c>
      <c r="BF195" s="90">
        <v>0</v>
      </c>
      <c r="BG195" s="92">
        <v>209.71525241099999</v>
      </c>
      <c r="BH195" s="92">
        <v>28</v>
      </c>
      <c r="BI195" s="90">
        <v>302.19867199999999</v>
      </c>
      <c r="BJ195" s="90">
        <v>27</v>
      </c>
      <c r="BK195" s="92">
        <v>223.9938996139</v>
      </c>
      <c r="BL195" s="92">
        <v>71</v>
      </c>
      <c r="BM195" s="90">
        <v>4.048362</v>
      </c>
      <c r="BN195" s="90">
        <v>36</v>
      </c>
      <c r="BO195" s="92">
        <v>233.2938345144</v>
      </c>
      <c r="BP195" s="92">
        <v>1129</v>
      </c>
      <c r="BQ195" s="90">
        <v>11.836788</v>
      </c>
      <c r="BR195" s="90">
        <v>2</v>
      </c>
      <c r="BS195" s="92">
        <v>45.385082059400602</v>
      </c>
      <c r="BT195" s="92">
        <v>7</v>
      </c>
      <c r="BU195" s="90">
        <v>29.694727000000199</v>
      </c>
      <c r="BV195" s="90">
        <v>2</v>
      </c>
      <c r="BW195" s="131">
        <f t="shared" si="14"/>
        <v>9730.0911609996001</v>
      </c>
      <c r="BX195" s="131">
        <f t="shared" si="15"/>
        <v>0</v>
      </c>
      <c r="IS195" s="60"/>
      <c r="IT195" s="60"/>
      <c r="IU195" s="60"/>
      <c r="IV195" s="60"/>
    </row>
    <row r="196" spans="1:256" s="50" customFormat="1" ht="20.25" customHeight="1">
      <c r="A196" s="282"/>
      <c r="B196" s="91" t="s">
        <v>48</v>
      </c>
      <c r="C196" s="90">
        <v>2580.0444459999999</v>
      </c>
      <c r="D196" s="90">
        <v>2722</v>
      </c>
      <c r="E196" s="90">
        <v>61.662154907388398</v>
      </c>
      <c r="F196" s="90">
        <v>1324.0682999999999</v>
      </c>
      <c r="G196" s="90">
        <v>276</v>
      </c>
      <c r="H196" s="90">
        <v>0</v>
      </c>
      <c r="I196" s="90">
        <v>0</v>
      </c>
      <c r="J196" s="90">
        <v>0</v>
      </c>
      <c r="K196" s="90">
        <v>0</v>
      </c>
      <c r="L196" s="90">
        <v>2341.7976560000002</v>
      </c>
      <c r="M196" s="90">
        <v>2566</v>
      </c>
      <c r="N196" s="90">
        <v>64.149109735871093</v>
      </c>
      <c r="O196" s="90">
        <v>1106.4834000000001</v>
      </c>
      <c r="P196" s="90">
        <v>249</v>
      </c>
      <c r="Q196" s="90">
        <v>150.81052500000001</v>
      </c>
      <c r="R196" s="90">
        <v>346</v>
      </c>
      <c r="S196" s="90">
        <v>33.829208828161299</v>
      </c>
      <c r="T196" s="90">
        <v>86.004510999999994</v>
      </c>
      <c r="U196" s="90">
        <v>32</v>
      </c>
      <c r="V196" s="90">
        <v>2185.9196040000002</v>
      </c>
      <c r="W196" s="90">
        <v>2381</v>
      </c>
      <c r="X196" s="90">
        <v>60.7444047410292</v>
      </c>
      <c r="Y196" s="90">
        <v>1052.0935999999999</v>
      </c>
      <c r="Z196" s="90">
        <v>234</v>
      </c>
      <c r="AA196" s="90">
        <v>8.8861299999999996</v>
      </c>
      <c r="AB196" s="90">
        <v>22</v>
      </c>
      <c r="AC196" s="90">
        <v>0</v>
      </c>
      <c r="AD196" s="90">
        <v>0</v>
      </c>
      <c r="AE196" s="90">
        <v>146.99192199999999</v>
      </c>
      <c r="AF196" s="90">
        <v>163</v>
      </c>
      <c r="AG196" s="90">
        <v>54.389800000000001</v>
      </c>
      <c r="AH196" s="90">
        <v>15</v>
      </c>
      <c r="AI196" s="90">
        <v>0</v>
      </c>
      <c r="AJ196" s="90">
        <v>0</v>
      </c>
      <c r="AK196" s="90">
        <v>0</v>
      </c>
      <c r="AL196" s="90">
        <v>0</v>
      </c>
      <c r="AM196" s="90">
        <v>0</v>
      </c>
      <c r="AN196" s="90">
        <v>0</v>
      </c>
      <c r="AO196" s="90">
        <v>0</v>
      </c>
      <c r="AP196" s="90">
        <v>0</v>
      </c>
      <c r="AQ196" s="90">
        <v>0</v>
      </c>
      <c r="AR196" s="90">
        <v>1</v>
      </c>
      <c r="AS196" s="90">
        <v>0</v>
      </c>
      <c r="AT196" s="90">
        <v>0</v>
      </c>
      <c r="AU196" s="90">
        <v>0</v>
      </c>
      <c r="AV196" s="90">
        <v>0</v>
      </c>
      <c r="AW196" s="90">
        <v>0</v>
      </c>
      <c r="AX196" s="90">
        <v>0</v>
      </c>
      <c r="AY196" s="90">
        <v>0</v>
      </c>
      <c r="AZ196" s="90">
        <v>0</v>
      </c>
      <c r="BA196" s="90">
        <v>0</v>
      </c>
      <c r="BB196" s="90">
        <v>0</v>
      </c>
      <c r="BC196" s="90">
        <v>0</v>
      </c>
      <c r="BD196" s="90">
        <v>0</v>
      </c>
      <c r="BE196" s="90">
        <v>0</v>
      </c>
      <c r="BF196" s="90">
        <v>0</v>
      </c>
      <c r="BG196" s="90">
        <v>229.830601</v>
      </c>
      <c r="BH196" s="90">
        <v>145</v>
      </c>
      <c r="BI196" s="90">
        <v>203.38399999999999</v>
      </c>
      <c r="BJ196" s="90">
        <v>22</v>
      </c>
      <c r="BK196" s="90">
        <v>2.3545039999999999</v>
      </c>
      <c r="BL196" s="90">
        <v>10</v>
      </c>
      <c r="BM196" s="90">
        <v>7.2008999999999999</v>
      </c>
      <c r="BN196" s="90">
        <v>5</v>
      </c>
      <c r="BO196" s="90">
        <v>6.0616849999999998</v>
      </c>
      <c r="BP196" s="90">
        <v>0</v>
      </c>
      <c r="BQ196" s="90">
        <v>7</v>
      </c>
      <c r="BR196" s="90">
        <v>0</v>
      </c>
      <c r="BS196" s="90">
        <v>0</v>
      </c>
      <c r="BT196" s="90">
        <v>0</v>
      </c>
      <c r="BU196" s="90">
        <v>0</v>
      </c>
      <c r="BV196" s="90">
        <v>0</v>
      </c>
      <c r="BW196" s="131">
        <f t="shared" si="14"/>
        <v>2580.0444460000003</v>
      </c>
      <c r="BX196" s="131">
        <f t="shared" si="15"/>
        <v>0</v>
      </c>
      <c r="IS196" s="60"/>
      <c r="IT196" s="60"/>
      <c r="IU196" s="60"/>
      <c r="IV196" s="60"/>
    </row>
    <row r="197" spans="1:256" s="50" customFormat="1" ht="20.25" customHeight="1">
      <c r="A197" s="282"/>
      <c r="B197" s="91" t="s">
        <v>121</v>
      </c>
      <c r="C197" s="90">
        <v>2800.9487359999998</v>
      </c>
      <c r="D197" s="90">
        <v>4279</v>
      </c>
      <c r="E197" s="90">
        <v>58.549732343925598</v>
      </c>
      <c r="F197" s="90">
        <v>1782.4392700000001</v>
      </c>
      <c r="G197" s="90">
        <v>442</v>
      </c>
      <c r="H197" s="90">
        <v>234.17692199999999</v>
      </c>
      <c r="I197" s="90">
        <v>4</v>
      </c>
      <c r="J197" s="90">
        <v>15.525745000000001</v>
      </c>
      <c r="K197" s="90">
        <v>1</v>
      </c>
      <c r="L197" s="90">
        <v>1552.437257</v>
      </c>
      <c r="M197" s="90">
        <v>3457</v>
      </c>
      <c r="N197" s="90">
        <v>44.857857817634901</v>
      </c>
      <c r="O197" s="90">
        <v>1145.4664620000001</v>
      </c>
      <c r="P197" s="90">
        <v>312</v>
      </c>
      <c r="Q197" s="90">
        <v>0.86343099999999995</v>
      </c>
      <c r="R197" s="90">
        <v>1</v>
      </c>
      <c r="S197" s="90" t="e">
        <v>#DIV/0!</v>
      </c>
      <c r="T197" s="90">
        <v>0</v>
      </c>
      <c r="U197" s="90">
        <v>0</v>
      </c>
      <c r="V197" s="90">
        <v>1166.8492679999999</v>
      </c>
      <c r="W197" s="90">
        <v>2516</v>
      </c>
      <c r="X197" s="90">
        <v>38.583667318663203</v>
      </c>
      <c r="Y197" s="90">
        <v>914.24733000000003</v>
      </c>
      <c r="Z197" s="90">
        <v>233</v>
      </c>
      <c r="AA197" s="90">
        <v>342.53684399999997</v>
      </c>
      <c r="AB197" s="90">
        <v>895</v>
      </c>
      <c r="AC197" s="90">
        <v>220.257589</v>
      </c>
      <c r="AD197" s="90">
        <v>74</v>
      </c>
      <c r="AE197" s="90">
        <v>43.051144999999998</v>
      </c>
      <c r="AF197" s="90">
        <v>46</v>
      </c>
      <c r="AG197" s="90">
        <v>10.961543000000001</v>
      </c>
      <c r="AH197" s="90">
        <v>5</v>
      </c>
      <c r="AI197" s="90"/>
      <c r="AJ197" s="90"/>
      <c r="AK197" s="90"/>
      <c r="AL197" s="90"/>
      <c r="AM197" s="90"/>
      <c r="AN197" s="90"/>
      <c r="AO197" s="90"/>
      <c r="AP197" s="90"/>
      <c r="AQ197" s="90">
        <v>0</v>
      </c>
      <c r="AR197" s="90">
        <v>0</v>
      </c>
      <c r="AS197" s="90">
        <v>0.28483000000000003</v>
      </c>
      <c r="AT197" s="90">
        <v>1</v>
      </c>
      <c r="AU197" s="90">
        <v>0</v>
      </c>
      <c r="AV197" s="90">
        <v>0</v>
      </c>
      <c r="AW197" s="90">
        <v>3.9678879999999999</v>
      </c>
      <c r="AX197" s="90">
        <v>2</v>
      </c>
      <c r="AY197" s="90">
        <v>0</v>
      </c>
      <c r="AZ197" s="90">
        <v>0</v>
      </c>
      <c r="BA197" s="90">
        <v>5.1440000000000001E-3</v>
      </c>
      <c r="BB197" s="90">
        <v>1</v>
      </c>
      <c r="BC197" s="90">
        <v>0</v>
      </c>
      <c r="BD197" s="90">
        <v>0</v>
      </c>
      <c r="BE197" s="90">
        <v>0</v>
      </c>
      <c r="BF197" s="90">
        <v>0</v>
      </c>
      <c r="BG197" s="90">
        <v>41.470362999999999</v>
      </c>
      <c r="BH197" s="90">
        <v>29</v>
      </c>
      <c r="BI197" s="90">
        <v>51.926248999999999</v>
      </c>
      <c r="BJ197" s="90">
        <v>6</v>
      </c>
      <c r="BK197" s="90">
        <v>970.84376499999996</v>
      </c>
      <c r="BL197" s="90">
        <v>783</v>
      </c>
      <c r="BM197" s="90">
        <v>564.68018099999995</v>
      </c>
      <c r="BN197" s="90">
        <v>118</v>
      </c>
      <c r="BO197" s="90">
        <v>2.020429</v>
      </c>
      <c r="BP197" s="90">
        <v>6</v>
      </c>
      <c r="BQ197" s="90">
        <v>0.58277100000000004</v>
      </c>
      <c r="BR197" s="90">
        <v>1</v>
      </c>
      <c r="BS197" s="90"/>
      <c r="BT197" s="90"/>
      <c r="BU197" s="90"/>
      <c r="BV197" s="90"/>
      <c r="BW197" s="131">
        <f t="shared" si="14"/>
        <v>2800.9487360000003</v>
      </c>
      <c r="BX197" s="131">
        <f t="shared" si="15"/>
        <v>0</v>
      </c>
      <c r="IS197" s="60"/>
      <c r="IT197" s="60"/>
      <c r="IU197" s="60"/>
      <c r="IV197" s="60"/>
    </row>
    <row r="198" spans="1:256" s="50" customFormat="1" ht="20.25" customHeight="1">
      <c r="A198" s="282"/>
      <c r="B198" s="91" t="s">
        <v>37</v>
      </c>
      <c r="C198" s="90">
        <v>188.258196</v>
      </c>
      <c r="D198" s="90">
        <v>410</v>
      </c>
      <c r="E198" s="90">
        <v>33.306760384076902</v>
      </c>
      <c r="F198" s="90">
        <v>134.88288399999999</v>
      </c>
      <c r="G198" s="90">
        <v>87</v>
      </c>
      <c r="H198" s="90">
        <v>1.3</v>
      </c>
      <c r="I198" s="90">
        <v>3</v>
      </c>
      <c r="J198" s="90"/>
      <c r="K198" s="90"/>
      <c r="L198" s="90">
        <v>186.11360999999999</v>
      </c>
      <c r="M198" s="90">
        <v>402</v>
      </c>
      <c r="N198" s="90">
        <v>39.447263231488002</v>
      </c>
      <c r="O198" s="90">
        <v>130.264884</v>
      </c>
      <c r="P198" s="90">
        <v>82</v>
      </c>
      <c r="Q198" s="90">
        <v>15.759796</v>
      </c>
      <c r="R198" s="90">
        <v>36</v>
      </c>
      <c r="S198" s="90">
        <v>30.301942383494701</v>
      </c>
      <c r="T198" s="90">
        <v>12.47174</v>
      </c>
      <c r="U198" s="90">
        <v>10</v>
      </c>
      <c r="V198" s="90">
        <v>185.085948</v>
      </c>
      <c r="W198" s="90">
        <v>397</v>
      </c>
      <c r="X198" s="90">
        <v>39.743927718434399</v>
      </c>
      <c r="Y198" s="90">
        <v>130.264884</v>
      </c>
      <c r="Z198" s="90">
        <v>82</v>
      </c>
      <c r="AA198" s="90"/>
      <c r="AB198" s="90"/>
      <c r="AC198" s="90"/>
      <c r="AD198" s="90"/>
      <c r="AE198" s="90">
        <v>1.0276620000000001</v>
      </c>
      <c r="AF198" s="90">
        <v>5</v>
      </c>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v>3.72279999999999E-2</v>
      </c>
      <c r="BH198" s="90">
        <v>1</v>
      </c>
      <c r="BI198" s="90">
        <v>1.3180000000000001</v>
      </c>
      <c r="BJ198" s="90">
        <v>3</v>
      </c>
      <c r="BK198" s="90">
        <v>0.80735800000000002</v>
      </c>
      <c r="BL198" s="90">
        <v>4</v>
      </c>
      <c r="BM198" s="90">
        <v>3.3</v>
      </c>
      <c r="BN198" s="90">
        <v>2</v>
      </c>
      <c r="BO198" s="90"/>
      <c r="BP198" s="90"/>
      <c r="BQ198" s="90"/>
      <c r="BR198" s="90"/>
      <c r="BS198" s="90"/>
      <c r="BT198" s="90"/>
      <c r="BU198" s="90"/>
      <c r="BV198" s="90"/>
      <c r="BW198" s="131">
        <f t="shared" si="14"/>
        <v>188.258196</v>
      </c>
      <c r="BX198" s="131">
        <f t="shared" si="15"/>
        <v>0</v>
      </c>
      <c r="IS198" s="60"/>
      <c r="IT198" s="60"/>
      <c r="IU198" s="60"/>
      <c r="IV198" s="60"/>
    </row>
    <row r="199" spans="1:256" s="50" customFormat="1" ht="20.25" customHeight="1">
      <c r="A199" s="282"/>
      <c r="B199" s="91" t="s">
        <v>39</v>
      </c>
      <c r="C199" s="97">
        <v>190.66</v>
      </c>
      <c r="D199" s="97">
        <v>304</v>
      </c>
      <c r="E199" s="97">
        <v>33.151342328557497</v>
      </c>
      <c r="F199" s="97">
        <v>55.88</v>
      </c>
      <c r="G199" s="97">
        <v>65</v>
      </c>
      <c r="H199" s="90">
        <v>0</v>
      </c>
      <c r="I199" s="90">
        <v>0</v>
      </c>
      <c r="J199" s="90">
        <v>0</v>
      </c>
      <c r="K199" s="90">
        <v>0</v>
      </c>
      <c r="L199" s="97">
        <v>156.43</v>
      </c>
      <c r="M199" s="97">
        <v>293</v>
      </c>
      <c r="N199" s="97">
        <v>27.788534986588001</v>
      </c>
      <c r="O199" s="97">
        <v>55.88</v>
      </c>
      <c r="P199" s="97">
        <v>65</v>
      </c>
      <c r="Q199" s="97">
        <v>8.6199999999999992</v>
      </c>
      <c r="R199" s="97">
        <v>14</v>
      </c>
      <c r="S199" s="97">
        <v>206.22009569378</v>
      </c>
      <c r="T199" s="97">
        <v>2.39</v>
      </c>
      <c r="U199" s="97">
        <v>4</v>
      </c>
      <c r="V199" s="97">
        <v>155.65</v>
      </c>
      <c r="W199" s="97">
        <v>289</v>
      </c>
      <c r="X199" s="97">
        <v>27.716936446035199</v>
      </c>
      <c r="Y199" s="97">
        <v>55.88</v>
      </c>
      <c r="Z199" s="97">
        <v>65</v>
      </c>
      <c r="AA199" s="97">
        <v>0.62</v>
      </c>
      <c r="AB199" s="97">
        <v>3</v>
      </c>
      <c r="AC199" s="97">
        <v>0</v>
      </c>
      <c r="AD199" s="97">
        <v>0</v>
      </c>
      <c r="AE199" s="97">
        <v>0.16</v>
      </c>
      <c r="AF199" s="97">
        <v>1</v>
      </c>
      <c r="AG199" s="97">
        <v>0</v>
      </c>
      <c r="AH199" s="97">
        <v>0</v>
      </c>
      <c r="AI199" s="97">
        <v>0</v>
      </c>
      <c r="AJ199" s="97">
        <v>0</v>
      </c>
      <c r="AK199" s="97">
        <v>0</v>
      </c>
      <c r="AL199" s="97">
        <v>0</v>
      </c>
      <c r="AM199" s="97">
        <v>0</v>
      </c>
      <c r="AN199" s="97">
        <v>0</v>
      </c>
      <c r="AO199" s="97">
        <v>0</v>
      </c>
      <c r="AP199" s="97">
        <v>0</v>
      </c>
      <c r="AQ199" s="97">
        <v>0</v>
      </c>
      <c r="AR199" s="97">
        <v>0</v>
      </c>
      <c r="AS199" s="97">
        <v>0</v>
      </c>
      <c r="AT199" s="97">
        <v>0</v>
      </c>
      <c r="AU199" s="97">
        <v>0</v>
      </c>
      <c r="AV199" s="97">
        <v>0</v>
      </c>
      <c r="AW199" s="97">
        <v>0</v>
      </c>
      <c r="AX199" s="97">
        <v>0</v>
      </c>
      <c r="AY199" s="97">
        <v>0</v>
      </c>
      <c r="AZ199" s="97">
        <v>0</v>
      </c>
      <c r="BA199" s="97">
        <v>0</v>
      </c>
      <c r="BB199" s="97">
        <v>0</v>
      </c>
      <c r="BC199" s="97">
        <v>0</v>
      </c>
      <c r="BD199" s="97">
        <v>0</v>
      </c>
      <c r="BE199" s="97">
        <v>0</v>
      </c>
      <c r="BF199" s="97">
        <v>0</v>
      </c>
      <c r="BG199" s="97">
        <v>15.65</v>
      </c>
      <c r="BH199" s="97">
        <v>2</v>
      </c>
      <c r="BI199" s="97">
        <v>0</v>
      </c>
      <c r="BJ199" s="97">
        <v>0</v>
      </c>
      <c r="BK199" s="97">
        <v>18.579999999999998</v>
      </c>
      <c r="BL199" s="97">
        <v>9</v>
      </c>
      <c r="BM199" s="97">
        <v>0</v>
      </c>
      <c r="BN199" s="97">
        <v>0</v>
      </c>
      <c r="BO199" s="97">
        <v>0</v>
      </c>
      <c r="BP199" s="97">
        <v>0</v>
      </c>
      <c r="BQ199" s="97">
        <v>0</v>
      </c>
      <c r="BR199" s="97">
        <v>0</v>
      </c>
      <c r="BS199" s="97">
        <v>0</v>
      </c>
      <c r="BT199" s="97">
        <v>0</v>
      </c>
      <c r="BU199" s="97">
        <v>0</v>
      </c>
      <c r="BV199" s="97">
        <v>0</v>
      </c>
      <c r="BW199" s="131">
        <f t="shared" si="14"/>
        <v>190.66000000000003</v>
      </c>
      <c r="BX199" s="131">
        <f t="shared" si="15"/>
        <v>0</v>
      </c>
      <c r="IS199" s="60"/>
      <c r="IT199" s="60"/>
      <c r="IU199" s="60"/>
      <c r="IV199" s="60"/>
    </row>
    <row r="200" spans="1:256" s="50" customFormat="1" ht="20.25" customHeight="1">
      <c r="A200" s="282"/>
      <c r="B200" s="91" t="s">
        <v>49</v>
      </c>
      <c r="C200" s="94">
        <v>2585.6568569999999</v>
      </c>
      <c r="D200" s="94">
        <v>5346</v>
      </c>
      <c r="E200" s="94">
        <v>40.663371777005104</v>
      </c>
      <c r="F200" s="94">
        <v>1284.9878530000001</v>
      </c>
      <c r="G200" s="94">
        <v>507</v>
      </c>
      <c r="H200" s="94">
        <v>5.0000000000000001E-3</v>
      </c>
      <c r="I200" s="94">
        <v>1</v>
      </c>
      <c r="J200" s="94">
        <v>0</v>
      </c>
      <c r="K200" s="94">
        <v>0</v>
      </c>
      <c r="L200" s="94">
        <v>2260.1982549999998</v>
      </c>
      <c r="M200" s="94">
        <v>4948</v>
      </c>
      <c r="N200" s="94">
        <v>41.529079619056901</v>
      </c>
      <c r="O200" s="94">
        <v>950.49150799999995</v>
      </c>
      <c r="P200" s="94">
        <v>394</v>
      </c>
      <c r="Q200" s="90">
        <v>34.539181999999997</v>
      </c>
      <c r="R200" s="90">
        <v>55</v>
      </c>
      <c r="S200" s="90">
        <v>326.45643281851397</v>
      </c>
      <c r="T200" s="90">
        <v>5.9224449999999997</v>
      </c>
      <c r="U200" s="90">
        <v>9</v>
      </c>
      <c r="V200" s="94">
        <v>2249.531011</v>
      </c>
      <c r="W200" s="94">
        <v>4861</v>
      </c>
      <c r="X200" s="94">
        <v>43.072480616577202</v>
      </c>
      <c r="Y200" s="94">
        <v>927.12475800000004</v>
      </c>
      <c r="Z200" s="94">
        <v>377</v>
      </c>
      <c r="AA200" s="94">
        <v>10.667244</v>
      </c>
      <c r="AB200" s="94">
        <v>87</v>
      </c>
      <c r="AC200" s="94">
        <v>23.36675</v>
      </c>
      <c r="AD200" s="94">
        <v>17</v>
      </c>
      <c r="AE200" s="94">
        <v>0</v>
      </c>
      <c r="AF200" s="94">
        <v>0</v>
      </c>
      <c r="AG200" s="94">
        <v>0</v>
      </c>
      <c r="AH200" s="94">
        <v>0</v>
      </c>
      <c r="AI200" s="94">
        <v>0</v>
      </c>
      <c r="AJ200" s="94">
        <v>0</v>
      </c>
      <c r="AK200" s="94">
        <v>0</v>
      </c>
      <c r="AL200" s="94">
        <v>0</v>
      </c>
      <c r="AM200" s="94">
        <v>0</v>
      </c>
      <c r="AN200" s="94">
        <v>0</v>
      </c>
      <c r="AO200" s="94">
        <v>0</v>
      </c>
      <c r="AP200" s="94">
        <v>0</v>
      </c>
      <c r="AQ200" s="94">
        <v>0.01</v>
      </c>
      <c r="AR200" s="94">
        <v>4</v>
      </c>
      <c r="AS200" s="94">
        <v>0.1</v>
      </c>
      <c r="AT200" s="94">
        <v>1</v>
      </c>
      <c r="AU200" s="94">
        <v>28.108651999999999</v>
      </c>
      <c r="AV200" s="94">
        <v>1</v>
      </c>
      <c r="AW200" s="94">
        <v>0.21809999999999999</v>
      </c>
      <c r="AX200" s="94">
        <v>1</v>
      </c>
      <c r="AY200" s="94">
        <v>0.56930000000000003</v>
      </c>
      <c r="AZ200" s="94">
        <v>1</v>
      </c>
      <c r="BA200" s="94">
        <v>0</v>
      </c>
      <c r="BB200" s="94">
        <v>0</v>
      </c>
      <c r="BC200" s="94">
        <v>0</v>
      </c>
      <c r="BD200" s="94">
        <v>0</v>
      </c>
      <c r="BE200" s="94">
        <v>0</v>
      </c>
      <c r="BF200" s="94">
        <v>0</v>
      </c>
      <c r="BG200" s="94">
        <v>123.316963</v>
      </c>
      <c r="BH200" s="94">
        <v>101</v>
      </c>
      <c r="BI200" s="94">
        <v>119.795</v>
      </c>
      <c r="BJ200" s="94">
        <v>43</v>
      </c>
      <c r="BK200" s="94">
        <v>171.97192999999999</v>
      </c>
      <c r="BL200" s="94">
        <v>285</v>
      </c>
      <c r="BM200" s="94">
        <v>214.38324499999999</v>
      </c>
      <c r="BN200" s="94">
        <v>68</v>
      </c>
      <c r="BO200" s="94">
        <v>1.4767570000000001</v>
      </c>
      <c r="BP200" s="94">
        <v>5</v>
      </c>
      <c r="BQ200" s="94">
        <v>0</v>
      </c>
      <c r="BR200" s="94">
        <v>0</v>
      </c>
      <c r="BS200" s="94">
        <v>-4.05675493198032E-13</v>
      </c>
      <c r="BT200" s="94">
        <v>0</v>
      </c>
      <c r="BU200" s="94">
        <v>-1.4210854715202001E-13</v>
      </c>
      <c r="BV200" s="94">
        <v>0</v>
      </c>
      <c r="BW200" s="131">
        <f t="shared" si="14"/>
        <v>2585.6568569999999</v>
      </c>
      <c r="BX200" s="131">
        <f t="shared" si="15"/>
        <v>0</v>
      </c>
      <c r="IS200" s="60"/>
      <c r="IT200" s="60"/>
      <c r="IU200" s="60"/>
      <c r="IV200" s="60"/>
    </row>
    <row r="201" spans="1:256" s="50" customFormat="1" ht="20.25" customHeight="1">
      <c r="A201" s="282"/>
      <c r="B201" s="91" t="s">
        <v>40</v>
      </c>
      <c r="C201" s="98">
        <v>2380.5931879999998</v>
      </c>
      <c r="D201" s="98">
        <v>3807</v>
      </c>
      <c r="E201" s="99">
        <v>45.9</v>
      </c>
      <c r="F201" s="98">
        <v>533.09281399999998</v>
      </c>
      <c r="G201" s="98">
        <v>203</v>
      </c>
      <c r="H201" s="98"/>
      <c r="I201" s="111"/>
      <c r="J201" s="98"/>
      <c r="K201" s="111"/>
      <c r="L201" s="98">
        <v>2316.720566</v>
      </c>
      <c r="M201" s="98">
        <v>3722</v>
      </c>
      <c r="N201" s="99">
        <v>48.08</v>
      </c>
      <c r="O201" s="98">
        <v>516.21981400000004</v>
      </c>
      <c r="P201" s="101">
        <v>190</v>
      </c>
      <c r="Q201" s="98">
        <v>774.831368</v>
      </c>
      <c r="R201" s="98">
        <v>926</v>
      </c>
      <c r="S201" s="99">
        <v>54.49</v>
      </c>
      <c r="T201" s="98">
        <v>82.469859</v>
      </c>
      <c r="U201" s="111">
        <v>37</v>
      </c>
      <c r="V201" s="98">
        <v>2316.3705660000001</v>
      </c>
      <c r="W201" s="98">
        <v>3718</v>
      </c>
      <c r="X201" s="99">
        <v>48.08</v>
      </c>
      <c r="Y201" s="98">
        <v>516.21981400000004</v>
      </c>
      <c r="Z201" s="101">
        <v>190</v>
      </c>
      <c r="AA201" s="98">
        <v>0.16500000000000001</v>
      </c>
      <c r="AB201" s="111">
        <v>1</v>
      </c>
      <c r="AC201" s="98"/>
      <c r="AD201" s="111"/>
      <c r="AE201" s="98">
        <v>0.185</v>
      </c>
      <c r="AF201" s="111">
        <v>3</v>
      </c>
      <c r="AG201" s="98"/>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98">
        <v>1.6093740000000001</v>
      </c>
      <c r="BH201" s="111">
        <v>6</v>
      </c>
      <c r="BI201" s="111">
        <v>1.4232</v>
      </c>
      <c r="BJ201" s="111">
        <v>1</v>
      </c>
      <c r="BK201" s="98">
        <v>36.178100000000001</v>
      </c>
      <c r="BL201" s="98">
        <v>12</v>
      </c>
      <c r="BM201" s="98">
        <v>8.9999000000000002</v>
      </c>
      <c r="BN201" s="111">
        <v>3</v>
      </c>
      <c r="BO201" s="111">
        <v>26.085148</v>
      </c>
      <c r="BP201" s="111">
        <v>67</v>
      </c>
      <c r="BQ201" s="111">
        <v>4.4499000000000004</v>
      </c>
      <c r="BR201" s="111">
        <v>8</v>
      </c>
      <c r="BS201" s="111">
        <v>0</v>
      </c>
      <c r="BT201" s="111">
        <v>0</v>
      </c>
      <c r="BU201" s="111">
        <v>2.0000000000001101</v>
      </c>
      <c r="BV201" s="111">
        <v>1</v>
      </c>
      <c r="BW201" s="131">
        <f t="shared" si="14"/>
        <v>2380.5931880000003</v>
      </c>
      <c r="BX201" s="131">
        <f t="shared" si="15"/>
        <v>0</v>
      </c>
      <c r="IS201" s="60"/>
      <c r="IT201" s="60"/>
      <c r="IU201" s="60"/>
      <c r="IV201" s="60"/>
    </row>
    <row r="202" spans="1:256" s="50" customFormat="1" ht="20.25" customHeight="1">
      <c r="A202" s="282"/>
      <c r="B202" s="91" t="s">
        <v>57</v>
      </c>
      <c r="C202" s="90">
        <v>405.089023</v>
      </c>
      <c r="D202" s="90">
        <v>455</v>
      </c>
      <c r="E202" s="90">
        <v>93.8324933978041</v>
      </c>
      <c r="F202" s="90">
        <v>307.048969</v>
      </c>
      <c r="G202" s="90">
        <v>45</v>
      </c>
      <c r="H202" s="90">
        <v>0</v>
      </c>
      <c r="I202" s="90">
        <v>0</v>
      </c>
      <c r="J202" s="90">
        <v>0</v>
      </c>
      <c r="K202" s="90">
        <v>0</v>
      </c>
      <c r="L202" s="90">
        <v>400.73436299999997</v>
      </c>
      <c r="M202" s="90">
        <v>450</v>
      </c>
      <c r="N202" s="90">
        <v>101.46631599451</v>
      </c>
      <c r="O202" s="90">
        <v>130.24851899999999</v>
      </c>
      <c r="P202" s="90">
        <v>36</v>
      </c>
      <c r="Q202" s="90">
        <v>2.9340000000000002</v>
      </c>
      <c r="R202" s="90">
        <v>8</v>
      </c>
      <c r="S202" s="90">
        <v>25.569327125814201</v>
      </c>
      <c r="T202" s="90">
        <v>0</v>
      </c>
      <c r="U202" s="90">
        <v>0</v>
      </c>
      <c r="V202" s="90">
        <v>384.568218</v>
      </c>
      <c r="W202" s="90">
        <v>434</v>
      </c>
      <c r="X202" s="90">
        <v>97.373032941110097</v>
      </c>
      <c r="Y202" s="90">
        <v>98.719318999999999</v>
      </c>
      <c r="Z202" s="90">
        <v>33</v>
      </c>
      <c r="AA202" s="90">
        <v>1.296</v>
      </c>
      <c r="AB202" s="90">
        <v>1</v>
      </c>
      <c r="AC202" s="90">
        <v>8.4792000000000005</v>
      </c>
      <c r="AD202" s="90">
        <v>1</v>
      </c>
      <c r="AE202" s="90">
        <v>14.870145000000001</v>
      </c>
      <c r="AF202" s="90">
        <v>15</v>
      </c>
      <c r="AG202" s="90">
        <v>23.05</v>
      </c>
      <c r="AH202" s="90">
        <v>2</v>
      </c>
      <c r="AI202" s="90"/>
      <c r="AJ202" s="90"/>
      <c r="AK202" s="90"/>
      <c r="AL202" s="90"/>
      <c r="AM202" s="90"/>
      <c r="AN202" s="90"/>
      <c r="AO202" s="90"/>
      <c r="AP202" s="90"/>
      <c r="AQ202" s="90">
        <v>0</v>
      </c>
      <c r="AR202" s="90">
        <v>0</v>
      </c>
      <c r="AS202" s="90">
        <v>0</v>
      </c>
      <c r="AT202" s="90">
        <v>0</v>
      </c>
      <c r="AU202" s="90">
        <v>1.0699999999999999E-2</v>
      </c>
      <c r="AV202" s="90">
        <v>1</v>
      </c>
      <c r="AW202" s="90">
        <v>14.9893</v>
      </c>
      <c r="AX202" s="90">
        <v>1</v>
      </c>
      <c r="AY202" s="90">
        <v>0</v>
      </c>
      <c r="AZ202" s="90">
        <v>0</v>
      </c>
      <c r="BA202" s="90">
        <v>0</v>
      </c>
      <c r="BB202" s="90">
        <v>0</v>
      </c>
      <c r="BC202" s="90">
        <v>0</v>
      </c>
      <c r="BD202" s="90">
        <v>0</v>
      </c>
      <c r="BE202" s="90">
        <v>0</v>
      </c>
      <c r="BF202" s="90">
        <v>0</v>
      </c>
      <c r="BG202" s="90">
        <v>3.2038899999999999</v>
      </c>
      <c r="BH202" s="90">
        <v>0</v>
      </c>
      <c r="BI202" s="90">
        <v>158.81115</v>
      </c>
      <c r="BJ202" s="90">
        <v>4</v>
      </c>
      <c r="BK202" s="90">
        <v>1.1400699999999999</v>
      </c>
      <c r="BL202" s="90">
        <v>4</v>
      </c>
      <c r="BM202" s="90">
        <v>3</v>
      </c>
      <c r="BN202" s="90">
        <v>4</v>
      </c>
      <c r="BO202" s="90">
        <v>0</v>
      </c>
      <c r="BP202" s="90">
        <v>0</v>
      </c>
      <c r="BQ202" s="90">
        <v>0</v>
      </c>
      <c r="BR202" s="90">
        <v>0</v>
      </c>
      <c r="BS202" s="90"/>
      <c r="BT202" s="90"/>
      <c r="BU202" s="90"/>
      <c r="BV202" s="90"/>
      <c r="BW202" s="131">
        <f t="shared" si="14"/>
        <v>405.08902299999994</v>
      </c>
      <c r="BX202" s="131">
        <f t="shared" si="15"/>
        <v>0</v>
      </c>
      <c r="IS202" s="60"/>
      <c r="IT202" s="60"/>
      <c r="IU202" s="60"/>
      <c r="IV202" s="60"/>
    </row>
    <row r="203" spans="1:256" s="50" customFormat="1" ht="20.25" customHeight="1">
      <c r="A203" s="282"/>
      <c r="B203" s="91" t="s">
        <v>59</v>
      </c>
      <c r="C203" s="90">
        <v>501.77</v>
      </c>
      <c r="D203" s="90">
        <v>627</v>
      </c>
      <c r="E203" s="90">
        <v>67.281235753171202</v>
      </c>
      <c r="F203" s="90">
        <v>358.81</v>
      </c>
      <c r="G203" s="90">
        <v>104</v>
      </c>
      <c r="H203" s="90"/>
      <c r="I203" s="90"/>
      <c r="J203" s="90"/>
      <c r="K203" s="90"/>
      <c r="L203" s="90">
        <v>475.42</v>
      </c>
      <c r="M203" s="90">
        <v>612</v>
      </c>
      <c r="N203" s="90">
        <v>67.641744326669993</v>
      </c>
      <c r="O203" s="90">
        <v>302.95999999999998</v>
      </c>
      <c r="P203" s="90">
        <v>90</v>
      </c>
      <c r="Q203" s="90">
        <v>34.159999999999997</v>
      </c>
      <c r="R203" s="90">
        <v>49</v>
      </c>
      <c r="S203" s="90">
        <v>221.81818181818201</v>
      </c>
      <c r="T203" s="90">
        <v>9.7799999999999994</v>
      </c>
      <c r="U203" s="90">
        <v>7</v>
      </c>
      <c r="V203" s="90">
        <v>374.63</v>
      </c>
      <c r="W203" s="90">
        <v>548</v>
      </c>
      <c r="X203" s="90">
        <v>53.317488329727901</v>
      </c>
      <c r="Y203" s="90">
        <v>235.8</v>
      </c>
      <c r="Z203" s="90">
        <v>77</v>
      </c>
      <c r="AA203" s="90"/>
      <c r="AB203" s="90"/>
      <c r="AC203" s="90"/>
      <c r="AD203" s="90"/>
      <c r="AE203" s="90">
        <v>100.79</v>
      </c>
      <c r="AF203" s="90">
        <v>64</v>
      </c>
      <c r="AG203" s="90">
        <v>67.16</v>
      </c>
      <c r="AH203" s="90">
        <v>13</v>
      </c>
      <c r="AI203" s="90"/>
      <c r="AJ203" s="90"/>
      <c r="AK203" s="90"/>
      <c r="AL203" s="90"/>
      <c r="AM203" s="90"/>
      <c r="AN203" s="90"/>
      <c r="AO203" s="90"/>
      <c r="AP203" s="90"/>
      <c r="AQ203" s="90">
        <v>1.76</v>
      </c>
      <c r="AR203" s="90">
        <v>3</v>
      </c>
      <c r="AS203" s="90">
        <v>0</v>
      </c>
      <c r="AT203" s="90">
        <v>0</v>
      </c>
      <c r="AU203" s="90"/>
      <c r="AV203" s="90"/>
      <c r="AW203" s="90"/>
      <c r="AX203" s="90"/>
      <c r="AY203" s="90"/>
      <c r="AZ203" s="90"/>
      <c r="BA203" s="90"/>
      <c r="BB203" s="90"/>
      <c r="BC203" s="90"/>
      <c r="BD203" s="90"/>
      <c r="BE203" s="90"/>
      <c r="BF203" s="90"/>
      <c r="BG203" s="90"/>
      <c r="BH203" s="90"/>
      <c r="BI203" s="90"/>
      <c r="BJ203" s="90"/>
      <c r="BK203" s="90">
        <v>24.59</v>
      </c>
      <c r="BL203" s="90">
        <v>12</v>
      </c>
      <c r="BM203" s="90">
        <v>55.85</v>
      </c>
      <c r="BN203" s="90">
        <v>14</v>
      </c>
      <c r="BO203" s="90"/>
      <c r="BP203" s="90"/>
      <c r="BQ203" s="90"/>
      <c r="BR203" s="90"/>
      <c r="BS203" s="90"/>
      <c r="BT203" s="90"/>
      <c r="BU203" s="90"/>
      <c r="BV203" s="90"/>
      <c r="BW203" s="131">
        <f t="shared" ref="BW203:BW267" si="22">H203+L203+AI203+AQ203+AU203+AY203+BC203+BG203+BK203+BO203+BS203</f>
        <v>501.77</v>
      </c>
      <c r="BX203" s="131">
        <f t="shared" ref="BX203:BX267" si="23">C203-BW203</f>
        <v>0</v>
      </c>
      <c r="IS203" s="60"/>
      <c r="IT203" s="60"/>
      <c r="IU203" s="60"/>
      <c r="IV203" s="60"/>
    </row>
    <row r="204" spans="1:256" s="50" customFormat="1" ht="20.25" customHeight="1">
      <c r="A204" s="282"/>
      <c r="B204" s="91" t="s">
        <v>62</v>
      </c>
      <c r="C204" s="90">
        <v>1731.281573</v>
      </c>
      <c r="D204" s="90">
        <v>6843</v>
      </c>
      <c r="E204" s="90">
        <v>43.828512181669701</v>
      </c>
      <c r="F204" s="90">
        <v>1482.495831</v>
      </c>
      <c r="G204" s="90">
        <v>1155</v>
      </c>
      <c r="H204" s="90">
        <v>1.3955</v>
      </c>
      <c r="I204" s="90">
        <v>1</v>
      </c>
      <c r="J204" s="90">
        <v>480.26</v>
      </c>
      <c r="K204" s="90">
        <v>34</v>
      </c>
      <c r="L204" s="90">
        <v>1175.7693589999999</v>
      </c>
      <c r="M204" s="90">
        <v>2371</v>
      </c>
      <c r="N204" s="90">
        <v>46.626829111290903</v>
      </c>
      <c r="O204" s="90">
        <v>852.99927100000002</v>
      </c>
      <c r="P204" s="90">
        <v>142</v>
      </c>
      <c r="Q204" s="90">
        <v>247.582019</v>
      </c>
      <c r="R204" s="90">
        <v>563</v>
      </c>
      <c r="S204" s="90">
        <v>54.888341843632098</v>
      </c>
      <c r="T204" s="90">
        <v>82.591393999999994</v>
      </c>
      <c r="U204" s="90">
        <v>19</v>
      </c>
      <c r="V204" s="90">
        <v>1132.9083949999999</v>
      </c>
      <c r="W204" s="90">
        <v>2252</v>
      </c>
      <c r="X204" s="90">
        <v>46.210777392779498</v>
      </c>
      <c r="Y204" s="90">
        <v>824.83027100000004</v>
      </c>
      <c r="Z204" s="90">
        <v>133</v>
      </c>
      <c r="AA204" s="90">
        <v>42.860964000000003</v>
      </c>
      <c r="AB204" s="90">
        <v>119</v>
      </c>
      <c r="AC204" s="90">
        <v>28.169</v>
      </c>
      <c r="AD204" s="90">
        <v>9</v>
      </c>
      <c r="AE204" s="90">
        <v>0</v>
      </c>
      <c r="AF204" s="90">
        <v>0</v>
      </c>
      <c r="AG204" s="90">
        <v>0</v>
      </c>
      <c r="AH204" s="90">
        <v>0</v>
      </c>
      <c r="AI204" s="90">
        <v>367.40806199999997</v>
      </c>
      <c r="AJ204" s="90">
        <v>4300</v>
      </c>
      <c r="AK204" s="90">
        <v>47.23856</v>
      </c>
      <c r="AL204" s="90">
        <v>925</v>
      </c>
      <c r="AM204" s="90">
        <v>367.40806199999997</v>
      </c>
      <c r="AN204" s="90">
        <v>4300</v>
      </c>
      <c r="AO204" s="90">
        <v>47.23856</v>
      </c>
      <c r="AP204" s="90">
        <v>925</v>
      </c>
      <c r="AQ204" s="90">
        <v>0.77180000000000004</v>
      </c>
      <c r="AR204" s="90">
        <v>29</v>
      </c>
      <c r="AS204" s="90">
        <v>0.38800000000000001</v>
      </c>
      <c r="AT204" s="90">
        <v>5</v>
      </c>
      <c r="AU204" s="90">
        <v>0</v>
      </c>
      <c r="AV204" s="90">
        <v>0</v>
      </c>
      <c r="AW204" s="90">
        <v>0</v>
      </c>
      <c r="AX204" s="90">
        <v>0</v>
      </c>
      <c r="AY204" s="90">
        <v>20.899591000000001</v>
      </c>
      <c r="AZ204" s="90">
        <v>25</v>
      </c>
      <c r="BA204" s="90">
        <v>20.8</v>
      </c>
      <c r="BB204" s="90">
        <v>3</v>
      </c>
      <c r="BC204" s="90">
        <v>0</v>
      </c>
      <c r="BD204" s="90">
        <v>0</v>
      </c>
      <c r="BE204" s="90">
        <v>0</v>
      </c>
      <c r="BF204" s="90">
        <v>0</v>
      </c>
      <c r="BG204" s="90">
        <v>25.969835</v>
      </c>
      <c r="BH204" s="90">
        <v>36</v>
      </c>
      <c r="BI204" s="90">
        <v>4.4000000000000004</v>
      </c>
      <c r="BJ204" s="90">
        <v>9</v>
      </c>
      <c r="BK204" s="90">
        <v>116.79978699999999</v>
      </c>
      <c r="BL204" s="90">
        <v>19</v>
      </c>
      <c r="BM204" s="90">
        <v>60</v>
      </c>
      <c r="BN204" s="90">
        <v>37</v>
      </c>
      <c r="BO204" s="90">
        <v>22.267638999999999</v>
      </c>
      <c r="BP204" s="90">
        <v>62</v>
      </c>
      <c r="BQ204" s="90">
        <v>16.41</v>
      </c>
      <c r="BR204" s="90">
        <v>0</v>
      </c>
      <c r="BS204" s="90">
        <v>0</v>
      </c>
      <c r="BT204" s="90">
        <v>0</v>
      </c>
      <c r="BU204" s="90">
        <v>0</v>
      </c>
      <c r="BV204" s="90">
        <v>0</v>
      </c>
      <c r="BW204" s="131">
        <f t="shared" si="22"/>
        <v>1731.281573</v>
      </c>
      <c r="BX204" s="131">
        <f t="shared" si="23"/>
        <v>0</v>
      </c>
      <c r="IS204" s="60"/>
      <c r="IT204" s="60"/>
      <c r="IU204" s="60"/>
      <c r="IV204" s="60"/>
    </row>
    <row r="205" spans="1:256" s="50" customFormat="1" ht="20.25" customHeight="1">
      <c r="A205" s="282"/>
      <c r="B205" s="91" t="s">
        <v>61</v>
      </c>
      <c r="C205" s="98">
        <v>1001</v>
      </c>
      <c r="D205" s="99">
        <v>1354</v>
      </c>
      <c r="E205" s="99">
        <v>36.128315070668599</v>
      </c>
      <c r="F205" s="98">
        <v>568.53</v>
      </c>
      <c r="G205" s="99">
        <v>225</v>
      </c>
      <c r="H205" s="98">
        <v>0</v>
      </c>
      <c r="I205" s="111">
        <v>0</v>
      </c>
      <c r="J205" s="98">
        <v>0</v>
      </c>
      <c r="K205" s="98">
        <v>0</v>
      </c>
      <c r="L205" s="98">
        <v>863.73</v>
      </c>
      <c r="M205" s="111">
        <v>1230</v>
      </c>
      <c r="N205" s="99">
        <v>34.000031491351699</v>
      </c>
      <c r="O205" s="98">
        <v>478.83</v>
      </c>
      <c r="P205" s="101">
        <v>158</v>
      </c>
      <c r="Q205" s="98"/>
      <c r="R205" s="98"/>
      <c r="S205" s="98" t="e">
        <v>#VALUE!</v>
      </c>
      <c r="T205" s="98">
        <v>0</v>
      </c>
      <c r="U205" s="111">
        <v>0</v>
      </c>
      <c r="V205" s="98">
        <v>659.79</v>
      </c>
      <c r="W205" s="98">
        <v>879</v>
      </c>
      <c r="X205" s="99">
        <v>29.978326949552201</v>
      </c>
      <c r="Y205" s="98">
        <v>398.19</v>
      </c>
      <c r="Z205" s="98">
        <v>132</v>
      </c>
      <c r="AA205" s="98">
        <v>9.56</v>
      </c>
      <c r="AB205" s="122">
        <v>34</v>
      </c>
      <c r="AC205" s="98">
        <v>17.43</v>
      </c>
      <c r="AD205" s="111">
        <v>8</v>
      </c>
      <c r="AE205" s="98">
        <v>194.38</v>
      </c>
      <c r="AF205" s="111">
        <v>317</v>
      </c>
      <c r="AG205" s="98">
        <v>63.21</v>
      </c>
      <c r="AH205" s="111">
        <v>18</v>
      </c>
      <c r="AI205" s="111">
        <v>0</v>
      </c>
      <c r="AJ205" s="111">
        <v>0</v>
      </c>
      <c r="AK205" s="111">
        <v>0</v>
      </c>
      <c r="AL205" s="111">
        <v>0</v>
      </c>
      <c r="AM205" s="111">
        <v>0</v>
      </c>
      <c r="AN205" s="111">
        <v>0</v>
      </c>
      <c r="AO205" s="111">
        <v>0</v>
      </c>
      <c r="AP205" s="111">
        <v>0</v>
      </c>
      <c r="AQ205" s="98">
        <v>0</v>
      </c>
      <c r="AR205" s="111">
        <v>0</v>
      </c>
      <c r="AS205" s="98">
        <v>0</v>
      </c>
      <c r="AT205" s="98">
        <v>0</v>
      </c>
      <c r="AU205" s="111">
        <v>0</v>
      </c>
      <c r="AV205" s="111">
        <v>0</v>
      </c>
      <c r="AW205" s="111">
        <v>0</v>
      </c>
      <c r="AX205" s="111">
        <v>0</v>
      </c>
      <c r="AY205" s="98">
        <v>0</v>
      </c>
      <c r="AZ205" s="111">
        <v>0</v>
      </c>
      <c r="BA205" s="98">
        <v>0</v>
      </c>
      <c r="BB205" s="111">
        <v>0</v>
      </c>
      <c r="BC205" s="98">
        <v>0</v>
      </c>
      <c r="BD205" s="99">
        <v>0</v>
      </c>
      <c r="BE205" s="98">
        <v>0</v>
      </c>
      <c r="BF205" s="99">
        <v>0</v>
      </c>
      <c r="BG205" s="98">
        <v>0</v>
      </c>
      <c r="BH205" s="111">
        <v>0</v>
      </c>
      <c r="BI205" s="98"/>
      <c r="BJ205" s="98"/>
      <c r="BK205" s="98">
        <v>137.27000000000001</v>
      </c>
      <c r="BL205" s="111">
        <v>124</v>
      </c>
      <c r="BM205" s="98">
        <v>89.7</v>
      </c>
      <c r="BN205" s="98">
        <v>67</v>
      </c>
      <c r="BO205" s="98">
        <v>0</v>
      </c>
      <c r="BP205" s="111">
        <v>0</v>
      </c>
      <c r="BQ205" s="98">
        <v>0</v>
      </c>
      <c r="BR205" s="111">
        <v>0</v>
      </c>
      <c r="BS205" s="98">
        <v>0</v>
      </c>
      <c r="BT205" s="111">
        <v>0</v>
      </c>
      <c r="BU205" s="98">
        <v>0</v>
      </c>
      <c r="BV205" s="111">
        <v>0</v>
      </c>
      <c r="BW205" s="131">
        <f t="shared" si="22"/>
        <v>1001</v>
      </c>
      <c r="BX205" s="131">
        <f t="shared" si="23"/>
        <v>0</v>
      </c>
      <c r="IS205" s="60"/>
      <c r="IT205" s="60"/>
      <c r="IU205" s="60"/>
      <c r="IV205" s="60"/>
    </row>
    <row r="206" spans="1:256" s="50" customFormat="1" ht="20.25" customHeight="1">
      <c r="A206" s="282"/>
      <c r="B206" s="91" t="s">
        <v>41</v>
      </c>
      <c r="C206" s="102">
        <v>4219.8602060000003</v>
      </c>
      <c r="D206" s="103">
        <v>7225</v>
      </c>
      <c r="E206" s="104">
        <v>54.841126838026298</v>
      </c>
      <c r="F206" s="102">
        <v>1863.011632</v>
      </c>
      <c r="G206" s="102">
        <v>682</v>
      </c>
      <c r="H206" s="105">
        <v>13.0068</v>
      </c>
      <c r="I206" s="105">
        <v>8</v>
      </c>
      <c r="J206" s="105">
        <v>0</v>
      </c>
      <c r="K206" s="105">
        <v>0</v>
      </c>
      <c r="L206" s="105">
        <v>4064.880756</v>
      </c>
      <c r="M206" s="105">
        <v>6442</v>
      </c>
      <c r="N206" s="103">
        <v>55.278335281204797</v>
      </c>
      <c r="O206" s="105">
        <v>1750.0905339999999</v>
      </c>
      <c r="P206" s="112">
        <v>639</v>
      </c>
      <c r="Q206" s="112">
        <v>86.533349000000001</v>
      </c>
      <c r="R206" s="105">
        <v>130</v>
      </c>
      <c r="S206" s="103">
        <v>37.704822551667398</v>
      </c>
      <c r="T206" s="112">
        <v>19.892900000000001</v>
      </c>
      <c r="U206" s="105">
        <v>20</v>
      </c>
      <c r="V206" s="112">
        <v>4064.880756</v>
      </c>
      <c r="W206" s="105">
        <v>6442</v>
      </c>
      <c r="X206" s="103">
        <v>55.278760793943903</v>
      </c>
      <c r="Y206" s="112">
        <v>1750.0905339999999</v>
      </c>
      <c r="Z206" s="112">
        <v>639</v>
      </c>
      <c r="AA206" s="112">
        <v>0</v>
      </c>
      <c r="AB206" s="105">
        <v>0</v>
      </c>
      <c r="AC206" s="112">
        <v>0</v>
      </c>
      <c r="AD206" s="105">
        <v>0</v>
      </c>
      <c r="AE206" s="112">
        <v>0</v>
      </c>
      <c r="AF206" s="123">
        <v>0</v>
      </c>
      <c r="AG206" s="112">
        <v>0</v>
      </c>
      <c r="AH206" s="123">
        <v>0</v>
      </c>
      <c r="AI206" s="105">
        <v>38.892539999999997</v>
      </c>
      <c r="AJ206" s="105">
        <v>694</v>
      </c>
      <c r="AK206" s="105">
        <v>2.5100000000000001E-2</v>
      </c>
      <c r="AL206" s="105">
        <v>1</v>
      </c>
      <c r="AM206" s="105">
        <v>38.892539999999997</v>
      </c>
      <c r="AN206" s="105">
        <v>694</v>
      </c>
      <c r="AO206" s="105">
        <v>2.5100000000000001E-2</v>
      </c>
      <c r="AP206" s="105">
        <v>1</v>
      </c>
      <c r="AQ206" s="126">
        <v>0.46100000000000002</v>
      </c>
      <c r="AR206" s="123">
        <v>3</v>
      </c>
      <c r="AS206" s="126">
        <v>0</v>
      </c>
      <c r="AT206" s="123">
        <v>0</v>
      </c>
      <c r="AU206" s="105">
        <v>0</v>
      </c>
      <c r="AV206" s="105">
        <v>0</v>
      </c>
      <c r="AW206" s="105">
        <v>0</v>
      </c>
      <c r="AX206" s="105">
        <v>0</v>
      </c>
      <c r="AY206" s="112">
        <v>0</v>
      </c>
      <c r="AZ206" s="112">
        <v>0</v>
      </c>
      <c r="BA206" s="112">
        <v>0</v>
      </c>
      <c r="BB206" s="112">
        <v>0</v>
      </c>
      <c r="BC206" s="112">
        <v>0</v>
      </c>
      <c r="BD206" s="112">
        <v>0</v>
      </c>
      <c r="BE206" s="112">
        <v>0</v>
      </c>
      <c r="BF206" s="112">
        <v>0</v>
      </c>
      <c r="BG206" s="112">
        <v>55.429310000000001</v>
      </c>
      <c r="BH206" s="123">
        <v>48</v>
      </c>
      <c r="BI206" s="112">
        <v>90.969813000000002</v>
      </c>
      <c r="BJ206" s="123">
        <v>21</v>
      </c>
      <c r="BK206" s="126">
        <v>47.189799999999998</v>
      </c>
      <c r="BL206" s="123">
        <v>29</v>
      </c>
      <c r="BM206" s="126">
        <v>21.926185</v>
      </c>
      <c r="BN206" s="123">
        <v>21</v>
      </c>
      <c r="BO206" s="105">
        <v>0</v>
      </c>
      <c r="BP206" s="105">
        <v>0</v>
      </c>
      <c r="BQ206" s="105">
        <v>0</v>
      </c>
      <c r="BR206" s="105">
        <v>0</v>
      </c>
      <c r="BS206" s="105">
        <v>1.6342482922482299E-13</v>
      </c>
      <c r="BT206" s="123">
        <v>1</v>
      </c>
      <c r="BU206" s="105">
        <v>3.1974423109204502E-14</v>
      </c>
      <c r="BV206" s="123">
        <v>0</v>
      </c>
      <c r="BW206" s="131">
        <f t="shared" si="22"/>
        <v>4219.8602060000012</v>
      </c>
      <c r="BX206" s="131">
        <f t="shared" si="23"/>
        <v>0</v>
      </c>
      <c r="IS206" s="60"/>
      <c r="IT206" s="60"/>
      <c r="IU206" s="60"/>
      <c r="IV206" s="60"/>
    </row>
    <row r="207" spans="1:256" s="50" customFormat="1" ht="20.25" customHeight="1">
      <c r="A207" s="282"/>
      <c r="B207" s="91" t="s">
        <v>60</v>
      </c>
      <c r="C207" s="90">
        <v>725.14434300000005</v>
      </c>
      <c r="D207" s="90">
        <v>1118</v>
      </c>
      <c r="E207" s="90">
        <v>48.800560421488001</v>
      </c>
      <c r="F207" s="90">
        <v>477.10564799999997</v>
      </c>
      <c r="G207" s="90">
        <v>99</v>
      </c>
      <c r="H207" s="90">
        <v>11.673999999999999</v>
      </c>
      <c r="I207" s="90">
        <v>46</v>
      </c>
      <c r="J207" s="90">
        <v>0</v>
      </c>
      <c r="K207" s="90">
        <v>0</v>
      </c>
      <c r="L207" s="90">
        <v>610.74397099999999</v>
      </c>
      <c r="M207" s="90">
        <v>1009</v>
      </c>
      <c r="N207" s="90">
        <v>53.9240076311943</v>
      </c>
      <c r="O207" s="90">
        <v>360.86564800000002</v>
      </c>
      <c r="P207" s="90">
        <v>71</v>
      </c>
      <c r="Q207" s="90">
        <v>31.064174000000001</v>
      </c>
      <c r="R207" s="90">
        <v>60</v>
      </c>
      <c r="S207" s="90">
        <v>134.41332258067399</v>
      </c>
      <c r="T207" s="90">
        <v>14.74</v>
      </c>
      <c r="U207" s="90">
        <v>4</v>
      </c>
      <c r="V207" s="90">
        <v>610.74397099999999</v>
      </c>
      <c r="W207" s="90">
        <v>1009</v>
      </c>
      <c r="X207" s="90">
        <v>53.926163723156897</v>
      </c>
      <c r="Y207" s="90">
        <v>358.86564800000002</v>
      </c>
      <c r="Z207" s="90">
        <v>70</v>
      </c>
      <c r="AA207" s="90">
        <v>0</v>
      </c>
      <c r="AB207" s="90">
        <v>0</v>
      </c>
      <c r="AC207" s="90">
        <v>2</v>
      </c>
      <c r="AD207" s="90">
        <v>1</v>
      </c>
      <c r="AE207" s="90">
        <v>0</v>
      </c>
      <c r="AF207" s="90">
        <v>0</v>
      </c>
      <c r="AG207" s="90">
        <v>0</v>
      </c>
      <c r="AH207" s="90">
        <v>0</v>
      </c>
      <c r="AI207" s="90">
        <v>0</v>
      </c>
      <c r="AJ207" s="90">
        <v>0</v>
      </c>
      <c r="AK207" s="90">
        <v>0</v>
      </c>
      <c r="AL207" s="90">
        <v>0</v>
      </c>
      <c r="AM207" s="90"/>
      <c r="AN207" s="90"/>
      <c r="AO207" s="90"/>
      <c r="AP207" s="90"/>
      <c r="AQ207" s="90">
        <v>0</v>
      </c>
      <c r="AR207" s="90">
        <v>0</v>
      </c>
      <c r="AS207" s="90">
        <v>0</v>
      </c>
      <c r="AT207" s="90">
        <v>0</v>
      </c>
      <c r="AU207" s="90">
        <v>0</v>
      </c>
      <c r="AV207" s="90">
        <v>0</v>
      </c>
      <c r="AW207" s="90">
        <v>0</v>
      </c>
      <c r="AX207" s="90">
        <v>0</v>
      </c>
      <c r="AY207" s="90">
        <v>0</v>
      </c>
      <c r="AZ207" s="90">
        <v>0</v>
      </c>
      <c r="BA207" s="90">
        <v>0</v>
      </c>
      <c r="BB207" s="90">
        <v>0</v>
      </c>
      <c r="BC207" s="90">
        <v>0</v>
      </c>
      <c r="BD207" s="90">
        <v>0</v>
      </c>
      <c r="BE207" s="90">
        <v>0</v>
      </c>
      <c r="BF207" s="90">
        <v>0</v>
      </c>
      <c r="BG207" s="90">
        <v>75.037942000000001</v>
      </c>
      <c r="BH207" s="90">
        <v>43</v>
      </c>
      <c r="BI207" s="90">
        <v>114.34</v>
      </c>
      <c r="BJ207" s="90">
        <v>24</v>
      </c>
      <c r="BK207" s="90">
        <v>27.68843</v>
      </c>
      <c r="BL207" s="90">
        <v>20</v>
      </c>
      <c r="BM207" s="90">
        <v>1.9</v>
      </c>
      <c r="BN207" s="90">
        <v>4</v>
      </c>
      <c r="BO207" s="90">
        <v>0</v>
      </c>
      <c r="BP207" s="90">
        <v>0</v>
      </c>
      <c r="BQ207" s="90">
        <v>0</v>
      </c>
      <c r="BR207" s="90">
        <v>0</v>
      </c>
      <c r="BS207" s="90">
        <v>0</v>
      </c>
      <c r="BT207" s="90">
        <v>0</v>
      </c>
      <c r="BU207" s="90">
        <v>0</v>
      </c>
      <c r="BV207" s="90">
        <v>0</v>
      </c>
      <c r="BW207" s="131">
        <f t="shared" si="22"/>
        <v>725.14434300000005</v>
      </c>
      <c r="BX207" s="131">
        <f t="shared" si="23"/>
        <v>0</v>
      </c>
      <c r="IS207" s="60"/>
      <c r="IT207" s="60"/>
      <c r="IU207" s="60"/>
      <c r="IV207" s="60"/>
    </row>
    <row r="208" spans="1:256" s="50" customFormat="1" ht="20.25" customHeight="1">
      <c r="A208" s="282"/>
      <c r="B208" s="91" t="s">
        <v>66</v>
      </c>
      <c r="C208" s="90">
        <v>3.9045000000000001</v>
      </c>
      <c r="D208" s="90">
        <v>13</v>
      </c>
      <c r="E208" s="90">
        <v>6.46012574454004</v>
      </c>
      <c r="F208" s="90">
        <v>2.942704</v>
      </c>
      <c r="G208" s="90">
        <v>6</v>
      </c>
      <c r="H208" s="90">
        <v>0</v>
      </c>
      <c r="I208" s="90">
        <v>0</v>
      </c>
      <c r="J208" s="90"/>
      <c r="K208" s="90"/>
      <c r="L208" s="90">
        <v>3.9045000000000001</v>
      </c>
      <c r="M208" s="90">
        <v>13</v>
      </c>
      <c r="N208" s="90">
        <v>7.7716958598726098</v>
      </c>
      <c r="O208" s="90">
        <v>1.8427039999999999</v>
      </c>
      <c r="P208" s="90">
        <v>4</v>
      </c>
      <c r="Q208" s="90"/>
      <c r="R208" s="90"/>
      <c r="S208" s="90"/>
      <c r="T208" s="90"/>
      <c r="U208" s="90"/>
      <c r="V208" s="90">
        <v>3.9045000000000001</v>
      </c>
      <c r="W208" s="90">
        <v>13</v>
      </c>
      <c r="X208" s="90">
        <v>7.7716958598726098</v>
      </c>
      <c r="Y208" s="90">
        <v>1.8427039999999999</v>
      </c>
      <c r="Z208" s="90">
        <v>4</v>
      </c>
      <c r="AA208" s="90"/>
      <c r="AB208" s="90"/>
      <c r="AC208" s="90"/>
      <c r="AD208" s="90"/>
      <c r="AE208" s="90"/>
      <c r="AF208" s="90"/>
      <c r="AG208" s="90"/>
      <c r="AH208" s="90"/>
      <c r="AI208" s="90">
        <v>0</v>
      </c>
      <c r="AJ208" s="90">
        <v>0</v>
      </c>
      <c r="AK208" s="90">
        <v>0</v>
      </c>
      <c r="AL208" s="90">
        <v>0</v>
      </c>
      <c r="AM208" s="90">
        <v>0</v>
      </c>
      <c r="AN208" s="90">
        <v>0</v>
      </c>
      <c r="AO208" s="90">
        <v>0</v>
      </c>
      <c r="AP208" s="90">
        <v>0</v>
      </c>
      <c r="AQ208" s="90">
        <v>0</v>
      </c>
      <c r="AR208" s="90">
        <v>0</v>
      </c>
      <c r="AS208" s="90"/>
      <c r="AT208" s="90"/>
      <c r="AU208" s="90">
        <v>0</v>
      </c>
      <c r="AV208" s="90">
        <v>0</v>
      </c>
      <c r="AW208" s="90"/>
      <c r="AX208" s="90"/>
      <c r="AY208" s="90"/>
      <c r="AZ208" s="90"/>
      <c r="BA208" s="90"/>
      <c r="BB208" s="90"/>
      <c r="BC208" s="90"/>
      <c r="BD208" s="90"/>
      <c r="BE208" s="90"/>
      <c r="BF208" s="90"/>
      <c r="BG208" s="90">
        <v>0</v>
      </c>
      <c r="BH208" s="90">
        <v>0</v>
      </c>
      <c r="BI208" s="90">
        <v>0</v>
      </c>
      <c r="BJ208" s="90">
        <v>0</v>
      </c>
      <c r="BK208" s="90">
        <v>0</v>
      </c>
      <c r="BL208" s="90">
        <v>0</v>
      </c>
      <c r="BM208" s="90">
        <v>1.1000000000000001</v>
      </c>
      <c r="BN208" s="90">
        <v>2</v>
      </c>
      <c r="BO208" s="90">
        <v>0</v>
      </c>
      <c r="BP208" s="90">
        <v>0</v>
      </c>
      <c r="BQ208" s="90"/>
      <c r="BR208" s="90"/>
      <c r="BS208" s="90"/>
      <c r="BT208" s="90"/>
      <c r="BU208" s="90"/>
      <c r="BV208" s="90"/>
      <c r="BW208" s="131">
        <f t="shared" si="22"/>
        <v>3.9045000000000001</v>
      </c>
      <c r="BX208" s="131">
        <f t="shared" si="23"/>
        <v>0</v>
      </c>
      <c r="IS208" s="60"/>
      <c r="IT208" s="60"/>
      <c r="IU208" s="60"/>
      <c r="IV208" s="60"/>
    </row>
    <row r="209" spans="1:256" s="53" customFormat="1" ht="20.25" customHeight="1">
      <c r="A209" s="282"/>
      <c r="B209" s="106" t="s">
        <v>17</v>
      </c>
      <c r="C209" s="107">
        <f>C191+C192+C193+C194+C195+C196+C197+C198+C199+C200+C201+C202+C203+C204+C205+C206+C207+C208</f>
        <v>110948.34862699959</v>
      </c>
      <c r="D209" s="107">
        <f t="shared" ref="D209:AI209" si="24">D191+D192+D193+D194+D195+D196+D197+D198+D199+D200+D201+D202+D203+D204+D205+D206+D207+D208</f>
        <v>341303</v>
      </c>
      <c r="E209" s="107">
        <f>C209/各地承保!D208*100</f>
        <v>52.859124471353127</v>
      </c>
      <c r="F209" s="107">
        <f t="shared" si="24"/>
        <v>42771.997132000004</v>
      </c>
      <c r="G209" s="107">
        <f t="shared" si="24"/>
        <v>13483</v>
      </c>
      <c r="H209" s="107">
        <f t="shared" si="24"/>
        <v>620.81146799999988</v>
      </c>
      <c r="I209" s="107">
        <f t="shared" si="24"/>
        <v>162</v>
      </c>
      <c r="J209" s="107">
        <f t="shared" si="24"/>
        <v>1139.3863350000001</v>
      </c>
      <c r="K209" s="107">
        <f t="shared" si="24"/>
        <v>77</v>
      </c>
      <c r="L209" s="107">
        <f t="shared" si="24"/>
        <v>74972.583282473788</v>
      </c>
      <c r="M209" s="107">
        <f t="shared" si="24"/>
        <v>104440</v>
      </c>
      <c r="N209" s="107">
        <f>L209/各地承保!N208*100</f>
        <v>50.708438567469791</v>
      </c>
      <c r="O209" s="107">
        <f t="shared" si="24"/>
        <v>35113.838846000006</v>
      </c>
      <c r="P209" s="107">
        <f t="shared" si="24"/>
        <v>10305</v>
      </c>
      <c r="Q209" s="107">
        <f t="shared" si="24"/>
        <v>8968.4662059999973</v>
      </c>
      <c r="R209" s="107">
        <f t="shared" si="24"/>
        <v>13425</v>
      </c>
      <c r="S209" s="107">
        <f>Q209/各地承保!T208*100</f>
        <v>65.609069529026101</v>
      </c>
      <c r="T209" s="107">
        <f t="shared" si="24"/>
        <v>6888.7469019999999</v>
      </c>
      <c r="U209" s="107">
        <f t="shared" si="24"/>
        <v>1111</v>
      </c>
      <c r="V209" s="107">
        <f t="shared" si="24"/>
        <v>72659.237560473804</v>
      </c>
      <c r="W209" s="107">
        <f t="shared" si="24"/>
        <v>100255</v>
      </c>
      <c r="X209" s="107">
        <f>V209/各地承保!Z208*100</f>
        <v>50.095539195350248</v>
      </c>
      <c r="Y209" s="107">
        <f t="shared" si="24"/>
        <v>33875.165501999996</v>
      </c>
      <c r="Z209" s="107">
        <f t="shared" si="24"/>
        <v>9825</v>
      </c>
      <c r="AA209" s="107">
        <f t="shared" si="24"/>
        <v>1648.3432199999997</v>
      </c>
      <c r="AB209" s="107">
        <f t="shared" si="24"/>
        <v>3386</v>
      </c>
      <c r="AC209" s="107">
        <f t="shared" si="24"/>
        <v>894.2465269999999</v>
      </c>
      <c r="AD209" s="107">
        <f t="shared" si="24"/>
        <v>381</v>
      </c>
      <c r="AE209" s="107">
        <f t="shared" si="24"/>
        <v>665.00250200000005</v>
      </c>
      <c r="AF209" s="107">
        <f t="shared" si="24"/>
        <v>799</v>
      </c>
      <c r="AG209" s="107">
        <f t="shared" si="24"/>
        <v>344.42681699999997</v>
      </c>
      <c r="AH209" s="107">
        <f t="shared" si="24"/>
        <v>99</v>
      </c>
      <c r="AI209" s="107">
        <f t="shared" si="24"/>
        <v>9978.6030935118015</v>
      </c>
      <c r="AJ209" s="107">
        <f t="shared" ref="AJ209:BV209" si="25">AJ191+AJ192+AJ193+AJ194+AJ195+AJ196+AJ197+AJ198+AJ199+AJ200+AJ201+AJ202+AJ203+AJ204+AJ205+AJ206+AJ207+AJ208</f>
        <v>80606</v>
      </c>
      <c r="AK209" s="107">
        <f t="shared" si="25"/>
        <v>763.10781399999996</v>
      </c>
      <c r="AL209" s="107">
        <f t="shared" si="25"/>
        <v>1498</v>
      </c>
      <c r="AM209" s="107">
        <f t="shared" si="25"/>
        <v>9978.1305935117998</v>
      </c>
      <c r="AN209" s="107">
        <f t="shared" si="25"/>
        <v>80598</v>
      </c>
      <c r="AO209" s="107">
        <f t="shared" si="25"/>
        <v>763.10781399999996</v>
      </c>
      <c r="AP209" s="107">
        <f t="shared" si="25"/>
        <v>1498</v>
      </c>
      <c r="AQ209" s="107">
        <f t="shared" si="25"/>
        <v>710.03114728849994</v>
      </c>
      <c r="AR209" s="107">
        <f t="shared" si="25"/>
        <v>8819</v>
      </c>
      <c r="AS209" s="107">
        <f t="shared" si="25"/>
        <v>37.976436999999997</v>
      </c>
      <c r="AT209" s="107">
        <f t="shared" si="25"/>
        <v>116</v>
      </c>
      <c r="AU209" s="107">
        <f t="shared" si="25"/>
        <v>28.119351999999999</v>
      </c>
      <c r="AV209" s="107">
        <f t="shared" si="25"/>
        <v>5</v>
      </c>
      <c r="AW209" s="107">
        <f t="shared" si="25"/>
        <v>98.633288000000007</v>
      </c>
      <c r="AX209" s="107">
        <f t="shared" si="25"/>
        <v>8</v>
      </c>
      <c r="AY209" s="107">
        <f t="shared" si="25"/>
        <v>142.79224916769999</v>
      </c>
      <c r="AZ209" s="107">
        <f t="shared" si="25"/>
        <v>502</v>
      </c>
      <c r="BA209" s="107">
        <f t="shared" si="25"/>
        <v>147.65600700000002</v>
      </c>
      <c r="BB209" s="107">
        <f t="shared" si="25"/>
        <v>15</v>
      </c>
      <c r="BC209" s="107">
        <f t="shared" si="25"/>
        <v>8.3538279591000002</v>
      </c>
      <c r="BD209" s="107">
        <f t="shared" si="25"/>
        <v>1</v>
      </c>
      <c r="BE209" s="107">
        <f t="shared" si="25"/>
        <v>0.8</v>
      </c>
      <c r="BF209" s="107">
        <f t="shared" si="25"/>
        <v>1</v>
      </c>
      <c r="BG209" s="107">
        <f t="shared" si="25"/>
        <v>2958.5302624110004</v>
      </c>
      <c r="BH209" s="107">
        <f t="shared" si="25"/>
        <v>1662</v>
      </c>
      <c r="BI209" s="107">
        <f t="shared" si="25"/>
        <v>2533.8756920000005</v>
      </c>
      <c r="BJ209" s="107">
        <f t="shared" si="25"/>
        <v>470</v>
      </c>
      <c r="BK209" s="107">
        <f t="shared" si="25"/>
        <v>4308.7936186139013</v>
      </c>
      <c r="BL209" s="107">
        <f t="shared" si="25"/>
        <v>9662</v>
      </c>
      <c r="BM209" s="107">
        <f t="shared" si="25"/>
        <v>2658.2901269999993</v>
      </c>
      <c r="BN209" s="107">
        <f t="shared" si="25"/>
        <v>870</v>
      </c>
      <c r="BO209" s="107">
        <f t="shared" si="25"/>
        <v>17005.569598514401</v>
      </c>
      <c r="BP209" s="107">
        <f t="shared" si="25"/>
        <v>135349</v>
      </c>
      <c r="BQ209" s="107">
        <f t="shared" si="25"/>
        <v>105.57081899999999</v>
      </c>
      <c r="BR209" s="107">
        <f t="shared" si="25"/>
        <v>88</v>
      </c>
      <c r="BS209" s="107">
        <f t="shared" si="25"/>
        <v>214.16072705940957</v>
      </c>
      <c r="BT209" s="107">
        <f t="shared" si="25"/>
        <v>95</v>
      </c>
      <c r="BU209" s="107">
        <f t="shared" si="25"/>
        <v>172.86176699999999</v>
      </c>
      <c r="BV209" s="107">
        <f t="shared" si="25"/>
        <v>35</v>
      </c>
      <c r="BW209" s="131">
        <f t="shared" si="22"/>
        <v>110948.34862699959</v>
      </c>
      <c r="BX209" s="131">
        <f t="shared" si="23"/>
        <v>0</v>
      </c>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c r="EV209" s="57"/>
      <c r="EW209" s="57"/>
      <c r="EX209" s="57"/>
      <c r="EY209" s="57"/>
      <c r="EZ209" s="57"/>
      <c r="FA209" s="57"/>
      <c r="FB209" s="57"/>
      <c r="FC209" s="57"/>
      <c r="FD209" s="57"/>
      <c r="FE209" s="57"/>
      <c r="FF209" s="57"/>
      <c r="FG209" s="57"/>
      <c r="FH209" s="57"/>
      <c r="FI209" s="57"/>
      <c r="FJ209" s="57"/>
      <c r="FK209" s="57"/>
      <c r="FL209" s="57"/>
      <c r="FM209" s="57"/>
      <c r="FN209" s="57"/>
      <c r="FO209" s="57"/>
      <c r="FP209" s="57"/>
      <c r="FQ209" s="57"/>
      <c r="FR209" s="57"/>
      <c r="FS209" s="57"/>
      <c r="FT209" s="57"/>
      <c r="FU209" s="57"/>
      <c r="FV209" s="57"/>
      <c r="FW209" s="57"/>
      <c r="FX209" s="57"/>
      <c r="FY209" s="57"/>
      <c r="FZ209" s="57"/>
      <c r="GA209" s="57"/>
      <c r="GB209" s="57"/>
      <c r="GC209" s="57"/>
      <c r="GD209" s="57"/>
      <c r="GE209" s="57"/>
      <c r="GF209" s="57"/>
      <c r="GG209" s="57"/>
      <c r="GH209" s="57"/>
      <c r="GI209" s="57"/>
      <c r="GJ209" s="57"/>
      <c r="GK209" s="57"/>
      <c r="GL209" s="57"/>
      <c r="GM209" s="57"/>
      <c r="GN209" s="57"/>
      <c r="GO209" s="57"/>
      <c r="GP209" s="57"/>
      <c r="GQ209" s="57"/>
      <c r="GR209" s="57"/>
      <c r="GS209" s="57"/>
      <c r="GT209" s="57"/>
      <c r="GU209" s="57"/>
      <c r="GV209" s="57"/>
      <c r="GW209" s="57"/>
      <c r="GX209" s="57"/>
      <c r="GY209" s="57"/>
      <c r="GZ209" s="57"/>
      <c r="HA209" s="57"/>
      <c r="HB209" s="57"/>
      <c r="HC209" s="57"/>
      <c r="HD209" s="57"/>
      <c r="HE209" s="57"/>
      <c r="HF209" s="57"/>
      <c r="HG209" s="57"/>
      <c r="HH209" s="57"/>
      <c r="HI209" s="57"/>
      <c r="HJ209" s="57"/>
      <c r="HK209" s="57"/>
      <c r="HL209" s="57"/>
      <c r="HM209" s="57"/>
      <c r="HN209" s="57"/>
      <c r="HO209" s="57"/>
      <c r="HP209" s="57"/>
      <c r="HQ209" s="57"/>
      <c r="HR209" s="57"/>
      <c r="HS209" s="57"/>
      <c r="HT209" s="57"/>
      <c r="HU209" s="57"/>
      <c r="HV209" s="57"/>
      <c r="HW209" s="57"/>
      <c r="HX209" s="57"/>
      <c r="HY209" s="57"/>
      <c r="HZ209" s="57"/>
      <c r="IA209" s="57"/>
      <c r="IB209" s="57"/>
      <c r="IC209" s="57"/>
      <c r="ID209" s="57"/>
      <c r="IE209" s="57"/>
      <c r="IF209" s="57"/>
      <c r="IG209" s="57"/>
      <c r="IH209" s="57"/>
      <c r="II209" s="57"/>
      <c r="IJ209" s="57"/>
      <c r="IK209" s="57"/>
      <c r="IL209" s="57"/>
      <c r="IM209" s="57"/>
      <c r="IN209" s="57"/>
      <c r="IO209" s="57"/>
      <c r="IP209" s="57"/>
      <c r="IQ209" s="57"/>
      <c r="IR209" s="57"/>
      <c r="IS209" s="57"/>
      <c r="IT209" s="57"/>
      <c r="IU209" s="57"/>
      <c r="IV209" s="57"/>
    </row>
    <row r="210" spans="1:256" s="50" customFormat="1" ht="20.25" customHeight="1">
      <c r="A210" s="282" t="s">
        <v>86</v>
      </c>
      <c r="B210" s="91" t="s">
        <v>77</v>
      </c>
      <c r="C210" s="90">
        <v>28079.15148</v>
      </c>
      <c r="D210" s="90">
        <v>81678</v>
      </c>
      <c r="E210" s="90">
        <v>51.355463256731603</v>
      </c>
      <c r="F210" s="90">
        <v>9289.5928739999999</v>
      </c>
      <c r="G210" s="90">
        <v>1797</v>
      </c>
      <c r="H210" s="90">
        <v>69.873106000000007</v>
      </c>
      <c r="I210" s="90">
        <v>108</v>
      </c>
      <c r="J210" s="90">
        <v>1259.4265600000001</v>
      </c>
      <c r="K210" s="90">
        <v>5</v>
      </c>
      <c r="L210" s="90">
        <v>16543.916788999999</v>
      </c>
      <c r="M210" s="90">
        <v>25926</v>
      </c>
      <c r="N210" s="90">
        <v>46.043887546016201</v>
      </c>
      <c r="O210" s="90">
        <v>6670.7724850000004</v>
      </c>
      <c r="P210" s="90">
        <v>1466</v>
      </c>
      <c r="Q210" s="90">
        <v>1198.16416</v>
      </c>
      <c r="R210" s="90">
        <v>980</v>
      </c>
      <c r="S210" s="90">
        <v>567.37312510827098</v>
      </c>
      <c r="T210" s="90">
        <v>315.95823100000001</v>
      </c>
      <c r="U210" s="90">
        <v>44</v>
      </c>
      <c r="V210" s="90">
        <v>15542.350093999999</v>
      </c>
      <c r="W210" s="90">
        <v>24308</v>
      </c>
      <c r="X210" s="90">
        <v>44.792117893578002</v>
      </c>
      <c r="Y210" s="90">
        <v>5966.897234</v>
      </c>
      <c r="Z210" s="90">
        <v>1332</v>
      </c>
      <c r="AA210" s="90">
        <v>656.92384400000003</v>
      </c>
      <c r="AB210" s="90">
        <v>1152</v>
      </c>
      <c r="AC210" s="90">
        <v>365.47788800000001</v>
      </c>
      <c r="AD210" s="90">
        <v>75</v>
      </c>
      <c r="AE210" s="90">
        <v>344.64285100000001</v>
      </c>
      <c r="AF210" s="90">
        <v>466</v>
      </c>
      <c r="AG210" s="90">
        <v>338.39736299999998</v>
      </c>
      <c r="AH210" s="90">
        <v>59</v>
      </c>
      <c r="AI210" s="90">
        <v>4801.5868129999999</v>
      </c>
      <c r="AJ210" s="90">
        <v>34919</v>
      </c>
      <c r="AK210" s="90">
        <v>10.466100000000001</v>
      </c>
      <c r="AL210" s="90">
        <v>92</v>
      </c>
      <c r="AM210" s="90">
        <v>4763.1596330000002</v>
      </c>
      <c r="AN210" s="90">
        <v>34661</v>
      </c>
      <c r="AO210" s="90">
        <v>10.3797</v>
      </c>
      <c r="AP210" s="90">
        <v>90</v>
      </c>
      <c r="AQ210" s="90">
        <v>36.014740000000003</v>
      </c>
      <c r="AR210" s="90">
        <v>324</v>
      </c>
      <c r="AS210" s="90">
        <v>0.15</v>
      </c>
      <c r="AT210" s="90">
        <v>5</v>
      </c>
      <c r="AU210" s="90">
        <v>0</v>
      </c>
      <c r="AV210" s="90">
        <v>1</v>
      </c>
      <c r="AW210" s="90">
        <v>4.1181890000000001</v>
      </c>
      <c r="AX210" s="90">
        <v>1</v>
      </c>
      <c r="AY210" s="90">
        <v>18.112024999999999</v>
      </c>
      <c r="AZ210" s="90">
        <v>61</v>
      </c>
      <c r="BA210" s="90">
        <v>0</v>
      </c>
      <c r="BB210" s="90">
        <v>0</v>
      </c>
      <c r="BC210" s="90">
        <v>0</v>
      </c>
      <c r="BD210" s="90">
        <v>0</v>
      </c>
      <c r="BE210" s="90">
        <v>0</v>
      </c>
      <c r="BF210" s="90">
        <v>0</v>
      </c>
      <c r="BG210" s="90">
        <v>1033.20813</v>
      </c>
      <c r="BH210" s="90">
        <v>360</v>
      </c>
      <c r="BI210" s="90">
        <v>890.25404000000003</v>
      </c>
      <c r="BJ210" s="90">
        <v>156</v>
      </c>
      <c r="BK210" s="90">
        <v>1211.137931</v>
      </c>
      <c r="BL210" s="90">
        <v>4816</v>
      </c>
      <c r="BM210" s="90">
        <v>454.40550000000002</v>
      </c>
      <c r="BN210" s="90">
        <v>72</v>
      </c>
      <c r="BO210" s="90">
        <v>4365.3019459999996</v>
      </c>
      <c r="BP210" s="90">
        <v>15163</v>
      </c>
      <c r="BQ210" s="90">
        <v>0</v>
      </c>
      <c r="BR210" s="90">
        <v>0</v>
      </c>
      <c r="BS210" s="90">
        <v>0</v>
      </c>
      <c r="BT210" s="90">
        <v>0</v>
      </c>
      <c r="BU210" s="90">
        <v>-1.7053025658242399E-13</v>
      </c>
      <c r="BV210" s="90">
        <v>0</v>
      </c>
      <c r="BW210" s="131">
        <f t="shared" si="22"/>
        <v>28079.151479999993</v>
      </c>
      <c r="BX210" s="131">
        <f t="shared" si="23"/>
        <v>0</v>
      </c>
      <c r="IS210" s="60"/>
      <c r="IT210" s="60"/>
      <c r="IU210" s="60"/>
      <c r="IV210" s="60"/>
    </row>
    <row r="211" spans="1:256" s="54" customFormat="1" ht="20.25" customHeight="1">
      <c r="A211" s="282"/>
      <c r="B211" s="74" t="s">
        <v>32</v>
      </c>
      <c r="C211" s="90">
        <v>8853.8133780000007</v>
      </c>
      <c r="D211" s="90">
        <v>15952</v>
      </c>
      <c r="E211" s="90">
        <v>46.869987290741797</v>
      </c>
      <c r="F211" s="90">
        <v>2313.4828149999998</v>
      </c>
      <c r="G211" s="90">
        <v>784</v>
      </c>
      <c r="H211" s="90">
        <v>101.742924</v>
      </c>
      <c r="I211" s="90">
        <v>113</v>
      </c>
      <c r="J211" s="90">
        <v>88.405096</v>
      </c>
      <c r="K211" s="90">
        <v>25</v>
      </c>
      <c r="L211" s="90">
        <v>7326.980372</v>
      </c>
      <c r="M211" s="90">
        <v>11135</v>
      </c>
      <c r="N211" s="90">
        <v>48.752112137520001</v>
      </c>
      <c r="O211" s="90">
        <v>1547.1316979999999</v>
      </c>
      <c r="P211" s="90">
        <v>490</v>
      </c>
      <c r="Q211" s="90">
        <v>1011.092168</v>
      </c>
      <c r="R211" s="90">
        <v>1525</v>
      </c>
      <c r="S211" s="90">
        <v>42.973454904704099</v>
      </c>
      <c r="T211" s="90">
        <v>152.34931</v>
      </c>
      <c r="U211" s="90">
        <v>61</v>
      </c>
      <c r="V211" s="90">
        <v>7180.7206050000004</v>
      </c>
      <c r="W211" s="90">
        <v>10835</v>
      </c>
      <c r="X211" s="90">
        <v>48.378429054695602</v>
      </c>
      <c r="Y211" s="90">
        <v>1487.0566679999999</v>
      </c>
      <c r="Z211" s="90">
        <v>471</v>
      </c>
      <c r="AA211" s="90">
        <v>146.25976700000001</v>
      </c>
      <c r="AB211" s="90">
        <v>300</v>
      </c>
      <c r="AC211" s="90">
        <v>60.075029999999998</v>
      </c>
      <c r="AD211" s="90">
        <v>19</v>
      </c>
      <c r="AE211" s="90">
        <v>0</v>
      </c>
      <c r="AF211" s="90">
        <v>0</v>
      </c>
      <c r="AG211" s="90">
        <v>0</v>
      </c>
      <c r="AH211" s="90">
        <v>0</v>
      </c>
      <c r="AI211" s="90">
        <v>521.530934</v>
      </c>
      <c r="AJ211" s="90">
        <v>3525</v>
      </c>
      <c r="AK211" s="90">
        <v>9.0280000000000005</v>
      </c>
      <c r="AL211" s="90">
        <v>101</v>
      </c>
      <c r="AM211" s="90">
        <v>521.530934</v>
      </c>
      <c r="AN211" s="90">
        <v>3525</v>
      </c>
      <c r="AO211" s="90">
        <v>9.0280000000000005</v>
      </c>
      <c r="AP211" s="90">
        <v>101</v>
      </c>
      <c r="AQ211" s="90">
        <v>0</v>
      </c>
      <c r="AR211" s="90">
        <v>0</v>
      </c>
      <c r="AS211" s="90">
        <v>0</v>
      </c>
      <c r="AT211" s="90">
        <v>0</v>
      </c>
      <c r="AU211" s="90">
        <v>2.3183959999999999</v>
      </c>
      <c r="AV211" s="90">
        <v>3</v>
      </c>
      <c r="AW211" s="90">
        <v>0</v>
      </c>
      <c r="AX211" s="90">
        <v>0</v>
      </c>
      <c r="AY211" s="90">
        <v>0</v>
      </c>
      <c r="AZ211" s="90">
        <v>0</v>
      </c>
      <c r="BA211" s="90">
        <v>0</v>
      </c>
      <c r="BB211" s="90">
        <v>0</v>
      </c>
      <c r="BC211" s="90">
        <v>0</v>
      </c>
      <c r="BD211" s="90">
        <v>0</v>
      </c>
      <c r="BE211" s="90">
        <v>0</v>
      </c>
      <c r="BF211" s="90">
        <v>0</v>
      </c>
      <c r="BG211" s="90">
        <v>276.08032400000002</v>
      </c>
      <c r="BH211" s="90">
        <v>140</v>
      </c>
      <c r="BI211" s="90">
        <v>294.5992</v>
      </c>
      <c r="BJ211" s="90">
        <v>39</v>
      </c>
      <c r="BK211" s="90">
        <v>466.60915699999998</v>
      </c>
      <c r="BL211" s="90">
        <v>258</v>
      </c>
      <c r="BM211" s="90">
        <v>335.634388</v>
      </c>
      <c r="BN211" s="90">
        <v>112</v>
      </c>
      <c r="BO211" s="90">
        <v>158.55127100000001</v>
      </c>
      <c r="BP211" s="90">
        <v>778</v>
      </c>
      <c r="BQ211" s="90">
        <v>38.684432999999999</v>
      </c>
      <c r="BR211" s="90">
        <v>17</v>
      </c>
      <c r="BS211" s="90">
        <v>0</v>
      </c>
      <c r="BT211" s="90">
        <v>0</v>
      </c>
      <c r="BU211" s="90">
        <v>0</v>
      </c>
      <c r="BV211" s="90">
        <v>0</v>
      </c>
      <c r="BW211" s="131">
        <f t="shared" si="22"/>
        <v>8853.8133780000007</v>
      </c>
      <c r="BX211" s="131">
        <f t="shared" si="23"/>
        <v>0</v>
      </c>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135"/>
      <c r="EM211" s="135"/>
      <c r="EN211" s="135"/>
      <c r="EO211" s="135"/>
      <c r="EP211" s="135"/>
      <c r="EQ211" s="135"/>
      <c r="ER211" s="135"/>
      <c r="ES211" s="135"/>
      <c r="ET211" s="135"/>
      <c r="EU211" s="135"/>
      <c r="EV211" s="135"/>
      <c r="EW211" s="135"/>
      <c r="EX211" s="135"/>
      <c r="EY211" s="135"/>
      <c r="EZ211" s="135"/>
      <c r="FA211" s="135"/>
      <c r="FB211" s="135"/>
      <c r="FC211" s="135"/>
      <c r="FD211" s="135"/>
      <c r="FE211" s="135"/>
      <c r="FF211" s="135"/>
      <c r="FG211" s="135"/>
      <c r="FH211" s="135"/>
      <c r="FI211" s="135"/>
      <c r="FJ211" s="135"/>
      <c r="FK211" s="135"/>
      <c r="FL211" s="135"/>
      <c r="FM211" s="135"/>
      <c r="FN211" s="135"/>
      <c r="FO211" s="135"/>
      <c r="FP211" s="135"/>
      <c r="FQ211" s="135"/>
      <c r="FR211" s="135"/>
      <c r="FS211" s="135"/>
      <c r="FT211" s="135"/>
      <c r="FU211" s="135"/>
      <c r="FV211" s="135"/>
      <c r="FW211" s="135"/>
      <c r="FX211" s="135"/>
      <c r="FY211" s="135"/>
      <c r="FZ211" s="135"/>
      <c r="GA211" s="135"/>
      <c r="GB211" s="135"/>
      <c r="GC211" s="135"/>
      <c r="GD211" s="135"/>
      <c r="GE211" s="135"/>
      <c r="GF211" s="135"/>
      <c r="GG211" s="135"/>
      <c r="GH211" s="135"/>
      <c r="GI211" s="135"/>
      <c r="GJ211" s="135"/>
      <c r="GK211" s="135"/>
      <c r="GL211" s="135"/>
      <c r="GM211" s="135"/>
      <c r="GN211" s="135"/>
      <c r="GO211" s="135"/>
      <c r="GP211" s="135"/>
      <c r="GQ211" s="135"/>
      <c r="GR211" s="135"/>
      <c r="GS211" s="135"/>
      <c r="GT211" s="135"/>
      <c r="GU211" s="135"/>
      <c r="GV211" s="135"/>
      <c r="GW211" s="135"/>
      <c r="GX211" s="135"/>
      <c r="GY211" s="135"/>
      <c r="GZ211" s="135"/>
      <c r="HA211" s="135"/>
      <c r="HB211" s="135"/>
      <c r="HC211" s="135"/>
      <c r="HD211" s="135"/>
      <c r="HE211" s="135"/>
      <c r="HF211" s="135"/>
      <c r="HG211" s="135"/>
      <c r="HH211" s="135"/>
      <c r="HI211" s="135"/>
      <c r="HJ211" s="135"/>
      <c r="HK211" s="135"/>
      <c r="HL211" s="135"/>
      <c r="HM211" s="135"/>
      <c r="HN211" s="135"/>
      <c r="HO211" s="135"/>
      <c r="HP211" s="135"/>
      <c r="HQ211" s="135"/>
      <c r="HR211" s="135"/>
      <c r="HS211" s="135"/>
      <c r="HT211" s="135"/>
      <c r="HU211" s="135"/>
      <c r="HV211" s="135"/>
      <c r="HW211" s="135"/>
      <c r="HX211" s="135"/>
      <c r="HY211" s="135"/>
      <c r="HZ211" s="135"/>
      <c r="IA211" s="135"/>
      <c r="IB211" s="135"/>
      <c r="IC211" s="135"/>
      <c r="ID211" s="135"/>
      <c r="IE211" s="135"/>
      <c r="IF211" s="135"/>
      <c r="IG211" s="135"/>
      <c r="IH211" s="135"/>
      <c r="II211" s="135"/>
      <c r="IJ211" s="135"/>
      <c r="IK211" s="135"/>
      <c r="IL211" s="135"/>
      <c r="IM211" s="135"/>
      <c r="IN211" s="135"/>
      <c r="IO211" s="135"/>
      <c r="IP211" s="135"/>
      <c r="IQ211" s="135"/>
      <c r="IR211" s="135"/>
      <c r="IS211" s="135"/>
      <c r="IT211" s="135"/>
      <c r="IU211" s="135"/>
      <c r="IV211" s="135"/>
    </row>
    <row r="212" spans="1:256" s="50" customFormat="1" ht="20.25" customHeight="1">
      <c r="A212" s="282"/>
      <c r="B212" s="91" t="s">
        <v>34</v>
      </c>
      <c r="C212" s="90">
        <v>5630.5843420011997</v>
      </c>
      <c r="D212" s="90">
        <v>11558</v>
      </c>
      <c r="E212" s="90">
        <v>62.505228970321298</v>
      </c>
      <c r="F212" s="90">
        <v>1464.5924339999999</v>
      </c>
      <c r="G212" s="90">
        <v>796</v>
      </c>
      <c r="H212" s="92">
        <v>25.009672773599998</v>
      </c>
      <c r="I212" s="92">
        <v>1</v>
      </c>
      <c r="J212" s="92">
        <v>0</v>
      </c>
      <c r="K212" s="92">
        <v>0</v>
      </c>
      <c r="L212" s="90">
        <v>2260.2539646435998</v>
      </c>
      <c r="M212" s="90">
        <v>3258</v>
      </c>
      <c r="N212" s="90">
        <v>44.812670484610699</v>
      </c>
      <c r="O212" s="90">
        <v>1335.052291</v>
      </c>
      <c r="P212" s="90">
        <v>490</v>
      </c>
      <c r="Q212" s="90">
        <v>278.23783500000002</v>
      </c>
      <c r="R212" s="90">
        <v>43</v>
      </c>
      <c r="S212" s="90">
        <v>97.159455022984801</v>
      </c>
      <c r="T212" s="90">
        <v>1464.5924339999999</v>
      </c>
      <c r="U212" s="90">
        <v>8</v>
      </c>
      <c r="V212" s="92">
        <v>2026.7570016436</v>
      </c>
      <c r="W212" s="92">
        <v>2968</v>
      </c>
      <c r="X212" s="90">
        <v>42.213604956206602</v>
      </c>
      <c r="Y212" s="92">
        <v>1272.2168509999999</v>
      </c>
      <c r="Z212" s="92">
        <v>449</v>
      </c>
      <c r="AA212" s="90">
        <v>219.05489900000001</v>
      </c>
      <c r="AB212" s="90">
        <v>270</v>
      </c>
      <c r="AC212" s="90">
        <v>62.635440000000003</v>
      </c>
      <c r="AD212" s="90">
        <v>40</v>
      </c>
      <c r="AE212" s="90">
        <v>14.442064</v>
      </c>
      <c r="AF212" s="90">
        <v>20</v>
      </c>
      <c r="AG212" s="90">
        <v>0.2</v>
      </c>
      <c r="AH212" s="90">
        <v>1</v>
      </c>
      <c r="AI212" s="92">
        <v>2583.1355029811998</v>
      </c>
      <c r="AJ212" s="92">
        <v>6992</v>
      </c>
      <c r="AK212" s="90">
        <v>24.797619999999998</v>
      </c>
      <c r="AL212" s="90">
        <v>275</v>
      </c>
      <c r="AM212" s="92">
        <v>2583.1355029811998</v>
      </c>
      <c r="AN212" s="92">
        <v>6992</v>
      </c>
      <c r="AO212" s="90">
        <v>24.797619999999998</v>
      </c>
      <c r="AP212" s="90">
        <v>275</v>
      </c>
      <c r="AQ212" s="92">
        <v>0</v>
      </c>
      <c r="AR212" s="92">
        <v>0</v>
      </c>
      <c r="AS212" s="90">
        <v>0</v>
      </c>
      <c r="AT212" s="90">
        <v>0</v>
      </c>
      <c r="AU212" s="92">
        <v>0</v>
      </c>
      <c r="AV212" s="92">
        <v>0</v>
      </c>
      <c r="AW212" s="90">
        <v>10</v>
      </c>
      <c r="AX212" s="90">
        <v>1</v>
      </c>
      <c r="AY212" s="92">
        <v>0</v>
      </c>
      <c r="AZ212" s="92">
        <v>0</v>
      </c>
      <c r="BA212" s="90">
        <v>0</v>
      </c>
      <c r="BB212" s="90">
        <v>0</v>
      </c>
      <c r="BC212" s="92">
        <v>0</v>
      </c>
      <c r="BD212" s="92">
        <v>0</v>
      </c>
      <c r="BE212" s="90">
        <v>0</v>
      </c>
      <c r="BF212" s="90">
        <v>0</v>
      </c>
      <c r="BG212" s="92">
        <v>407.58676292950003</v>
      </c>
      <c r="BH212" s="92">
        <v>26</v>
      </c>
      <c r="BI212" s="90">
        <v>79.594729999999998</v>
      </c>
      <c r="BJ212" s="90">
        <v>13</v>
      </c>
      <c r="BK212" s="92">
        <v>89.938351510199993</v>
      </c>
      <c r="BL212" s="92">
        <v>38</v>
      </c>
      <c r="BM212" s="90">
        <v>11.511175</v>
      </c>
      <c r="BN212" s="90">
        <v>12</v>
      </c>
      <c r="BO212" s="92">
        <v>264.6600871631</v>
      </c>
      <c r="BP212" s="92">
        <v>1243</v>
      </c>
      <c r="BQ212" s="90">
        <v>3.6366179999999999</v>
      </c>
      <c r="BR212" s="90">
        <v>5</v>
      </c>
      <c r="BS212" s="92">
        <v>0</v>
      </c>
      <c r="BT212" s="92">
        <v>0</v>
      </c>
      <c r="BU212" s="90">
        <v>-4.9293902293357001E-14</v>
      </c>
      <c r="BV212" s="90">
        <v>0</v>
      </c>
      <c r="BW212" s="131">
        <f t="shared" si="22"/>
        <v>5630.5843420011997</v>
      </c>
      <c r="BX212" s="131">
        <f t="shared" si="23"/>
        <v>0</v>
      </c>
      <c r="IS212" s="60"/>
      <c r="IT212" s="60"/>
      <c r="IU212" s="60"/>
      <c r="IV212" s="60"/>
    </row>
    <row r="213" spans="1:256" s="50" customFormat="1" ht="20.25" customHeight="1">
      <c r="A213" s="282"/>
      <c r="B213" s="91" t="s">
        <v>35</v>
      </c>
      <c r="C213" s="90">
        <v>1849.9000450000001</v>
      </c>
      <c r="D213" s="90">
        <v>3144</v>
      </c>
      <c r="E213" s="90">
        <v>63.902410169102701</v>
      </c>
      <c r="F213" s="90">
        <v>484.89861100000002</v>
      </c>
      <c r="G213" s="90">
        <v>190</v>
      </c>
      <c r="H213" s="90">
        <v>0</v>
      </c>
      <c r="I213" s="90">
        <v>0</v>
      </c>
      <c r="J213" s="90">
        <v>0.35</v>
      </c>
      <c r="K213" s="90">
        <v>1</v>
      </c>
      <c r="L213" s="90">
        <v>1721.0352809999999</v>
      </c>
      <c r="M213" s="90">
        <v>2980</v>
      </c>
      <c r="N213" s="90">
        <v>63.995615446467802</v>
      </c>
      <c r="O213" s="90">
        <v>398.014411</v>
      </c>
      <c r="P213" s="90">
        <v>133</v>
      </c>
      <c r="Q213" s="90">
        <v>974.53309200000001</v>
      </c>
      <c r="R213" s="90">
        <v>1826</v>
      </c>
      <c r="S213" s="90">
        <v>67.154870846135907</v>
      </c>
      <c r="T213" s="90">
        <v>251.6489</v>
      </c>
      <c r="U213" s="90">
        <v>73</v>
      </c>
      <c r="V213" s="90">
        <v>1721.0352809999999</v>
      </c>
      <c r="W213" s="90">
        <v>2980</v>
      </c>
      <c r="X213" s="90">
        <v>63.9991178209252</v>
      </c>
      <c r="Y213" s="90">
        <v>398.014411</v>
      </c>
      <c r="Z213" s="90">
        <v>133</v>
      </c>
      <c r="AA213" s="90">
        <v>0</v>
      </c>
      <c r="AB213" s="90">
        <v>0</v>
      </c>
      <c r="AC213" s="90">
        <v>0</v>
      </c>
      <c r="AD213" s="90">
        <v>0</v>
      </c>
      <c r="AE213" s="90">
        <v>0</v>
      </c>
      <c r="AF213" s="90">
        <v>0</v>
      </c>
      <c r="AG213" s="90">
        <v>0</v>
      </c>
      <c r="AH213" s="90">
        <v>0</v>
      </c>
      <c r="AI213" s="90"/>
      <c r="AJ213" s="90"/>
      <c r="AK213" s="90"/>
      <c r="AL213" s="90"/>
      <c r="AM213" s="90"/>
      <c r="AN213" s="90"/>
      <c r="AO213" s="90"/>
      <c r="AP213" s="90"/>
      <c r="AQ213" s="90">
        <v>1.1434</v>
      </c>
      <c r="AR213" s="90">
        <v>2</v>
      </c>
      <c r="AS213" s="90">
        <v>0.4</v>
      </c>
      <c r="AT213" s="90">
        <v>5</v>
      </c>
      <c r="AU213" s="90">
        <v>0</v>
      </c>
      <c r="AV213" s="90">
        <v>0</v>
      </c>
      <c r="AW213" s="90">
        <v>0</v>
      </c>
      <c r="AX213" s="90">
        <v>0</v>
      </c>
      <c r="AY213" s="90">
        <v>0</v>
      </c>
      <c r="AZ213" s="90">
        <v>0</v>
      </c>
      <c r="BA213" s="90">
        <v>0.39</v>
      </c>
      <c r="BB213" s="90">
        <v>2</v>
      </c>
      <c r="BC213" s="90">
        <v>0</v>
      </c>
      <c r="BD213" s="90">
        <v>0</v>
      </c>
      <c r="BE213" s="90">
        <v>0</v>
      </c>
      <c r="BF213" s="90">
        <v>0</v>
      </c>
      <c r="BG213" s="90">
        <v>0</v>
      </c>
      <c r="BH213" s="90">
        <v>0</v>
      </c>
      <c r="BI213" s="90">
        <v>0</v>
      </c>
      <c r="BJ213" s="90">
        <v>0</v>
      </c>
      <c r="BK213" s="90">
        <v>127.72136399999999</v>
      </c>
      <c r="BL213" s="90">
        <v>159</v>
      </c>
      <c r="BM213" s="90">
        <v>85.344200000000001</v>
      </c>
      <c r="BN213" s="90">
        <v>49</v>
      </c>
      <c r="BO213" s="90">
        <v>0</v>
      </c>
      <c r="BP213" s="90">
        <v>3</v>
      </c>
      <c r="BQ213" s="90">
        <v>0</v>
      </c>
      <c r="BR213" s="90">
        <v>0</v>
      </c>
      <c r="BS213" s="90">
        <v>0</v>
      </c>
      <c r="BT213" s="90">
        <v>0</v>
      </c>
      <c r="BU213" s="90">
        <v>0.4</v>
      </c>
      <c r="BV213" s="90">
        <v>0</v>
      </c>
      <c r="BW213" s="131">
        <f t="shared" si="22"/>
        <v>1849.9000449999999</v>
      </c>
      <c r="BX213" s="131">
        <f t="shared" si="23"/>
        <v>0</v>
      </c>
      <c r="IS213" s="60"/>
      <c r="IT213" s="60"/>
      <c r="IU213" s="60"/>
      <c r="IV213" s="60"/>
    </row>
    <row r="214" spans="1:256" s="50" customFormat="1" ht="20.25" customHeight="1">
      <c r="A214" s="282"/>
      <c r="B214" s="91" t="s">
        <v>33</v>
      </c>
      <c r="C214" s="92">
        <v>5989.6437939999996</v>
      </c>
      <c r="D214" s="92">
        <v>11715</v>
      </c>
      <c r="E214" s="92">
        <v>41.943100316762603</v>
      </c>
      <c r="F214" s="92">
        <v>2174.3146240000001</v>
      </c>
      <c r="G214" s="92">
        <v>1154</v>
      </c>
      <c r="H214" s="92">
        <v>1.0385999999999999E-2</v>
      </c>
      <c r="I214" s="92">
        <v>1</v>
      </c>
      <c r="J214" s="92">
        <v>0</v>
      </c>
      <c r="K214" s="92">
        <v>0</v>
      </c>
      <c r="L214" s="92">
        <v>5246.6329400000004</v>
      </c>
      <c r="M214" s="92">
        <v>8574</v>
      </c>
      <c r="N214" s="92">
        <v>43.802285933307402</v>
      </c>
      <c r="O214" s="92">
        <v>1931.487564</v>
      </c>
      <c r="P214" s="92">
        <v>1015</v>
      </c>
      <c r="Q214" s="92">
        <v>2742.9220140000002</v>
      </c>
      <c r="R214" s="92">
        <v>4779</v>
      </c>
      <c r="S214" s="92">
        <v>64.024061756507905</v>
      </c>
      <c r="T214" s="92">
        <v>1009.142391</v>
      </c>
      <c r="U214" s="92">
        <v>509</v>
      </c>
      <c r="V214" s="92">
        <v>5246.6329400000004</v>
      </c>
      <c r="W214" s="92">
        <v>8574</v>
      </c>
      <c r="X214" s="92">
        <v>43.803138939461199</v>
      </c>
      <c r="Y214" s="92">
        <v>1931.487564</v>
      </c>
      <c r="Z214" s="92">
        <v>1015</v>
      </c>
      <c r="AA214" s="92">
        <v>0</v>
      </c>
      <c r="AB214" s="92">
        <v>0</v>
      </c>
      <c r="AC214" s="92">
        <v>0</v>
      </c>
      <c r="AD214" s="92">
        <v>0</v>
      </c>
      <c r="AE214" s="92">
        <v>0</v>
      </c>
      <c r="AF214" s="92">
        <v>0</v>
      </c>
      <c r="AG214" s="92">
        <v>0</v>
      </c>
      <c r="AH214" s="92">
        <v>0</v>
      </c>
      <c r="AI214" s="92">
        <v>526.51746700000001</v>
      </c>
      <c r="AJ214" s="92">
        <v>3004</v>
      </c>
      <c r="AK214" s="92">
        <v>0.63119999999999998</v>
      </c>
      <c r="AL214" s="92">
        <v>1</v>
      </c>
      <c r="AM214" s="92">
        <v>526.51746700000001</v>
      </c>
      <c r="AN214" s="92">
        <v>3004</v>
      </c>
      <c r="AO214" s="92">
        <v>0.63119999999999998</v>
      </c>
      <c r="AP214" s="92">
        <v>1</v>
      </c>
      <c r="AQ214" s="92">
        <v>0.75936700000000001</v>
      </c>
      <c r="AR214" s="92">
        <v>28</v>
      </c>
      <c r="AS214" s="92">
        <v>12.976584000000001</v>
      </c>
      <c r="AT214" s="92">
        <v>91</v>
      </c>
      <c r="AU214" s="92">
        <v>0</v>
      </c>
      <c r="AV214" s="92">
        <v>0</v>
      </c>
      <c r="AW214" s="92">
        <v>0</v>
      </c>
      <c r="AX214" s="92">
        <v>0</v>
      </c>
      <c r="AY214" s="92">
        <v>0</v>
      </c>
      <c r="AZ214" s="92">
        <v>0</v>
      </c>
      <c r="BA214" s="92">
        <v>0</v>
      </c>
      <c r="BB214" s="92">
        <v>0</v>
      </c>
      <c r="BC214" s="92">
        <v>0</v>
      </c>
      <c r="BD214" s="92">
        <v>0</v>
      </c>
      <c r="BE214" s="92">
        <v>0</v>
      </c>
      <c r="BF214" s="92">
        <v>0</v>
      </c>
      <c r="BG214" s="92">
        <v>188.44198900000001</v>
      </c>
      <c r="BH214" s="92">
        <v>86</v>
      </c>
      <c r="BI214" s="92">
        <v>219.433515</v>
      </c>
      <c r="BJ214" s="92">
        <v>11</v>
      </c>
      <c r="BK214" s="92">
        <v>25.850370000000002</v>
      </c>
      <c r="BL214" s="92">
        <v>10</v>
      </c>
      <c r="BM214" s="92">
        <v>7.0343650000000002</v>
      </c>
      <c r="BN214" s="92">
        <v>20</v>
      </c>
      <c r="BO214" s="92">
        <v>1.4312750000000001</v>
      </c>
      <c r="BP214" s="92">
        <v>12</v>
      </c>
      <c r="BQ214" s="92">
        <v>2.7513960000000002</v>
      </c>
      <c r="BR214" s="92">
        <v>16</v>
      </c>
      <c r="BS214" s="92">
        <v>0</v>
      </c>
      <c r="BT214" s="92">
        <v>0</v>
      </c>
      <c r="BU214" s="92">
        <v>0</v>
      </c>
      <c r="BV214" s="92">
        <v>0</v>
      </c>
      <c r="BW214" s="131">
        <f t="shared" si="22"/>
        <v>5989.6437939999996</v>
      </c>
      <c r="BX214" s="131">
        <f t="shared" si="23"/>
        <v>0</v>
      </c>
      <c r="IS214" s="60"/>
      <c r="IT214" s="60"/>
      <c r="IU214" s="60"/>
      <c r="IV214" s="60"/>
    </row>
    <row r="215" spans="1:256" s="50" customFormat="1" ht="20.25" customHeight="1">
      <c r="A215" s="282"/>
      <c r="B215" s="91" t="s">
        <v>62</v>
      </c>
      <c r="C215" s="90">
        <v>1499.0030200000001</v>
      </c>
      <c r="D215" s="90">
        <v>3322</v>
      </c>
      <c r="E215" s="90">
        <v>44.827555921468601</v>
      </c>
      <c r="F215" s="90">
        <v>407.16382700000003</v>
      </c>
      <c r="G215" s="90">
        <v>98</v>
      </c>
      <c r="H215" s="90">
        <v>0</v>
      </c>
      <c r="I215" s="90">
        <v>0</v>
      </c>
      <c r="J215" s="90">
        <v>0</v>
      </c>
      <c r="K215" s="90">
        <v>0</v>
      </c>
      <c r="L215" s="90">
        <v>1396.0724210000001</v>
      </c>
      <c r="M215" s="90">
        <v>3140</v>
      </c>
      <c r="N215" s="90">
        <v>45.338021361546502</v>
      </c>
      <c r="O215" s="90">
        <v>402.79526099999998</v>
      </c>
      <c r="P215" s="90">
        <v>92</v>
      </c>
      <c r="Q215" s="90">
        <v>202.77366000000001</v>
      </c>
      <c r="R215" s="90">
        <v>422</v>
      </c>
      <c r="S215" s="90">
        <v>68.006820789626104</v>
      </c>
      <c r="T215" s="90">
        <v>64.195136000000005</v>
      </c>
      <c r="U215" s="90">
        <v>18</v>
      </c>
      <c r="V215" s="90">
        <v>1395.8664209999999</v>
      </c>
      <c r="W215" s="90">
        <v>3137</v>
      </c>
      <c r="X215" s="90">
        <v>45.346836341004703</v>
      </c>
      <c r="Y215" s="90">
        <v>402.79526099999998</v>
      </c>
      <c r="Z215" s="90">
        <v>92</v>
      </c>
      <c r="AA215" s="90">
        <v>0.20599999999999999</v>
      </c>
      <c r="AB215" s="90">
        <v>3</v>
      </c>
      <c r="AC215" s="90">
        <v>0</v>
      </c>
      <c r="AD215" s="90">
        <v>0</v>
      </c>
      <c r="AE215" s="90">
        <v>0</v>
      </c>
      <c r="AF215" s="90">
        <v>0</v>
      </c>
      <c r="AG215" s="90">
        <v>0</v>
      </c>
      <c r="AH215" s="90">
        <v>0</v>
      </c>
      <c r="AI215" s="90">
        <v>75.373440000000002</v>
      </c>
      <c r="AJ215" s="90">
        <v>163</v>
      </c>
      <c r="AK215" s="90">
        <v>0</v>
      </c>
      <c r="AL215" s="90">
        <v>0</v>
      </c>
      <c r="AM215" s="90">
        <v>75.373440000000002</v>
      </c>
      <c r="AN215" s="90">
        <v>163</v>
      </c>
      <c r="AO215" s="90">
        <v>0</v>
      </c>
      <c r="AP215" s="90">
        <v>0</v>
      </c>
      <c r="AQ215" s="90">
        <v>0</v>
      </c>
      <c r="AR215" s="90">
        <v>0</v>
      </c>
      <c r="AS215" s="90">
        <v>0</v>
      </c>
      <c r="AT215" s="90">
        <v>0</v>
      </c>
      <c r="AU215" s="90">
        <v>0</v>
      </c>
      <c r="AV215" s="90">
        <v>0</v>
      </c>
      <c r="AW215" s="90">
        <v>0</v>
      </c>
      <c r="AX215" s="90">
        <v>0</v>
      </c>
      <c r="AY215" s="90">
        <v>0</v>
      </c>
      <c r="AZ215" s="90">
        <v>0</v>
      </c>
      <c r="BA215" s="90">
        <v>0</v>
      </c>
      <c r="BB215" s="90">
        <v>0</v>
      </c>
      <c r="BC215" s="90">
        <v>0</v>
      </c>
      <c r="BD215" s="90">
        <v>0</v>
      </c>
      <c r="BE215" s="90">
        <v>0</v>
      </c>
      <c r="BF215" s="90">
        <v>0</v>
      </c>
      <c r="BG215" s="90">
        <v>23.928573</v>
      </c>
      <c r="BH215" s="90">
        <v>11</v>
      </c>
      <c r="BI215" s="90">
        <v>0.96856600000000004</v>
      </c>
      <c r="BJ215" s="90">
        <v>2</v>
      </c>
      <c r="BK215" s="90">
        <v>0</v>
      </c>
      <c r="BL215" s="90">
        <v>1</v>
      </c>
      <c r="BM215" s="90">
        <v>2</v>
      </c>
      <c r="BN215" s="90">
        <v>4</v>
      </c>
      <c r="BO215" s="90">
        <v>3.6285859999999999</v>
      </c>
      <c r="BP215" s="90">
        <v>7</v>
      </c>
      <c r="BQ215" s="90">
        <v>1.4</v>
      </c>
      <c r="BR215" s="90">
        <v>0</v>
      </c>
      <c r="BS215" s="90">
        <v>0</v>
      </c>
      <c r="BT215" s="90">
        <v>0</v>
      </c>
      <c r="BU215" s="90">
        <v>0</v>
      </c>
      <c r="BV215" s="90">
        <v>0</v>
      </c>
      <c r="BW215" s="131">
        <f t="shared" si="22"/>
        <v>1499.0030200000001</v>
      </c>
      <c r="BX215" s="131">
        <f t="shared" si="23"/>
        <v>0</v>
      </c>
      <c r="IS215" s="60"/>
      <c r="IT215" s="60"/>
      <c r="IU215" s="60"/>
      <c r="IV215" s="60"/>
    </row>
    <row r="216" spans="1:256" ht="20.25" customHeight="1">
      <c r="A216" s="282"/>
      <c r="B216" s="91" t="s">
        <v>38</v>
      </c>
      <c r="C216" s="95">
        <v>524.93319599999995</v>
      </c>
      <c r="D216" s="95">
        <v>2854</v>
      </c>
      <c r="E216" s="96">
        <v>396.67553572237802</v>
      </c>
      <c r="F216" s="95">
        <v>1.27</v>
      </c>
      <c r="G216" s="95">
        <v>7</v>
      </c>
      <c r="H216" s="95">
        <v>0</v>
      </c>
      <c r="I216" s="95">
        <v>0</v>
      </c>
      <c r="J216" s="95">
        <v>0</v>
      </c>
      <c r="K216" s="95">
        <v>0</v>
      </c>
      <c r="L216" s="95">
        <v>12.577121</v>
      </c>
      <c r="M216" s="95">
        <v>35</v>
      </c>
      <c r="N216" s="96">
        <v>40.435766504390401</v>
      </c>
      <c r="O216" s="95">
        <v>0.91</v>
      </c>
      <c r="P216" s="95">
        <v>2</v>
      </c>
      <c r="Q216" s="95"/>
      <c r="R216" s="95"/>
      <c r="S216" s="120">
        <v>0</v>
      </c>
      <c r="T216" s="95"/>
      <c r="U216" s="95"/>
      <c r="V216" s="136">
        <v>12.577121</v>
      </c>
      <c r="W216" s="136">
        <v>35</v>
      </c>
      <c r="X216" s="96">
        <v>40.435766504390401</v>
      </c>
      <c r="Y216" s="136">
        <v>0.91</v>
      </c>
      <c r="Z216" s="136">
        <v>2</v>
      </c>
      <c r="AA216" s="95">
        <v>0</v>
      </c>
      <c r="AB216" s="95">
        <v>0</v>
      </c>
      <c r="AC216" s="95">
        <v>0</v>
      </c>
      <c r="AD216" s="95">
        <v>0</v>
      </c>
      <c r="AE216" s="95">
        <v>0</v>
      </c>
      <c r="AF216" s="95">
        <v>0</v>
      </c>
      <c r="AG216" s="95">
        <v>0</v>
      </c>
      <c r="AH216" s="95">
        <v>0</v>
      </c>
      <c r="AI216" s="95">
        <v>512.35607500000003</v>
      </c>
      <c r="AJ216" s="95">
        <v>2819</v>
      </c>
      <c r="AK216" s="95">
        <v>0.36</v>
      </c>
      <c r="AL216" s="95">
        <v>5</v>
      </c>
      <c r="AM216" s="95">
        <v>512.35607500000003</v>
      </c>
      <c r="AN216" s="95">
        <v>2819</v>
      </c>
      <c r="AO216" s="95">
        <v>171.04650000000001</v>
      </c>
      <c r="AP216" s="95">
        <v>5</v>
      </c>
      <c r="AQ216" s="95">
        <v>0</v>
      </c>
      <c r="AR216" s="95">
        <v>0</v>
      </c>
      <c r="AS216" s="95">
        <v>0</v>
      </c>
      <c r="AT216" s="95">
        <v>0</v>
      </c>
      <c r="AU216" s="95">
        <v>0</v>
      </c>
      <c r="AV216" s="95">
        <v>0</v>
      </c>
      <c r="AW216" s="95">
        <v>0</v>
      </c>
      <c r="AX216" s="95">
        <v>0</v>
      </c>
      <c r="AY216" s="95">
        <v>0</v>
      </c>
      <c r="AZ216" s="95">
        <v>0</v>
      </c>
      <c r="BA216" s="95">
        <v>0</v>
      </c>
      <c r="BB216" s="95">
        <v>0</v>
      </c>
      <c r="BC216" s="95">
        <v>0</v>
      </c>
      <c r="BD216" s="95">
        <v>0</v>
      </c>
      <c r="BE216" s="95">
        <v>0</v>
      </c>
      <c r="BF216" s="95">
        <v>0</v>
      </c>
      <c r="BG216" s="95">
        <v>0</v>
      </c>
      <c r="BH216" s="95">
        <v>0</v>
      </c>
      <c r="BI216" s="95">
        <v>0</v>
      </c>
      <c r="BJ216" s="95">
        <v>0</v>
      </c>
      <c r="BK216" s="95">
        <v>0</v>
      </c>
      <c r="BL216" s="95">
        <v>0</v>
      </c>
      <c r="BM216" s="95">
        <v>0</v>
      </c>
      <c r="BN216" s="95">
        <v>0</v>
      </c>
      <c r="BO216" s="95">
        <v>0</v>
      </c>
      <c r="BP216" s="95">
        <v>0</v>
      </c>
      <c r="BQ216" s="95">
        <v>0</v>
      </c>
      <c r="BR216" s="95">
        <v>0</v>
      </c>
      <c r="BS216" s="95">
        <v>0</v>
      </c>
      <c r="BT216" s="95">
        <v>0</v>
      </c>
      <c r="BU216" s="95">
        <v>0</v>
      </c>
      <c r="BV216" s="95">
        <v>0</v>
      </c>
      <c r="BW216" s="131">
        <f t="shared" si="22"/>
        <v>524.93319600000007</v>
      </c>
      <c r="BX216" s="131">
        <f t="shared" si="23"/>
        <v>0</v>
      </c>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c r="IL216" s="60"/>
      <c r="IM216" s="60"/>
      <c r="IN216" s="60"/>
      <c r="IO216" s="60"/>
      <c r="IP216" s="60"/>
      <c r="IQ216" s="60"/>
      <c r="IR216" s="60"/>
    </row>
    <row r="217" spans="1:256" ht="20.25" customHeight="1">
      <c r="A217" s="282"/>
      <c r="B217" s="91" t="s">
        <v>41</v>
      </c>
      <c r="C217" s="102">
        <v>1770.640441</v>
      </c>
      <c r="D217" s="103">
        <v>3473</v>
      </c>
      <c r="E217" s="104">
        <v>40.639097447275297</v>
      </c>
      <c r="F217" s="102">
        <v>909.60954100000004</v>
      </c>
      <c r="G217" s="102">
        <v>283</v>
      </c>
      <c r="H217" s="112">
        <v>0</v>
      </c>
      <c r="I217" s="105">
        <v>0</v>
      </c>
      <c r="J217" s="112">
        <v>0</v>
      </c>
      <c r="K217" s="105">
        <v>0</v>
      </c>
      <c r="L217" s="112">
        <v>1684.706383</v>
      </c>
      <c r="M217" s="105">
        <v>3421</v>
      </c>
      <c r="N217" s="103">
        <v>43.347670923632201</v>
      </c>
      <c r="O217" s="112">
        <v>820.57782299999997</v>
      </c>
      <c r="P217" s="112">
        <v>262</v>
      </c>
      <c r="Q217" s="112">
        <v>52.367533000000002</v>
      </c>
      <c r="R217" s="105">
        <v>143</v>
      </c>
      <c r="S217" s="103">
        <v>18.205269343326801</v>
      </c>
      <c r="T217" s="112">
        <v>123.44875</v>
      </c>
      <c r="U217" s="105">
        <v>18</v>
      </c>
      <c r="V217" s="112">
        <v>1684.706383</v>
      </c>
      <c r="W217" s="105">
        <v>3421</v>
      </c>
      <c r="X217" s="103">
        <v>43.348091812456502</v>
      </c>
      <c r="Y217" s="112">
        <v>820.57782299999997</v>
      </c>
      <c r="Z217" s="112">
        <v>262</v>
      </c>
      <c r="AA217" s="112">
        <v>0</v>
      </c>
      <c r="AB217" s="105">
        <v>0</v>
      </c>
      <c r="AC217" s="112">
        <v>0</v>
      </c>
      <c r="AD217" s="105">
        <v>0</v>
      </c>
      <c r="AE217" s="112">
        <v>0</v>
      </c>
      <c r="AF217" s="123">
        <v>0</v>
      </c>
      <c r="AG217" s="112">
        <v>0</v>
      </c>
      <c r="AH217" s="123">
        <v>0</v>
      </c>
      <c r="AI217" s="105">
        <v>0</v>
      </c>
      <c r="AJ217" s="105">
        <v>0</v>
      </c>
      <c r="AK217" s="105">
        <v>0</v>
      </c>
      <c r="AL217" s="105">
        <v>0</v>
      </c>
      <c r="AM217" s="105">
        <v>0</v>
      </c>
      <c r="AN217" s="105">
        <v>0</v>
      </c>
      <c r="AO217" s="105">
        <v>0</v>
      </c>
      <c r="AP217" s="105">
        <v>0</v>
      </c>
      <c r="AQ217" s="126">
        <v>0.08</v>
      </c>
      <c r="AR217" s="123">
        <v>1</v>
      </c>
      <c r="AS217" s="126">
        <v>0.3</v>
      </c>
      <c r="AT217" s="123">
        <v>2</v>
      </c>
      <c r="AU217" s="105">
        <v>0</v>
      </c>
      <c r="AV217" s="105">
        <v>1</v>
      </c>
      <c r="AW217" s="105">
        <v>42.9</v>
      </c>
      <c r="AX217" s="105">
        <v>1</v>
      </c>
      <c r="AY217" s="112">
        <v>0</v>
      </c>
      <c r="AZ217" s="112">
        <v>0</v>
      </c>
      <c r="BA217" s="112">
        <v>0</v>
      </c>
      <c r="BB217" s="112">
        <v>0</v>
      </c>
      <c r="BC217" s="112">
        <v>0</v>
      </c>
      <c r="BD217" s="112">
        <v>0</v>
      </c>
      <c r="BE217" s="112">
        <v>0</v>
      </c>
      <c r="BF217" s="112">
        <v>0</v>
      </c>
      <c r="BG217" s="112">
        <v>44.473700000000001</v>
      </c>
      <c r="BH217" s="123">
        <v>38</v>
      </c>
      <c r="BI217" s="112">
        <v>34.130000000000003</v>
      </c>
      <c r="BJ217" s="123">
        <v>12</v>
      </c>
      <c r="BK217" s="126">
        <v>41.287770000000002</v>
      </c>
      <c r="BL217" s="123">
        <v>11</v>
      </c>
      <c r="BM217" s="126">
        <v>11.701718</v>
      </c>
      <c r="BN217" s="123">
        <v>6</v>
      </c>
      <c r="BO217" s="105">
        <v>0</v>
      </c>
      <c r="BP217" s="105">
        <v>0</v>
      </c>
      <c r="BQ217" s="105">
        <v>0</v>
      </c>
      <c r="BR217" s="105">
        <v>0</v>
      </c>
      <c r="BS217" s="112">
        <v>9.2588000000276297E-2</v>
      </c>
      <c r="BT217" s="112">
        <v>1</v>
      </c>
      <c r="BU217" s="112">
        <v>-4.2632564145605999E-14</v>
      </c>
      <c r="BV217" s="112">
        <v>0</v>
      </c>
      <c r="BW217" s="131">
        <f t="shared" si="22"/>
        <v>1770.640441</v>
      </c>
      <c r="BX217" s="131">
        <f t="shared" si="23"/>
        <v>0</v>
      </c>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c r="GE217" s="60"/>
      <c r="GF217" s="60"/>
      <c r="GG217" s="60"/>
      <c r="GH217" s="60"/>
      <c r="GI217" s="60"/>
      <c r="GJ217" s="60"/>
      <c r="GK217" s="60"/>
      <c r="GL217" s="60"/>
      <c r="GM217" s="60"/>
      <c r="GN217" s="60"/>
      <c r="GO217" s="60"/>
      <c r="GP217" s="60"/>
      <c r="GQ217" s="60"/>
      <c r="GR217" s="60"/>
      <c r="GS217" s="60"/>
      <c r="GT217" s="60"/>
      <c r="GU217" s="60"/>
      <c r="GV217" s="60"/>
      <c r="GW217" s="60"/>
      <c r="GX217" s="60"/>
      <c r="GY217" s="60"/>
      <c r="GZ217" s="60"/>
      <c r="HA217" s="60"/>
      <c r="HB217" s="60"/>
      <c r="HC217" s="60"/>
      <c r="HD217" s="60"/>
      <c r="HE217" s="60"/>
      <c r="HF217" s="60"/>
      <c r="HG217" s="60"/>
      <c r="HH217" s="60"/>
      <c r="HI217" s="60"/>
      <c r="HJ217" s="60"/>
      <c r="HK217" s="60"/>
      <c r="HL217" s="60"/>
      <c r="HM217" s="60"/>
      <c r="HN217" s="60"/>
      <c r="HO217" s="60"/>
      <c r="HP217" s="60"/>
      <c r="HQ217" s="60"/>
      <c r="HR217" s="60"/>
      <c r="HS217" s="60"/>
      <c r="HT217" s="60"/>
      <c r="HU217" s="60"/>
      <c r="HV217" s="60"/>
      <c r="HW217" s="60"/>
      <c r="HX217" s="60"/>
      <c r="HY217" s="60"/>
      <c r="HZ217" s="60"/>
      <c r="IA217" s="60"/>
      <c r="IB217" s="60"/>
      <c r="IC217" s="60"/>
      <c r="ID217" s="60"/>
      <c r="IE217" s="60"/>
      <c r="IF217" s="60"/>
      <c r="IG217" s="60"/>
      <c r="IH217" s="60"/>
      <c r="II217" s="60"/>
      <c r="IJ217" s="60"/>
      <c r="IK217" s="60"/>
      <c r="IL217" s="60"/>
      <c r="IM217" s="60"/>
      <c r="IN217" s="60"/>
      <c r="IO217" s="60"/>
      <c r="IP217" s="60"/>
      <c r="IQ217" s="60"/>
      <c r="IR217" s="60"/>
    </row>
    <row r="218" spans="1:256" s="53" customFormat="1" ht="20.25" customHeight="1">
      <c r="A218" s="282"/>
      <c r="B218" s="106" t="s">
        <v>17</v>
      </c>
      <c r="C218" s="107">
        <f t="shared" ref="C218:M218" si="26">C210+C211+C212+C213+C214+C215+C216+C217</f>
        <v>54197.669696001212</v>
      </c>
      <c r="D218" s="107">
        <f t="shared" si="26"/>
        <v>133696</v>
      </c>
      <c r="E218" s="107">
        <f>C218/各地承保!D217*100</f>
        <v>50.377561670478002</v>
      </c>
      <c r="F218" s="107">
        <f t="shared" si="26"/>
        <v>17044.924726000001</v>
      </c>
      <c r="G218" s="107">
        <f t="shared" si="26"/>
        <v>5109</v>
      </c>
      <c r="H218" s="107">
        <f t="shared" si="26"/>
        <v>196.63608877360002</v>
      </c>
      <c r="I218" s="107">
        <f t="shared" si="26"/>
        <v>223</v>
      </c>
      <c r="J218" s="107">
        <f t="shared" si="26"/>
        <v>1348.181656</v>
      </c>
      <c r="K218" s="107">
        <f t="shared" si="26"/>
        <v>31</v>
      </c>
      <c r="L218" s="107">
        <f t="shared" si="26"/>
        <v>36192.175271643595</v>
      </c>
      <c r="M218" s="107">
        <f t="shared" si="26"/>
        <v>58469</v>
      </c>
      <c r="N218" s="107">
        <f>L218/各地承保!N217*100</f>
        <v>46.598541097012173</v>
      </c>
      <c r="O218" s="107">
        <f>O210+O211+O212+O213+O214+O215+O216+O217</f>
        <v>13106.741533</v>
      </c>
      <c r="P218" s="107">
        <f>P210+P211+P212+P213+P214+P215+P216+P217</f>
        <v>3950</v>
      </c>
      <c r="Q218" s="107">
        <f>Q210+Q211+Q212+Q213+Q214+Q215+Q216+Q217</f>
        <v>6460.0904620000001</v>
      </c>
      <c r="R218" s="107">
        <f>R210+R211+R212+R213+R214+R215+R216+R217</f>
        <v>9718</v>
      </c>
      <c r="S218" s="107">
        <f>Q218/各地承保!T217*100</f>
        <v>70.436006174022879</v>
      </c>
      <c r="T218" s="107">
        <f>T210+T211+T212+T213+T214+T215+T216+T217</f>
        <v>3381.3351519999997</v>
      </c>
      <c r="U218" s="107">
        <f>U210+U211+U212+U213+U214+U215+U216+U217</f>
        <v>731</v>
      </c>
      <c r="V218" s="107">
        <f>V210+V211+V212+V213+V214+V215+V216+V217</f>
        <v>34810.645846643602</v>
      </c>
      <c r="W218" s="107">
        <f>W210+W211+W212+W213+W214+W215+W216+W217</f>
        <v>56258</v>
      </c>
      <c r="X218" s="107">
        <f>V218/各地承保!Z217*100</f>
        <v>45.800146363573354</v>
      </c>
      <c r="Y218" s="107">
        <f t="shared" ref="Y218:BV218" si="27">Y210+Y211+Y212+Y213+Y214+Y215+Y216+Y217</f>
        <v>12279.955812</v>
      </c>
      <c r="Z218" s="107">
        <f t="shared" si="27"/>
        <v>3756</v>
      </c>
      <c r="AA218" s="107">
        <f t="shared" si="27"/>
        <v>1022.44451</v>
      </c>
      <c r="AB218" s="107">
        <f t="shared" si="27"/>
        <v>1725</v>
      </c>
      <c r="AC218" s="107">
        <f t="shared" si="27"/>
        <v>488.18835799999999</v>
      </c>
      <c r="AD218" s="107">
        <f t="shared" si="27"/>
        <v>134</v>
      </c>
      <c r="AE218" s="107">
        <f t="shared" si="27"/>
        <v>359.08491500000002</v>
      </c>
      <c r="AF218" s="107">
        <f t="shared" si="27"/>
        <v>486</v>
      </c>
      <c r="AG218" s="107">
        <f t="shared" si="27"/>
        <v>338.59736299999997</v>
      </c>
      <c r="AH218" s="107">
        <f t="shared" si="27"/>
        <v>60</v>
      </c>
      <c r="AI218" s="107">
        <f t="shared" si="27"/>
        <v>9020.5002319811992</v>
      </c>
      <c r="AJ218" s="107">
        <f t="shared" si="27"/>
        <v>51422</v>
      </c>
      <c r="AK218" s="107">
        <f t="shared" si="27"/>
        <v>45.282919999999997</v>
      </c>
      <c r="AL218" s="107">
        <f t="shared" si="27"/>
        <v>474</v>
      </c>
      <c r="AM218" s="107">
        <f t="shared" si="27"/>
        <v>8982.0730519811987</v>
      </c>
      <c r="AN218" s="107">
        <f t="shared" si="27"/>
        <v>51164</v>
      </c>
      <c r="AO218" s="107">
        <f t="shared" si="27"/>
        <v>215.88302000000002</v>
      </c>
      <c r="AP218" s="107">
        <f t="shared" si="27"/>
        <v>472</v>
      </c>
      <c r="AQ218" s="107">
        <f t="shared" si="27"/>
        <v>37.997506999999999</v>
      </c>
      <c r="AR218" s="107">
        <f t="shared" si="27"/>
        <v>355</v>
      </c>
      <c r="AS218" s="107">
        <f t="shared" si="27"/>
        <v>13.826584000000002</v>
      </c>
      <c r="AT218" s="107">
        <f t="shared" si="27"/>
        <v>103</v>
      </c>
      <c r="AU218" s="107">
        <f t="shared" si="27"/>
        <v>2.3183959999999999</v>
      </c>
      <c r="AV218" s="107">
        <f t="shared" si="27"/>
        <v>5</v>
      </c>
      <c r="AW218" s="107">
        <f t="shared" si="27"/>
        <v>57.018189</v>
      </c>
      <c r="AX218" s="107">
        <f t="shared" si="27"/>
        <v>3</v>
      </c>
      <c r="AY218" s="107">
        <f t="shared" si="27"/>
        <v>18.112024999999999</v>
      </c>
      <c r="AZ218" s="107">
        <f t="shared" si="27"/>
        <v>61</v>
      </c>
      <c r="BA218" s="107">
        <f t="shared" si="27"/>
        <v>0.39</v>
      </c>
      <c r="BB218" s="107">
        <f t="shared" si="27"/>
        <v>2</v>
      </c>
      <c r="BC218" s="107">
        <f t="shared" si="27"/>
        <v>0</v>
      </c>
      <c r="BD218" s="107">
        <f t="shared" si="27"/>
        <v>0</v>
      </c>
      <c r="BE218" s="107">
        <f t="shared" si="27"/>
        <v>0</v>
      </c>
      <c r="BF218" s="107">
        <f t="shared" si="27"/>
        <v>0</v>
      </c>
      <c r="BG218" s="107">
        <f t="shared" si="27"/>
        <v>1973.7194789294999</v>
      </c>
      <c r="BH218" s="107">
        <f t="shared" si="27"/>
        <v>661</v>
      </c>
      <c r="BI218" s="107">
        <f t="shared" si="27"/>
        <v>1518.980051</v>
      </c>
      <c r="BJ218" s="107">
        <f t="shared" si="27"/>
        <v>233</v>
      </c>
      <c r="BK218" s="107">
        <f t="shared" si="27"/>
        <v>1962.5449435102</v>
      </c>
      <c r="BL218" s="107">
        <f t="shared" si="27"/>
        <v>5293</v>
      </c>
      <c r="BM218" s="107">
        <f t="shared" si="27"/>
        <v>907.63134600000001</v>
      </c>
      <c r="BN218" s="107">
        <f t="shared" si="27"/>
        <v>275</v>
      </c>
      <c r="BO218" s="107">
        <f t="shared" si="27"/>
        <v>4793.5731651630995</v>
      </c>
      <c r="BP218" s="107">
        <f t="shared" si="27"/>
        <v>17206</v>
      </c>
      <c r="BQ218" s="107">
        <f t="shared" si="27"/>
        <v>46.472446999999995</v>
      </c>
      <c r="BR218" s="107">
        <f t="shared" si="27"/>
        <v>38</v>
      </c>
      <c r="BS218" s="107">
        <f t="shared" si="27"/>
        <v>9.2588000000276297E-2</v>
      </c>
      <c r="BT218" s="107">
        <f t="shared" si="27"/>
        <v>1</v>
      </c>
      <c r="BU218" s="107">
        <f t="shared" si="27"/>
        <v>0.39999999999973757</v>
      </c>
      <c r="BV218" s="107">
        <f t="shared" si="27"/>
        <v>0</v>
      </c>
      <c r="BW218" s="131">
        <f t="shared" si="22"/>
        <v>54197.669696001198</v>
      </c>
      <c r="BX218" s="131">
        <f t="shared" si="23"/>
        <v>0</v>
      </c>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row>
    <row r="219" spans="1:256" s="50" customFormat="1" ht="20.25" customHeight="1">
      <c r="A219" s="282" t="s">
        <v>87</v>
      </c>
      <c r="B219" s="91" t="s">
        <v>77</v>
      </c>
      <c r="C219" s="90">
        <v>25952.380956000001</v>
      </c>
      <c r="D219" s="90">
        <v>89829</v>
      </c>
      <c r="E219" s="90">
        <v>48.088239601241597</v>
      </c>
      <c r="F219" s="90">
        <v>8276.6815150000002</v>
      </c>
      <c r="G219" s="90">
        <v>3409</v>
      </c>
      <c r="H219" s="90">
        <v>309.50379700000002</v>
      </c>
      <c r="I219" s="90">
        <v>95</v>
      </c>
      <c r="J219" s="90">
        <v>248.87</v>
      </c>
      <c r="K219" s="90">
        <v>32</v>
      </c>
      <c r="L219" s="90">
        <v>17229.781503999999</v>
      </c>
      <c r="M219" s="90">
        <v>25342</v>
      </c>
      <c r="N219" s="90">
        <v>47.712886422259899</v>
      </c>
      <c r="O219" s="90">
        <v>7115.1749829999999</v>
      </c>
      <c r="P219" s="90">
        <v>2705</v>
      </c>
      <c r="Q219" s="90">
        <v>1870.6228510000001</v>
      </c>
      <c r="R219" s="90">
        <v>1829</v>
      </c>
      <c r="S219" s="90">
        <v>138.53955082631299</v>
      </c>
      <c r="T219" s="90">
        <v>404.54505699999999</v>
      </c>
      <c r="U219" s="90">
        <v>134</v>
      </c>
      <c r="V219" s="90">
        <v>16451.983154000001</v>
      </c>
      <c r="W219" s="90">
        <v>24048</v>
      </c>
      <c r="X219" s="90">
        <v>46.454554945382597</v>
      </c>
      <c r="Y219" s="90">
        <v>6705.6425390000004</v>
      </c>
      <c r="Z219" s="90">
        <v>2517</v>
      </c>
      <c r="AA219" s="90">
        <v>708.24736800000005</v>
      </c>
      <c r="AB219" s="90">
        <v>1238</v>
      </c>
      <c r="AC219" s="90">
        <v>393.79478</v>
      </c>
      <c r="AD219" s="90">
        <v>181</v>
      </c>
      <c r="AE219" s="90">
        <v>69.550982000000005</v>
      </c>
      <c r="AF219" s="90">
        <v>56</v>
      </c>
      <c r="AG219" s="90">
        <v>15.737664000000001</v>
      </c>
      <c r="AH219" s="90">
        <v>7</v>
      </c>
      <c r="AI219" s="90">
        <v>6022.792332</v>
      </c>
      <c r="AJ219" s="90">
        <v>48027</v>
      </c>
      <c r="AK219" s="90">
        <v>30.926369000000001</v>
      </c>
      <c r="AL219" s="90">
        <v>314</v>
      </c>
      <c r="AM219" s="90">
        <v>6015.9343319999998</v>
      </c>
      <c r="AN219" s="90">
        <v>47964</v>
      </c>
      <c r="AO219" s="90">
        <v>30.926369000000001</v>
      </c>
      <c r="AP219" s="90">
        <v>314</v>
      </c>
      <c r="AQ219" s="90">
        <v>38.234305999999997</v>
      </c>
      <c r="AR219" s="90">
        <v>175</v>
      </c>
      <c r="AS219" s="90">
        <v>1.1499999999999999</v>
      </c>
      <c r="AT219" s="90">
        <v>5</v>
      </c>
      <c r="AU219" s="90">
        <v>22.533999999999999</v>
      </c>
      <c r="AV219" s="90">
        <v>1</v>
      </c>
      <c r="AW219" s="90">
        <v>30</v>
      </c>
      <c r="AX219" s="90">
        <v>1</v>
      </c>
      <c r="AY219" s="90">
        <v>5.9649749999999999</v>
      </c>
      <c r="AZ219" s="90">
        <v>28</v>
      </c>
      <c r="BA219" s="90">
        <v>15.8</v>
      </c>
      <c r="BB219" s="90">
        <v>11</v>
      </c>
      <c r="BC219" s="90">
        <v>1.3742540000000001</v>
      </c>
      <c r="BD219" s="90">
        <v>2</v>
      </c>
      <c r="BE219" s="90">
        <v>0</v>
      </c>
      <c r="BF219" s="90">
        <v>0</v>
      </c>
      <c r="BG219" s="90">
        <v>587.59454500000004</v>
      </c>
      <c r="BH219" s="90">
        <v>448</v>
      </c>
      <c r="BI219" s="90">
        <v>514.54513499999996</v>
      </c>
      <c r="BJ219" s="90">
        <v>139</v>
      </c>
      <c r="BK219" s="90">
        <v>750.15618800000004</v>
      </c>
      <c r="BL219" s="90">
        <v>4900</v>
      </c>
      <c r="BM219" s="90">
        <v>320.20782800000001</v>
      </c>
      <c r="BN219" s="90">
        <v>201</v>
      </c>
      <c r="BO219" s="90">
        <v>984.44505500000002</v>
      </c>
      <c r="BP219" s="90">
        <v>10811</v>
      </c>
      <c r="BQ219" s="90">
        <v>7.1999999999999998E-3</v>
      </c>
      <c r="BR219" s="90">
        <v>1</v>
      </c>
      <c r="BS219" s="90">
        <v>0</v>
      </c>
      <c r="BT219" s="90">
        <v>0</v>
      </c>
      <c r="BU219" s="90">
        <v>8.0744959329859296E-13</v>
      </c>
      <c r="BV219" s="90">
        <v>0</v>
      </c>
      <c r="BW219" s="131">
        <f t="shared" si="22"/>
        <v>25952.380955999997</v>
      </c>
      <c r="BX219" s="131">
        <f t="shared" si="23"/>
        <v>0</v>
      </c>
      <c r="IS219" s="60"/>
      <c r="IT219" s="60"/>
      <c r="IU219" s="60"/>
      <c r="IV219" s="60"/>
    </row>
    <row r="220" spans="1:256" s="50" customFormat="1" ht="20.25" customHeight="1">
      <c r="A220" s="282"/>
      <c r="B220" s="91" t="s">
        <v>33</v>
      </c>
      <c r="C220" s="92">
        <v>11869.493763</v>
      </c>
      <c r="D220" s="92">
        <v>17663</v>
      </c>
      <c r="E220" s="92">
        <v>45.770035078553299</v>
      </c>
      <c r="F220" s="92">
        <v>4734.7255889999997</v>
      </c>
      <c r="G220" s="92">
        <v>1794</v>
      </c>
      <c r="H220" s="92">
        <v>99.521680000000003</v>
      </c>
      <c r="I220" s="92">
        <v>7</v>
      </c>
      <c r="J220" s="92">
        <v>0</v>
      </c>
      <c r="K220" s="92">
        <v>0</v>
      </c>
      <c r="L220" s="92">
        <v>11193.650747</v>
      </c>
      <c r="M220" s="92">
        <v>16911</v>
      </c>
      <c r="N220" s="92">
        <v>46.157227920978698</v>
      </c>
      <c r="O220" s="92">
        <v>4556.8171410000004</v>
      </c>
      <c r="P220" s="92">
        <v>1583</v>
      </c>
      <c r="Q220" s="92">
        <v>3898.3395289999999</v>
      </c>
      <c r="R220" s="92">
        <v>6195</v>
      </c>
      <c r="S220" s="92">
        <v>63.315176246317797</v>
      </c>
      <c r="T220" s="92">
        <v>1109.2369650000001</v>
      </c>
      <c r="U220" s="92">
        <v>434</v>
      </c>
      <c r="V220" s="92">
        <v>10938.528461</v>
      </c>
      <c r="W220" s="92">
        <v>16761</v>
      </c>
      <c r="X220" s="92">
        <v>45.161010491880297</v>
      </c>
      <c r="Y220" s="92">
        <v>4417.6845409999996</v>
      </c>
      <c r="Z220" s="92">
        <v>1529</v>
      </c>
      <c r="AA220" s="92">
        <v>35.609701999999999</v>
      </c>
      <c r="AB220" s="92">
        <v>29</v>
      </c>
      <c r="AC220" s="92">
        <v>16.501999999999999</v>
      </c>
      <c r="AD220" s="92">
        <v>7</v>
      </c>
      <c r="AE220" s="92">
        <v>219.512584</v>
      </c>
      <c r="AF220" s="92">
        <v>121</v>
      </c>
      <c r="AG220" s="92">
        <v>122.6306</v>
      </c>
      <c r="AH220" s="92">
        <v>47</v>
      </c>
      <c r="AI220" s="92">
        <v>182.41260800000001</v>
      </c>
      <c r="AJ220" s="92">
        <v>117</v>
      </c>
      <c r="AK220" s="92">
        <v>19.48518</v>
      </c>
      <c r="AL220" s="92">
        <v>55</v>
      </c>
      <c r="AM220" s="92">
        <v>182.41260800000001</v>
      </c>
      <c r="AN220" s="92">
        <v>117</v>
      </c>
      <c r="AO220" s="92">
        <v>19.48518</v>
      </c>
      <c r="AP220" s="92">
        <v>55</v>
      </c>
      <c r="AQ220" s="92">
        <v>5.4625320000000004</v>
      </c>
      <c r="AR220" s="92">
        <v>54</v>
      </c>
      <c r="AS220" s="92">
        <v>7.3069850000000001</v>
      </c>
      <c r="AT220" s="92">
        <v>13</v>
      </c>
      <c r="AU220" s="92">
        <v>2.4046000000000001E-2</v>
      </c>
      <c r="AV220" s="92">
        <v>1</v>
      </c>
      <c r="AW220" s="92">
        <v>0</v>
      </c>
      <c r="AX220" s="92">
        <v>0</v>
      </c>
      <c r="AY220" s="92">
        <v>1.1508419999999999</v>
      </c>
      <c r="AZ220" s="92">
        <v>1</v>
      </c>
      <c r="BA220" s="92">
        <v>0</v>
      </c>
      <c r="BB220" s="92">
        <v>0</v>
      </c>
      <c r="BC220" s="92">
        <v>0</v>
      </c>
      <c r="BD220" s="92">
        <v>0</v>
      </c>
      <c r="BE220" s="92">
        <v>0</v>
      </c>
      <c r="BF220" s="92">
        <v>0</v>
      </c>
      <c r="BG220" s="92">
        <v>120.225595</v>
      </c>
      <c r="BH220" s="92">
        <v>80</v>
      </c>
      <c r="BI220" s="92">
        <v>47.378501</v>
      </c>
      <c r="BJ220" s="92">
        <v>9</v>
      </c>
      <c r="BK220" s="92">
        <v>187.84521000000001</v>
      </c>
      <c r="BL220" s="92">
        <v>98</v>
      </c>
      <c r="BM220" s="92">
        <v>90.256687999999997</v>
      </c>
      <c r="BN220" s="92">
        <v>65</v>
      </c>
      <c r="BO220" s="92">
        <v>79.200502999999998</v>
      </c>
      <c r="BP220" s="92">
        <v>394</v>
      </c>
      <c r="BQ220" s="92">
        <v>13.481094000000001</v>
      </c>
      <c r="BR220" s="92">
        <v>69</v>
      </c>
      <c r="BS220" s="92">
        <v>0</v>
      </c>
      <c r="BT220" s="92">
        <v>0</v>
      </c>
      <c r="BU220" s="92">
        <v>0</v>
      </c>
      <c r="BV220" s="92">
        <v>0</v>
      </c>
      <c r="BW220" s="131">
        <f t="shared" si="22"/>
        <v>11869.493762999999</v>
      </c>
      <c r="BX220" s="131">
        <f t="shared" si="23"/>
        <v>0</v>
      </c>
      <c r="IS220" s="60"/>
      <c r="IT220" s="60"/>
      <c r="IU220" s="60"/>
      <c r="IV220" s="60"/>
    </row>
    <row r="221" spans="1:256" s="50" customFormat="1" ht="20.25" customHeight="1">
      <c r="A221" s="282"/>
      <c r="B221" s="91" t="s">
        <v>34</v>
      </c>
      <c r="C221" s="90">
        <v>2476.5506070013998</v>
      </c>
      <c r="D221" s="90">
        <v>14991</v>
      </c>
      <c r="E221" s="90">
        <v>62.228212250074598</v>
      </c>
      <c r="F221" s="90">
        <v>503.90187300000002</v>
      </c>
      <c r="G221" s="90">
        <v>346</v>
      </c>
      <c r="H221" s="92">
        <v>0</v>
      </c>
      <c r="I221" s="92">
        <v>0</v>
      </c>
      <c r="J221" s="92">
        <v>0</v>
      </c>
      <c r="K221" s="92">
        <v>0</v>
      </c>
      <c r="L221" s="90">
        <v>1032.9251461135</v>
      </c>
      <c r="M221" s="90">
        <v>1115</v>
      </c>
      <c r="N221" s="90">
        <v>59.078246411309301</v>
      </c>
      <c r="O221" s="90">
        <v>417.52137499999998</v>
      </c>
      <c r="P221" s="90">
        <v>93</v>
      </c>
      <c r="Q221" s="90">
        <v>236.26854800000001</v>
      </c>
      <c r="R221" s="90">
        <v>72</v>
      </c>
      <c r="S221" s="90">
        <v>87.402836946240399</v>
      </c>
      <c r="T221" s="90">
        <v>503.90187300000002</v>
      </c>
      <c r="U221" s="90">
        <v>8</v>
      </c>
      <c r="V221" s="92">
        <v>932.24233011349997</v>
      </c>
      <c r="W221" s="92">
        <v>932</v>
      </c>
      <c r="X221" s="90">
        <v>54.953709362131498</v>
      </c>
      <c r="Y221" s="92">
        <v>355.19249500000001</v>
      </c>
      <c r="Z221" s="92">
        <v>76</v>
      </c>
      <c r="AA221" s="90">
        <v>88.682816000000003</v>
      </c>
      <c r="AB221" s="90">
        <v>180</v>
      </c>
      <c r="AC221" s="90">
        <v>62.328879999999998</v>
      </c>
      <c r="AD221" s="90">
        <v>17</v>
      </c>
      <c r="AE221" s="90">
        <v>12</v>
      </c>
      <c r="AF221" s="90">
        <v>3</v>
      </c>
      <c r="AG221" s="90">
        <v>0</v>
      </c>
      <c r="AH221" s="90">
        <v>0</v>
      </c>
      <c r="AI221" s="92">
        <v>429.85372538830001</v>
      </c>
      <c r="AJ221" s="92">
        <v>3183</v>
      </c>
      <c r="AK221" s="90">
        <v>5.59544</v>
      </c>
      <c r="AL221" s="90">
        <v>20</v>
      </c>
      <c r="AM221" s="92">
        <v>429.85372538830001</v>
      </c>
      <c r="AN221" s="92">
        <v>3183</v>
      </c>
      <c r="AO221" s="90">
        <v>5.59544</v>
      </c>
      <c r="AP221" s="90">
        <v>20</v>
      </c>
      <c r="AQ221" s="92">
        <v>0</v>
      </c>
      <c r="AR221" s="92">
        <v>0</v>
      </c>
      <c r="AS221" s="90">
        <v>0</v>
      </c>
      <c r="AT221" s="90">
        <v>0</v>
      </c>
      <c r="AU221" s="92">
        <v>0</v>
      </c>
      <c r="AV221" s="92">
        <v>0</v>
      </c>
      <c r="AW221" s="90">
        <v>5</v>
      </c>
      <c r="AX221" s="90">
        <v>2</v>
      </c>
      <c r="AY221" s="92">
        <v>0</v>
      </c>
      <c r="AZ221" s="92">
        <v>0</v>
      </c>
      <c r="BA221" s="90">
        <v>0</v>
      </c>
      <c r="BB221" s="90">
        <v>0</v>
      </c>
      <c r="BC221" s="92">
        <v>0</v>
      </c>
      <c r="BD221" s="92">
        <v>0</v>
      </c>
      <c r="BE221" s="90">
        <v>0</v>
      </c>
      <c r="BF221" s="90">
        <v>0</v>
      </c>
      <c r="BG221" s="92">
        <v>18.5695519595</v>
      </c>
      <c r="BH221" s="92">
        <v>30</v>
      </c>
      <c r="BI221" s="90">
        <v>61.007440000000003</v>
      </c>
      <c r="BJ221" s="90">
        <v>9</v>
      </c>
      <c r="BK221" s="92">
        <v>67.474347240300006</v>
      </c>
      <c r="BL221" s="92">
        <v>39</v>
      </c>
      <c r="BM221" s="90">
        <v>0.25</v>
      </c>
      <c r="BN221" s="90">
        <v>0</v>
      </c>
      <c r="BO221" s="92">
        <v>927.72783629979995</v>
      </c>
      <c r="BP221" s="92">
        <v>10624</v>
      </c>
      <c r="BQ221" s="90">
        <v>14.527618</v>
      </c>
      <c r="BR221" s="90">
        <v>222</v>
      </c>
      <c r="BS221" s="92">
        <v>0</v>
      </c>
      <c r="BT221" s="92">
        <v>0</v>
      </c>
      <c r="BU221" s="90">
        <v>4.79616346638068E-14</v>
      </c>
      <c r="BV221" s="90">
        <v>0</v>
      </c>
      <c r="BW221" s="131">
        <f t="shared" si="22"/>
        <v>2476.5506070013998</v>
      </c>
      <c r="BX221" s="131">
        <f t="shared" si="23"/>
        <v>0</v>
      </c>
      <c r="IS221" s="60"/>
      <c r="IT221" s="60"/>
      <c r="IU221" s="60"/>
      <c r="IV221" s="60"/>
    </row>
    <row r="222" spans="1:256" s="50" customFormat="1" ht="20.25" customHeight="1">
      <c r="A222" s="282"/>
      <c r="B222" s="91" t="s">
        <v>121</v>
      </c>
      <c r="C222" s="90">
        <v>2729.5426560000001</v>
      </c>
      <c r="D222" s="90">
        <v>4631</v>
      </c>
      <c r="E222" s="90">
        <v>41.937395534477901</v>
      </c>
      <c r="F222" s="90">
        <v>1763.906665</v>
      </c>
      <c r="G222" s="90">
        <v>425</v>
      </c>
      <c r="H222" s="90">
        <v>0.61139600000000005</v>
      </c>
      <c r="I222" s="90">
        <v>1</v>
      </c>
      <c r="J222" s="90">
        <v>4.1188539999999998</v>
      </c>
      <c r="K222" s="90">
        <v>2</v>
      </c>
      <c r="L222" s="90">
        <v>2217.8877000000002</v>
      </c>
      <c r="M222" s="90">
        <v>3594</v>
      </c>
      <c r="N222" s="90">
        <v>40.730012744278497</v>
      </c>
      <c r="O222" s="90">
        <v>1308.375509</v>
      </c>
      <c r="P222" s="90">
        <v>354</v>
      </c>
      <c r="Q222" s="90">
        <v>13.501773999999999</v>
      </c>
      <c r="R222" s="90">
        <v>23</v>
      </c>
      <c r="S222" s="90" t="e">
        <v>#DIV/0!</v>
      </c>
      <c r="T222" s="90">
        <v>0</v>
      </c>
      <c r="U222" s="90">
        <v>0</v>
      </c>
      <c r="V222" s="90">
        <v>1840.4405670000001</v>
      </c>
      <c r="W222" s="90">
        <v>2962</v>
      </c>
      <c r="X222" s="90">
        <v>35.812898196794002</v>
      </c>
      <c r="Y222" s="90">
        <v>1223.091095</v>
      </c>
      <c r="Z222" s="90">
        <v>322</v>
      </c>
      <c r="AA222" s="90">
        <v>377.44713300000001</v>
      </c>
      <c r="AB222" s="90">
        <v>632</v>
      </c>
      <c r="AC222" s="90">
        <v>85.284413999999998</v>
      </c>
      <c r="AD222" s="90">
        <v>32</v>
      </c>
      <c r="AE222" s="90">
        <v>0</v>
      </c>
      <c r="AF222" s="90">
        <v>0</v>
      </c>
      <c r="AG222" s="90">
        <v>0</v>
      </c>
      <c r="AH222" s="90">
        <v>0</v>
      </c>
      <c r="AI222" s="90"/>
      <c r="AJ222" s="90"/>
      <c r="AK222" s="90"/>
      <c r="AL222" s="90"/>
      <c r="AM222" s="90"/>
      <c r="AN222" s="90"/>
      <c r="AO222" s="90"/>
      <c r="AP222" s="90"/>
      <c r="AQ222" s="90">
        <v>0.50839599999999996</v>
      </c>
      <c r="AR222" s="90">
        <v>1</v>
      </c>
      <c r="AS222" s="90">
        <v>0.56523999999999996</v>
      </c>
      <c r="AT222" s="90">
        <v>1</v>
      </c>
      <c r="AU222" s="90">
        <v>0</v>
      </c>
      <c r="AV222" s="90">
        <v>0</v>
      </c>
      <c r="AW222" s="90">
        <v>4.7402259999999998</v>
      </c>
      <c r="AX222" s="90">
        <v>2</v>
      </c>
      <c r="AY222" s="90">
        <v>0</v>
      </c>
      <c r="AZ222" s="90">
        <v>0</v>
      </c>
      <c r="BA222" s="90">
        <v>0</v>
      </c>
      <c r="BB222" s="90">
        <v>0</v>
      </c>
      <c r="BC222" s="90">
        <v>0</v>
      </c>
      <c r="BD222" s="90">
        <v>0</v>
      </c>
      <c r="BE222" s="90">
        <v>0</v>
      </c>
      <c r="BF222" s="90">
        <v>0</v>
      </c>
      <c r="BG222" s="90">
        <v>12.424987</v>
      </c>
      <c r="BH222" s="90">
        <v>16</v>
      </c>
      <c r="BI222" s="90">
        <v>120.251144</v>
      </c>
      <c r="BJ222" s="90">
        <v>5</v>
      </c>
      <c r="BK222" s="90">
        <v>492.46400399999999</v>
      </c>
      <c r="BL222" s="90">
        <v>1002</v>
      </c>
      <c r="BM222" s="90">
        <v>311.58448199999998</v>
      </c>
      <c r="BN222" s="90">
        <v>58</v>
      </c>
      <c r="BO222" s="90">
        <v>5.6461730000000001</v>
      </c>
      <c r="BP222" s="90">
        <v>17</v>
      </c>
      <c r="BQ222" s="90">
        <v>14.27121</v>
      </c>
      <c r="BR222" s="90">
        <v>3</v>
      </c>
      <c r="BS222" s="90"/>
      <c r="BT222" s="90"/>
      <c r="BU222" s="90"/>
      <c r="BV222" s="90"/>
      <c r="BW222" s="131">
        <f t="shared" si="22"/>
        <v>2729.5426560000001</v>
      </c>
      <c r="BX222" s="131">
        <f t="shared" si="23"/>
        <v>0</v>
      </c>
      <c r="IS222" s="60"/>
      <c r="IT222" s="60"/>
      <c r="IU222" s="60"/>
      <c r="IV222" s="60"/>
    </row>
    <row r="223" spans="1:256" s="50" customFormat="1" ht="20.25" customHeight="1">
      <c r="A223" s="282"/>
      <c r="B223" s="91" t="s">
        <v>39</v>
      </c>
      <c r="C223" s="97">
        <v>229.03</v>
      </c>
      <c r="D223" s="97">
        <v>236</v>
      </c>
      <c r="E223" s="97">
        <v>47.242161716171601</v>
      </c>
      <c r="F223" s="97">
        <v>50.21</v>
      </c>
      <c r="G223" s="97">
        <v>33</v>
      </c>
      <c r="H223" s="90">
        <v>0</v>
      </c>
      <c r="I223" s="90">
        <v>0</v>
      </c>
      <c r="J223" s="90">
        <v>0</v>
      </c>
      <c r="K223" s="90">
        <v>0</v>
      </c>
      <c r="L223" s="97">
        <v>145.99</v>
      </c>
      <c r="M223" s="97">
        <v>221</v>
      </c>
      <c r="N223" s="97">
        <v>37.802636008182503</v>
      </c>
      <c r="O223" s="97">
        <v>40.56</v>
      </c>
      <c r="P223" s="97">
        <v>29</v>
      </c>
      <c r="Q223" s="97">
        <v>1.69</v>
      </c>
      <c r="R223" s="97">
        <v>10</v>
      </c>
      <c r="S223" s="97">
        <v>94.413407821229001</v>
      </c>
      <c r="T223" s="97">
        <v>0</v>
      </c>
      <c r="U223" s="97">
        <v>0</v>
      </c>
      <c r="V223" s="97">
        <v>145.99</v>
      </c>
      <c r="W223" s="97">
        <v>221</v>
      </c>
      <c r="X223" s="97">
        <v>37.992505074688999</v>
      </c>
      <c r="Y223" s="97">
        <v>40.56</v>
      </c>
      <c r="Z223" s="97">
        <v>29</v>
      </c>
      <c r="AA223" s="97">
        <v>0</v>
      </c>
      <c r="AB223" s="97">
        <v>0</v>
      </c>
      <c r="AC223" s="97">
        <v>0</v>
      </c>
      <c r="AD223" s="97">
        <v>0</v>
      </c>
      <c r="AE223" s="97">
        <v>0</v>
      </c>
      <c r="AF223" s="97">
        <v>0</v>
      </c>
      <c r="AG223" s="97">
        <v>0</v>
      </c>
      <c r="AH223" s="97">
        <v>0</v>
      </c>
      <c r="AI223" s="97">
        <v>0</v>
      </c>
      <c r="AJ223" s="97">
        <v>0</v>
      </c>
      <c r="AK223" s="97">
        <v>0</v>
      </c>
      <c r="AL223" s="97">
        <v>0</v>
      </c>
      <c r="AM223" s="97">
        <v>0</v>
      </c>
      <c r="AN223" s="97">
        <v>0</v>
      </c>
      <c r="AO223" s="97">
        <v>0</v>
      </c>
      <c r="AP223" s="97">
        <v>0</v>
      </c>
      <c r="AQ223" s="97">
        <v>0</v>
      </c>
      <c r="AR223" s="97">
        <v>0</v>
      </c>
      <c r="AS223" s="97">
        <v>0</v>
      </c>
      <c r="AT223" s="97">
        <v>0</v>
      </c>
      <c r="AU223" s="97">
        <v>0</v>
      </c>
      <c r="AV223" s="97">
        <v>0</v>
      </c>
      <c r="AW223" s="97">
        <v>0</v>
      </c>
      <c r="AX223" s="97">
        <v>0</v>
      </c>
      <c r="AY223" s="97">
        <v>0</v>
      </c>
      <c r="AZ223" s="97">
        <v>0</v>
      </c>
      <c r="BA223" s="97">
        <v>0</v>
      </c>
      <c r="BB223" s="97">
        <v>0</v>
      </c>
      <c r="BC223" s="97">
        <v>0</v>
      </c>
      <c r="BD223" s="97">
        <v>0</v>
      </c>
      <c r="BE223" s="97">
        <v>0</v>
      </c>
      <c r="BF223" s="97">
        <v>0</v>
      </c>
      <c r="BG223" s="97">
        <v>0</v>
      </c>
      <c r="BH223" s="97">
        <v>0</v>
      </c>
      <c r="BI223" s="97">
        <v>0</v>
      </c>
      <c r="BJ223" s="97">
        <v>0</v>
      </c>
      <c r="BK223" s="97">
        <v>83.04</v>
      </c>
      <c r="BL223" s="97">
        <v>15</v>
      </c>
      <c r="BM223" s="97">
        <v>9.65</v>
      </c>
      <c r="BN223" s="97">
        <v>4</v>
      </c>
      <c r="BO223" s="97">
        <v>0</v>
      </c>
      <c r="BP223" s="97">
        <v>0</v>
      </c>
      <c r="BQ223" s="97">
        <v>0</v>
      </c>
      <c r="BR223" s="97">
        <v>0</v>
      </c>
      <c r="BS223" s="97">
        <v>0</v>
      </c>
      <c r="BT223" s="97">
        <v>0</v>
      </c>
      <c r="BU223" s="97">
        <v>0</v>
      </c>
      <c r="BV223" s="97">
        <v>0</v>
      </c>
      <c r="BW223" s="131">
        <f t="shared" si="22"/>
        <v>229.03000000000003</v>
      </c>
      <c r="BX223" s="131">
        <f t="shared" si="23"/>
        <v>0</v>
      </c>
      <c r="IS223" s="60"/>
      <c r="IT223" s="60"/>
      <c r="IU223" s="60"/>
      <c r="IV223" s="60"/>
    </row>
    <row r="224" spans="1:256" s="50" customFormat="1" ht="20.25" customHeight="1">
      <c r="A224" s="282"/>
      <c r="B224" s="91" t="s">
        <v>35</v>
      </c>
      <c r="C224" s="90">
        <v>885.28447800000004</v>
      </c>
      <c r="D224" s="90">
        <v>1442</v>
      </c>
      <c r="E224" s="90">
        <v>38.625177749123097</v>
      </c>
      <c r="F224" s="90">
        <v>559.11425799999995</v>
      </c>
      <c r="G224" s="90">
        <v>281</v>
      </c>
      <c r="H224" s="90">
        <v>8.6531719999999996</v>
      </c>
      <c r="I224" s="90">
        <v>1</v>
      </c>
      <c r="J224" s="90">
        <v>0</v>
      </c>
      <c r="K224" s="90">
        <v>0</v>
      </c>
      <c r="L224" s="90">
        <v>811.67150600000002</v>
      </c>
      <c r="M224" s="90">
        <v>1369</v>
      </c>
      <c r="N224" s="90">
        <v>46.103957631823498</v>
      </c>
      <c r="O224" s="90">
        <v>464.86785800000001</v>
      </c>
      <c r="P224" s="90">
        <v>99</v>
      </c>
      <c r="Q224" s="90">
        <v>288.30638199999999</v>
      </c>
      <c r="R224" s="90">
        <v>740</v>
      </c>
      <c r="S224" s="90">
        <v>36.041213619336403</v>
      </c>
      <c r="T224" s="90">
        <v>161.059775</v>
      </c>
      <c r="U224" s="90">
        <v>52</v>
      </c>
      <c r="V224" s="90">
        <v>810.94667800000002</v>
      </c>
      <c r="W224" s="90">
        <v>1367</v>
      </c>
      <c r="X224" s="90">
        <v>46.195683098238902</v>
      </c>
      <c r="Y224" s="90">
        <v>464.86785800000001</v>
      </c>
      <c r="Z224" s="90">
        <v>99</v>
      </c>
      <c r="AA224" s="90">
        <v>0.72482800000000003</v>
      </c>
      <c r="AB224" s="90">
        <v>2</v>
      </c>
      <c r="AC224" s="90">
        <v>0</v>
      </c>
      <c r="AD224" s="90">
        <v>0</v>
      </c>
      <c r="AE224" s="90">
        <v>0</v>
      </c>
      <c r="AF224" s="90">
        <v>0</v>
      </c>
      <c r="AG224" s="90">
        <v>0</v>
      </c>
      <c r="AH224" s="90">
        <v>0</v>
      </c>
      <c r="AI224" s="90"/>
      <c r="AJ224" s="90"/>
      <c r="AK224" s="90"/>
      <c r="AL224" s="90"/>
      <c r="AM224" s="90"/>
      <c r="AN224" s="90"/>
      <c r="AO224" s="90"/>
      <c r="AP224" s="90"/>
      <c r="AQ224" s="90">
        <v>0</v>
      </c>
      <c r="AR224" s="90">
        <v>0</v>
      </c>
      <c r="AS224" s="90">
        <v>0</v>
      </c>
      <c r="AT224" s="90">
        <v>0</v>
      </c>
      <c r="AU224" s="90">
        <v>0</v>
      </c>
      <c r="AV224" s="90">
        <v>0</v>
      </c>
      <c r="AW224" s="90">
        <v>0</v>
      </c>
      <c r="AX224" s="90">
        <v>0</v>
      </c>
      <c r="AY224" s="90">
        <v>0</v>
      </c>
      <c r="AZ224" s="90">
        <v>0</v>
      </c>
      <c r="BA224" s="90">
        <v>0</v>
      </c>
      <c r="BB224" s="90">
        <v>0</v>
      </c>
      <c r="BC224" s="90">
        <v>0</v>
      </c>
      <c r="BD224" s="90">
        <v>0</v>
      </c>
      <c r="BE224" s="90">
        <v>0</v>
      </c>
      <c r="BF224" s="90">
        <v>0</v>
      </c>
      <c r="BG224" s="90">
        <v>1.8174840000000001</v>
      </c>
      <c r="BH224" s="90">
        <v>11</v>
      </c>
      <c r="BI224" s="90">
        <v>38.450000000000003</v>
      </c>
      <c r="BJ224" s="90">
        <v>14</v>
      </c>
      <c r="BK224" s="90">
        <v>60.336976999999997</v>
      </c>
      <c r="BL224" s="90">
        <v>55</v>
      </c>
      <c r="BM224" s="90">
        <v>55.796399999999998</v>
      </c>
      <c r="BN224" s="90">
        <v>168</v>
      </c>
      <c r="BO224" s="90">
        <v>2.7296330000000002</v>
      </c>
      <c r="BP224" s="90">
        <v>5</v>
      </c>
      <c r="BQ224" s="90">
        <v>0</v>
      </c>
      <c r="BR224" s="90">
        <v>0</v>
      </c>
      <c r="BS224" s="90">
        <v>7.5705999999999801E-2</v>
      </c>
      <c r="BT224" s="90">
        <v>1</v>
      </c>
      <c r="BU224" s="90">
        <v>0</v>
      </c>
      <c r="BV224" s="90">
        <v>0</v>
      </c>
      <c r="BW224" s="131">
        <f t="shared" si="22"/>
        <v>885.28447800000015</v>
      </c>
      <c r="BX224" s="131">
        <f t="shared" si="23"/>
        <v>0</v>
      </c>
      <c r="IS224" s="60"/>
      <c r="IT224" s="60"/>
      <c r="IU224" s="60"/>
      <c r="IV224" s="60"/>
    </row>
    <row r="225" spans="1:256" s="50" customFormat="1" ht="20.25" customHeight="1">
      <c r="A225" s="282"/>
      <c r="B225" s="91" t="s">
        <v>52</v>
      </c>
      <c r="C225" s="90">
        <v>335.12</v>
      </c>
      <c r="D225" s="90">
        <v>614</v>
      </c>
      <c r="E225" s="90">
        <v>46.692245179792302</v>
      </c>
      <c r="F225" s="90">
        <v>340.59</v>
      </c>
      <c r="G225" s="90">
        <v>53</v>
      </c>
      <c r="H225" s="90">
        <v>0</v>
      </c>
      <c r="I225" s="90">
        <v>0</v>
      </c>
      <c r="J225" s="90">
        <v>0</v>
      </c>
      <c r="K225" s="90">
        <v>0</v>
      </c>
      <c r="L225" s="90">
        <v>310.63</v>
      </c>
      <c r="M225" s="90">
        <v>586</v>
      </c>
      <c r="N225" s="90">
        <v>58.692489371752501</v>
      </c>
      <c r="O225" s="90">
        <v>239.4</v>
      </c>
      <c r="P225" s="90">
        <v>44</v>
      </c>
      <c r="Q225" s="90">
        <v>0</v>
      </c>
      <c r="R225" s="90">
        <v>0</v>
      </c>
      <c r="S225" s="90">
        <v>0</v>
      </c>
      <c r="T225" s="90">
        <v>0</v>
      </c>
      <c r="U225" s="90">
        <v>0</v>
      </c>
      <c r="V225" s="90">
        <v>307.74</v>
      </c>
      <c r="W225" s="90">
        <v>584</v>
      </c>
      <c r="X225" s="90">
        <v>58.173913043478301</v>
      </c>
      <c r="Y225" s="90">
        <v>239.4</v>
      </c>
      <c r="Z225" s="90">
        <v>44</v>
      </c>
      <c r="AA225" s="90">
        <v>2.89</v>
      </c>
      <c r="AB225" s="90">
        <v>2</v>
      </c>
      <c r="AC225" s="90">
        <v>0</v>
      </c>
      <c r="AD225" s="90">
        <v>0</v>
      </c>
      <c r="AE225" s="90">
        <v>0</v>
      </c>
      <c r="AF225" s="90">
        <v>0</v>
      </c>
      <c r="AG225" s="90">
        <v>0</v>
      </c>
      <c r="AH225" s="90">
        <v>0</v>
      </c>
      <c r="AI225" s="90">
        <v>0</v>
      </c>
      <c r="AJ225" s="90">
        <v>0</v>
      </c>
      <c r="AK225" s="90">
        <v>0</v>
      </c>
      <c r="AL225" s="90">
        <v>0</v>
      </c>
      <c r="AM225" s="90">
        <v>0</v>
      </c>
      <c r="AN225" s="90">
        <v>0</v>
      </c>
      <c r="AO225" s="90">
        <v>0</v>
      </c>
      <c r="AP225" s="90">
        <v>0</v>
      </c>
      <c r="AQ225" s="90">
        <v>0</v>
      </c>
      <c r="AR225" s="90">
        <v>0</v>
      </c>
      <c r="AS225" s="90">
        <v>0</v>
      </c>
      <c r="AT225" s="90">
        <v>0</v>
      </c>
      <c r="AU225" s="90">
        <v>0</v>
      </c>
      <c r="AV225" s="90">
        <v>0</v>
      </c>
      <c r="AW225" s="90">
        <v>0</v>
      </c>
      <c r="AX225" s="90">
        <v>0</v>
      </c>
      <c r="AY225" s="90">
        <v>0</v>
      </c>
      <c r="AZ225" s="90">
        <v>0</v>
      </c>
      <c r="BA225" s="90">
        <v>0</v>
      </c>
      <c r="BB225" s="90">
        <v>0</v>
      </c>
      <c r="BC225" s="90">
        <v>0</v>
      </c>
      <c r="BD225" s="90">
        <v>0</v>
      </c>
      <c r="BE225" s="90">
        <v>0</v>
      </c>
      <c r="BF225" s="90">
        <v>0</v>
      </c>
      <c r="BG225" s="90">
        <v>13.24</v>
      </c>
      <c r="BH225" s="90">
        <v>3</v>
      </c>
      <c r="BI225" s="90">
        <v>83.08</v>
      </c>
      <c r="BJ225" s="90">
        <v>7</v>
      </c>
      <c r="BK225" s="90">
        <v>4.37</v>
      </c>
      <c r="BL225" s="90">
        <v>18</v>
      </c>
      <c r="BM225" s="90">
        <v>13.3</v>
      </c>
      <c r="BN225" s="90">
        <v>1</v>
      </c>
      <c r="BO225" s="90">
        <v>6.88</v>
      </c>
      <c r="BP225" s="90">
        <v>7</v>
      </c>
      <c r="BQ225" s="90">
        <v>4.8099999999999996</v>
      </c>
      <c r="BR225" s="90">
        <v>1</v>
      </c>
      <c r="BS225" s="90">
        <v>0</v>
      </c>
      <c r="BT225" s="90">
        <v>0</v>
      </c>
      <c r="BU225" s="90">
        <v>0</v>
      </c>
      <c r="BV225" s="90">
        <v>0</v>
      </c>
      <c r="BW225" s="131">
        <f t="shared" si="22"/>
        <v>335.12</v>
      </c>
      <c r="BX225" s="131">
        <f t="shared" si="23"/>
        <v>0</v>
      </c>
      <c r="BY225" s="130"/>
      <c r="BZ225" s="130"/>
      <c r="CA225" s="130"/>
      <c r="CB225" s="130"/>
      <c r="CC225" s="130"/>
      <c r="CD225" s="130"/>
      <c r="CE225" s="130"/>
      <c r="CF225" s="130"/>
      <c r="CG225" s="130"/>
      <c r="CH225" s="130"/>
      <c r="CI225" s="130"/>
      <c r="CJ225" s="130"/>
      <c r="IS225" s="60"/>
      <c r="IT225" s="60"/>
      <c r="IU225" s="60"/>
      <c r="IV225" s="60"/>
    </row>
    <row r="226" spans="1:256" s="50" customFormat="1" ht="20.25" customHeight="1">
      <c r="A226" s="282"/>
      <c r="B226" s="91" t="s">
        <v>38</v>
      </c>
      <c r="C226" s="95">
        <v>857.58169899999996</v>
      </c>
      <c r="D226" s="95">
        <v>5479</v>
      </c>
      <c r="E226" s="96">
        <v>75.287963599501396</v>
      </c>
      <c r="F226" s="95">
        <v>3.722</v>
      </c>
      <c r="G226" s="95">
        <v>17</v>
      </c>
      <c r="H226" s="95">
        <v>0</v>
      </c>
      <c r="I226" s="95">
        <v>0</v>
      </c>
      <c r="J226" s="95">
        <v>0</v>
      </c>
      <c r="K226" s="95">
        <v>0</v>
      </c>
      <c r="L226" s="95">
        <v>10.105743</v>
      </c>
      <c r="M226" s="95">
        <v>23</v>
      </c>
      <c r="N226" s="96">
        <v>27.345554503936299</v>
      </c>
      <c r="O226" s="95">
        <v>0.6</v>
      </c>
      <c r="P226" s="95">
        <v>1</v>
      </c>
      <c r="Q226" s="95"/>
      <c r="R226" s="95"/>
      <c r="S226" s="120">
        <v>0</v>
      </c>
      <c r="T226" s="95"/>
      <c r="U226" s="95"/>
      <c r="V226" s="136">
        <v>10.105743</v>
      </c>
      <c r="W226" s="136">
        <v>23</v>
      </c>
      <c r="X226" s="96">
        <v>27.508471809455301</v>
      </c>
      <c r="Y226" s="136">
        <v>0.6</v>
      </c>
      <c r="Z226" s="136">
        <v>1</v>
      </c>
      <c r="AA226" s="95">
        <v>0</v>
      </c>
      <c r="AB226" s="95">
        <v>0</v>
      </c>
      <c r="AC226" s="95">
        <v>0</v>
      </c>
      <c r="AD226" s="95">
        <v>0</v>
      </c>
      <c r="AE226" s="95">
        <v>0</v>
      </c>
      <c r="AF226" s="95">
        <v>0</v>
      </c>
      <c r="AG226" s="95">
        <v>0</v>
      </c>
      <c r="AH226" s="95">
        <v>0</v>
      </c>
      <c r="AI226" s="95">
        <v>841.56624599999998</v>
      </c>
      <c r="AJ226" s="95">
        <v>5423</v>
      </c>
      <c r="AK226" s="95">
        <v>1.6419999999999999</v>
      </c>
      <c r="AL226" s="95">
        <v>11</v>
      </c>
      <c r="AM226" s="95">
        <v>841.56624599999998</v>
      </c>
      <c r="AN226" s="95">
        <v>5423</v>
      </c>
      <c r="AO226" s="95">
        <v>714.30688599999996</v>
      </c>
      <c r="AP226" s="95">
        <v>11</v>
      </c>
      <c r="AQ226" s="95">
        <v>0</v>
      </c>
      <c r="AR226" s="95">
        <v>0</v>
      </c>
      <c r="AS226" s="95">
        <v>0</v>
      </c>
      <c r="AT226" s="95">
        <v>0</v>
      </c>
      <c r="AU226" s="95">
        <v>0</v>
      </c>
      <c r="AV226" s="95">
        <v>0</v>
      </c>
      <c r="AW226" s="95">
        <v>0</v>
      </c>
      <c r="AX226" s="95">
        <v>0</v>
      </c>
      <c r="AY226" s="95">
        <v>0</v>
      </c>
      <c r="AZ226" s="95">
        <v>0</v>
      </c>
      <c r="BA226" s="95">
        <v>0</v>
      </c>
      <c r="BB226" s="95">
        <v>0</v>
      </c>
      <c r="BC226" s="95">
        <v>0</v>
      </c>
      <c r="BD226" s="95">
        <v>0</v>
      </c>
      <c r="BE226" s="95">
        <v>0</v>
      </c>
      <c r="BF226" s="95">
        <v>0</v>
      </c>
      <c r="BG226" s="95">
        <v>4.9059330000000001</v>
      </c>
      <c r="BH226" s="95">
        <v>24</v>
      </c>
      <c r="BI226" s="95">
        <v>0.42</v>
      </c>
      <c r="BJ226" s="95">
        <v>4</v>
      </c>
      <c r="BK226" s="95">
        <v>1.0037769999999999</v>
      </c>
      <c r="BL226" s="95">
        <v>9</v>
      </c>
      <c r="BM226" s="95">
        <v>1.06</v>
      </c>
      <c r="BN226" s="95">
        <v>1</v>
      </c>
      <c r="BO226" s="95">
        <v>0</v>
      </c>
      <c r="BP226" s="95">
        <v>0</v>
      </c>
      <c r="BQ226" s="95">
        <v>0</v>
      </c>
      <c r="BR226" s="95">
        <v>0</v>
      </c>
      <c r="BS226" s="95">
        <v>0</v>
      </c>
      <c r="BT226" s="95">
        <v>0</v>
      </c>
      <c r="BU226" s="95">
        <v>0</v>
      </c>
      <c r="BV226" s="95">
        <v>0</v>
      </c>
      <c r="BW226" s="131">
        <f t="shared" si="22"/>
        <v>857.58169899999996</v>
      </c>
      <c r="BX226" s="131">
        <f t="shared" si="23"/>
        <v>0</v>
      </c>
      <c r="IS226" s="60"/>
      <c r="IT226" s="60"/>
      <c r="IU226" s="60"/>
      <c r="IV226" s="60"/>
    </row>
    <row r="227" spans="1:256" s="50" customFormat="1" ht="20.25" customHeight="1">
      <c r="A227" s="282"/>
      <c r="B227" s="91" t="s">
        <v>32</v>
      </c>
      <c r="C227" s="90">
        <v>2364.7766689999999</v>
      </c>
      <c r="D227" s="90">
        <v>3290</v>
      </c>
      <c r="E227" s="90">
        <v>49.223177093398697</v>
      </c>
      <c r="F227" s="90">
        <v>792.77065800000003</v>
      </c>
      <c r="G227" s="90">
        <v>170</v>
      </c>
      <c r="H227" s="90">
        <v>0</v>
      </c>
      <c r="I227" s="90">
        <v>0</v>
      </c>
      <c r="J227" s="90">
        <v>2.6665999999999999</v>
      </c>
      <c r="K227" s="90">
        <v>1</v>
      </c>
      <c r="L227" s="90">
        <v>2301.6306749999999</v>
      </c>
      <c r="M227" s="90">
        <v>3126</v>
      </c>
      <c r="N227" s="90">
        <v>52.202100154084</v>
      </c>
      <c r="O227" s="90">
        <v>656.96765800000003</v>
      </c>
      <c r="P227" s="90">
        <v>146</v>
      </c>
      <c r="Q227" s="90">
        <v>256.79571399999998</v>
      </c>
      <c r="R227" s="90">
        <v>495</v>
      </c>
      <c r="S227" s="90">
        <v>35.2287756668876</v>
      </c>
      <c r="T227" s="90">
        <v>61.662875</v>
      </c>
      <c r="U227" s="90">
        <v>17</v>
      </c>
      <c r="V227" s="90">
        <v>2271.545662</v>
      </c>
      <c r="W227" s="90">
        <v>3104</v>
      </c>
      <c r="X227" s="90">
        <v>51.853474027536897</v>
      </c>
      <c r="Y227" s="90">
        <v>653.02805799999999</v>
      </c>
      <c r="Z227" s="90">
        <v>143</v>
      </c>
      <c r="AA227" s="90">
        <v>30.085013</v>
      </c>
      <c r="AB227" s="90">
        <v>22</v>
      </c>
      <c r="AC227" s="90">
        <v>3.9396</v>
      </c>
      <c r="AD227" s="90">
        <v>3</v>
      </c>
      <c r="AE227" s="90">
        <v>0</v>
      </c>
      <c r="AF227" s="90">
        <v>0</v>
      </c>
      <c r="AG227" s="90">
        <v>0</v>
      </c>
      <c r="AH227" s="90">
        <v>0</v>
      </c>
      <c r="AI227" s="90">
        <v>0</v>
      </c>
      <c r="AJ227" s="90">
        <v>0</v>
      </c>
      <c r="AK227" s="90">
        <v>0</v>
      </c>
      <c r="AL227" s="90">
        <v>0</v>
      </c>
      <c r="AM227" s="90">
        <v>0</v>
      </c>
      <c r="AN227" s="90">
        <v>0</v>
      </c>
      <c r="AO227" s="90">
        <v>0</v>
      </c>
      <c r="AP227" s="90">
        <v>0</v>
      </c>
      <c r="AQ227" s="90">
        <v>0.06</v>
      </c>
      <c r="AR227" s="90">
        <v>1</v>
      </c>
      <c r="AS227" s="90">
        <v>0</v>
      </c>
      <c r="AT227" s="90">
        <v>0</v>
      </c>
      <c r="AU227" s="90">
        <v>0</v>
      </c>
      <c r="AV227" s="90">
        <v>0</v>
      </c>
      <c r="AW227" s="90">
        <v>0</v>
      </c>
      <c r="AX227" s="90">
        <v>0</v>
      </c>
      <c r="AY227" s="90">
        <v>0</v>
      </c>
      <c r="AZ227" s="90">
        <v>0</v>
      </c>
      <c r="BA227" s="90">
        <v>0</v>
      </c>
      <c r="BB227" s="90">
        <v>0</v>
      </c>
      <c r="BC227" s="90">
        <v>0</v>
      </c>
      <c r="BD227" s="90">
        <v>0</v>
      </c>
      <c r="BE227" s="90">
        <v>0</v>
      </c>
      <c r="BF227" s="90">
        <v>0</v>
      </c>
      <c r="BG227" s="90">
        <v>35.623941000000002</v>
      </c>
      <c r="BH227" s="90">
        <v>110</v>
      </c>
      <c r="BI227" s="90">
        <v>74.049300000000002</v>
      </c>
      <c r="BJ227" s="90">
        <v>11</v>
      </c>
      <c r="BK227" s="90">
        <v>12.93</v>
      </c>
      <c r="BL227" s="90">
        <v>17</v>
      </c>
      <c r="BM227" s="90">
        <v>59.0871</v>
      </c>
      <c r="BN227" s="90">
        <v>12</v>
      </c>
      <c r="BO227" s="90">
        <v>14.532052999999999</v>
      </c>
      <c r="BP227" s="90">
        <v>36</v>
      </c>
      <c r="BQ227" s="90">
        <v>0</v>
      </c>
      <c r="BR227" s="90">
        <v>0</v>
      </c>
      <c r="BS227" s="90">
        <v>0</v>
      </c>
      <c r="BT227" s="90">
        <v>0</v>
      </c>
      <c r="BU227" s="90">
        <v>0</v>
      </c>
      <c r="BV227" s="90">
        <v>0</v>
      </c>
      <c r="BW227" s="131">
        <f t="shared" si="22"/>
        <v>2364.7766689999994</v>
      </c>
      <c r="BX227" s="131">
        <f t="shared" si="23"/>
        <v>0</v>
      </c>
      <c r="IS227" s="60"/>
      <c r="IT227" s="60"/>
      <c r="IU227" s="60"/>
      <c r="IV227" s="60"/>
    </row>
    <row r="228" spans="1:256" s="50" customFormat="1" ht="20.25" customHeight="1">
      <c r="A228" s="282"/>
      <c r="B228" s="91" t="s">
        <v>49</v>
      </c>
      <c r="C228" s="94">
        <v>470.63767100000001</v>
      </c>
      <c r="D228" s="94">
        <v>1280</v>
      </c>
      <c r="E228" s="94">
        <v>34.143079827524303</v>
      </c>
      <c r="F228" s="94">
        <v>174.32662500000001</v>
      </c>
      <c r="G228" s="94">
        <v>71</v>
      </c>
      <c r="H228" s="94">
        <v>0</v>
      </c>
      <c r="I228" s="94">
        <v>0</v>
      </c>
      <c r="J228" s="94">
        <v>0</v>
      </c>
      <c r="K228" s="94">
        <v>0</v>
      </c>
      <c r="L228" s="94">
        <v>390.90591000000001</v>
      </c>
      <c r="M228" s="94">
        <v>1173</v>
      </c>
      <c r="N228" s="94">
        <v>34.727695501316802</v>
      </c>
      <c r="O228" s="94">
        <v>141.317125</v>
      </c>
      <c r="P228" s="94">
        <v>55</v>
      </c>
      <c r="Q228" s="90">
        <v>5.0425120000000003</v>
      </c>
      <c r="R228" s="90">
        <v>9</v>
      </c>
      <c r="S228" s="90">
        <v>174.11321596444299</v>
      </c>
      <c r="T228" s="90">
        <v>0</v>
      </c>
      <c r="U228" s="90">
        <v>0</v>
      </c>
      <c r="V228" s="94">
        <v>390.84866</v>
      </c>
      <c r="W228" s="94">
        <v>1172</v>
      </c>
      <c r="X228" s="94">
        <v>35.113312057171598</v>
      </c>
      <c r="Y228" s="94">
        <v>141.317125</v>
      </c>
      <c r="Z228" s="94">
        <v>55</v>
      </c>
      <c r="AA228" s="94">
        <v>5.7250000000000002E-2</v>
      </c>
      <c r="AB228" s="94">
        <v>1</v>
      </c>
      <c r="AC228" s="94">
        <v>0</v>
      </c>
      <c r="AD228" s="94">
        <v>0</v>
      </c>
      <c r="AE228" s="94">
        <v>0</v>
      </c>
      <c r="AF228" s="94">
        <v>0</v>
      </c>
      <c r="AG228" s="94">
        <v>0</v>
      </c>
      <c r="AH228" s="94">
        <v>0</v>
      </c>
      <c r="AI228" s="94">
        <v>0</v>
      </c>
      <c r="AJ228" s="94">
        <v>0</v>
      </c>
      <c r="AK228" s="94">
        <v>0</v>
      </c>
      <c r="AL228" s="94">
        <v>0</v>
      </c>
      <c r="AM228" s="94">
        <v>0</v>
      </c>
      <c r="AN228" s="94">
        <v>0</v>
      </c>
      <c r="AO228" s="94">
        <v>0</v>
      </c>
      <c r="AP228" s="94">
        <v>0</v>
      </c>
      <c r="AQ228" s="94">
        <v>1.2050000000000001</v>
      </c>
      <c r="AR228" s="94">
        <v>4</v>
      </c>
      <c r="AS228" s="94">
        <v>0</v>
      </c>
      <c r="AT228" s="94">
        <v>0</v>
      </c>
      <c r="AU228" s="94">
        <v>0</v>
      </c>
      <c r="AV228" s="94">
        <v>0</v>
      </c>
      <c r="AW228" s="94">
        <v>0</v>
      </c>
      <c r="AX228" s="94">
        <v>0</v>
      </c>
      <c r="AY228" s="94">
        <v>0</v>
      </c>
      <c r="AZ228" s="94">
        <v>0</v>
      </c>
      <c r="BA228" s="94">
        <v>0</v>
      </c>
      <c r="BB228" s="94">
        <v>0</v>
      </c>
      <c r="BC228" s="94">
        <v>0</v>
      </c>
      <c r="BD228" s="94">
        <v>0</v>
      </c>
      <c r="BE228" s="94">
        <v>0</v>
      </c>
      <c r="BF228" s="94">
        <v>0</v>
      </c>
      <c r="BG228" s="94">
        <v>3.3149489999999999</v>
      </c>
      <c r="BH228" s="94">
        <v>5</v>
      </c>
      <c r="BI228" s="94">
        <v>1.4</v>
      </c>
      <c r="BJ228" s="94">
        <v>1</v>
      </c>
      <c r="BK228" s="94">
        <v>75.211811999999995</v>
      </c>
      <c r="BL228" s="94">
        <v>98</v>
      </c>
      <c r="BM228" s="94">
        <v>31.609500000000001</v>
      </c>
      <c r="BN228" s="94">
        <v>15</v>
      </c>
      <c r="BO228" s="94">
        <v>0</v>
      </c>
      <c r="BP228" s="94">
        <v>0</v>
      </c>
      <c r="BQ228" s="94">
        <v>0</v>
      </c>
      <c r="BR228" s="94">
        <v>0</v>
      </c>
      <c r="BS228" s="90">
        <v>1.4210854715202001E-14</v>
      </c>
      <c r="BT228" s="94">
        <v>0</v>
      </c>
      <c r="BU228" s="94">
        <v>3.5527136788005001E-15</v>
      </c>
      <c r="BV228" s="94">
        <v>0</v>
      </c>
      <c r="BW228" s="131">
        <f t="shared" si="22"/>
        <v>470.63767100000001</v>
      </c>
      <c r="BX228" s="131">
        <f t="shared" si="23"/>
        <v>0</v>
      </c>
      <c r="IS228" s="60"/>
      <c r="IT228" s="60"/>
      <c r="IU228" s="60"/>
      <c r="IV228" s="60"/>
    </row>
    <row r="229" spans="1:256" s="50" customFormat="1" ht="20.25" customHeight="1">
      <c r="A229" s="282"/>
      <c r="B229" s="91" t="s">
        <v>62</v>
      </c>
      <c r="C229" s="90">
        <v>1391.535365</v>
      </c>
      <c r="D229" s="90">
        <v>1434</v>
      </c>
      <c r="E229" s="90">
        <v>37.246349235678203</v>
      </c>
      <c r="F229" s="90">
        <v>360.65800999999999</v>
      </c>
      <c r="G229" s="90">
        <v>87</v>
      </c>
      <c r="H229" s="90">
        <v>0</v>
      </c>
      <c r="I229" s="90">
        <v>0</v>
      </c>
      <c r="J229" s="90">
        <v>0.95</v>
      </c>
      <c r="K229" s="90">
        <v>2</v>
      </c>
      <c r="L229" s="90">
        <v>595.95038199999999</v>
      </c>
      <c r="M229" s="90">
        <v>1002</v>
      </c>
      <c r="N229" s="90">
        <v>31.071930588937601</v>
      </c>
      <c r="O229" s="90">
        <v>317.61503499999998</v>
      </c>
      <c r="P229" s="90">
        <v>54</v>
      </c>
      <c r="Q229" s="90">
        <v>33.442025999999998</v>
      </c>
      <c r="R229" s="90">
        <v>23</v>
      </c>
      <c r="S229" s="90">
        <v>461.262325675059</v>
      </c>
      <c r="T229" s="90">
        <v>0</v>
      </c>
      <c r="U229" s="90">
        <v>0</v>
      </c>
      <c r="V229" s="90">
        <v>566.96447899999998</v>
      </c>
      <c r="W229" s="90">
        <v>973</v>
      </c>
      <c r="X229" s="90">
        <v>29.6843624310427</v>
      </c>
      <c r="Y229" s="90">
        <v>306.41503499999999</v>
      </c>
      <c r="Z229" s="90">
        <v>53</v>
      </c>
      <c r="AA229" s="90">
        <v>0.51700000000000002</v>
      </c>
      <c r="AB229" s="90">
        <v>4</v>
      </c>
      <c r="AC229" s="90">
        <v>0</v>
      </c>
      <c r="AD229" s="90">
        <v>0</v>
      </c>
      <c r="AE229" s="90">
        <v>28.468903000000001</v>
      </c>
      <c r="AF229" s="90">
        <v>25</v>
      </c>
      <c r="AG229" s="90">
        <v>11.2</v>
      </c>
      <c r="AH229" s="90">
        <v>1</v>
      </c>
      <c r="AI229" s="90">
        <v>670.476179</v>
      </c>
      <c r="AJ229" s="90">
        <v>328</v>
      </c>
      <c r="AK229" s="90">
        <v>0</v>
      </c>
      <c r="AL229" s="90">
        <v>0</v>
      </c>
      <c r="AM229" s="90">
        <v>670.476179</v>
      </c>
      <c r="AN229" s="90">
        <v>328</v>
      </c>
      <c r="AO229" s="90">
        <v>0</v>
      </c>
      <c r="AP229" s="90">
        <v>0</v>
      </c>
      <c r="AQ229" s="90">
        <v>3.44</v>
      </c>
      <c r="AR229" s="90">
        <v>9</v>
      </c>
      <c r="AS229" s="90">
        <v>0</v>
      </c>
      <c r="AT229" s="90">
        <v>0</v>
      </c>
      <c r="AU229" s="90">
        <v>0</v>
      </c>
      <c r="AV229" s="90">
        <v>0</v>
      </c>
      <c r="AW229" s="90">
        <v>2.35</v>
      </c>
      <c r="AX229" s="90">
        <v>2</v>
      </c>
      <c r="AY229" s="90">
        <v>0</v>
      </c>
      <c r="AZ229" s="90">
        <v>0</v>
      </c>
      <c r="BA229" s="90">
        <v>0</v>
      </c>
      <c r="BB229" s="90">
        <v>0</v>
      </c>
      <c r="BC229" s="90">
        <v>0</v>
      </c>
      <c r="BD229" s="90">
        <v>0</v>
      </c>
      <c r="BE229" s="90">
        <v>0</v>
      </c>
      <c r="BF229" s="90">
        <v>0</v>
      </c>
      <c r="BG229" s="90">
        <v>64.239481999999995</v>
      </c>
      <c r="BH229" s="90">
        <v>17</v>
      </c>
      <c r="BI229" s="90">
        <v>29.6</v>
      </c>
      <c r="BJ229" s="90">
        <v>10</v>
      </c>
      <c r="BK229" s="90">
        <v>41.1</v>
      </c>
      <c r="BL229" s="90">
        <v>22</v>
      </c>
      <c r="BM229" s="90">
        <v>0</v>
      </c>
      <c r="BN229" s="90">
        <v>19</v>
      </c>
      <c r="BO229" s="90">
        <v>16.329322000000001</v>
      </c>
      <c r="BP229" s="90">
        <v>56</v>
      </c>
      <c r="BQ229" s="90">
        <v>10.142975</v>
      </c>
      <c r="BR229" s="90">
        <v>0</v>
      </c>
      <c r="BS229" s="90">
        <v>0</v>
      </c>
      <c r="BT229" s="90">
        <v>0</v>
      </c>
      <c r="BU229" s="90">
        <v>0</v>
      </c>
      <c r="BV229" s="90">
        <v>0</v>
      </c>
      <c r="BW229" s="131">
        <f t="shared" si="22"/>
        <v>1391.535365</v>
      </c>
      <c r="BX229" s="131">
        <f t="shared" si="23"/>
        <v>0</v>
      </c>
      <c r="IS229" s="60"/>
      <c r="IT229" s="60"/>
      <c r="IU229" s="60"/>
      <c r="IV229" s="60"/>
    </row>
    <row r="230" spans="1:256" ht="20.25" customHeight="1">
      <c r="A230" s="282"/>
      <c r="B230" s="91" t="s">
        <v>40</v>
      </c>
      <c r="C230" s="98">
        <v>1466.182495</v>
      </c>
      <c r="D230" s="98">
        <v>2012</v>
      </c>
      <c r="E230" s="99">
        <v>53.14</v>
      </c>
      <c r="F230" s="98">
        <v>756.73718699999995</v>
      </c>
      <c r="G230" s="98">
        <v>159</v>
      </c>
      <c r="H230" s="98"/>
      <c r="I230" s="111">
        <v>1</v>
      </c>
      <c r="J230" s="98"/>
      <c r="K230" s="111"/>
      <c r="L230" s="98">
        <v>1392.9437800000001</v>
      </c>
      <c r="M230" s="98">
        <v>1948</v>
      </c>
      <c r="N230" s="99">
        <v>67.53</v>
      </c>
      <c r="O230" s="98">
        <v>714.85198700000001</v>
      </c>
      <c r="P230" s="101">
        <v>133</v>
      </c>
      <c r="Q230" s="98">
        <v>189.320592</v>
      </c>
      <c r="R230" s="98">
        <v>223</v>
      </c>
      <c r="S230" s="99">
        <v>102.91</v>
      </c>
      <c r="T230" s="98">
        <v>35.722749999999998</v>
      </c>
      <c r="U230" s="111">
        <v>11</v>
      </c>
      <c r="V230" s="98">
        <v>1392.9437800000001</v>
      </c>
      <c r="W230" s="98">
        <v>1948</v>
      </c>
      <c r="X230" s="99">
        <v>67.53</v>
      </c>
      <c r="Y230" s="98">
        <v>714.85198700000001</v>
      </c>
      <c r="Z230" s="101">
        <v>133</v>
      </c>
      <c r="AA230" s="98"/>
      <c r="AB230" s="111"/>
      <c r="AC230" s="98"/>
      <c r="AD230" s="111"/>
      <c r="AE230" s="98"/>
      <c r="AF230" s="111"/>
      <c r="AG230" s="98"/>
      <c r="AH230" s="111"/>
      <c r="AI230" s="111"/>
      <c r="AJ230" s="111"/>
      <c r="AK230" s="111"/>
      <c r="AL230" s="111"/>
      <c r="AM230" s="111"/>
      <c r="AN230" s="111"/>
      <c r="AO230" s="111"/>
      <c r="AP230" s="111"/>
      <c r="AQ230" s="111">
        <v>7.0000000000000007E-2</v>
      </c>
      <c r="AR230" s="111">
        <v>2</v>
      </c>
      <c r="AS230" s="111"/>
      <c r="AT230" s="111"/>
      <c r="AU230" s="111"/>
      <c r="AV230" s="111"/>
      <c r="AW230" s="111"/>
      <c r="AX230" s="111"/>
      <c r="AY230" s="111"/>
      <c r="AZ230" s="111"/>
      <c r="BA230" s="111"/>
      <c r="BB230" s="111"/>
      <c r="BC230" s="111"/>
      <c r="BD230" s="111"/>
      <c r="BE230" s="111"/>
      <c r="BF230" s="111"/>
      <c r="BG230" s="98">
        <v>53.667118000000002</v>
      </c>
      <c r="BH230" s="111">
        <v>36</v>
      </c>
      <c r="BI230" s="98">
        <v>28.025099999999998</v>
      </c>
      <c r="BJ230" s="111">
        <v>17</v>
      </c>
      <c r="BK230" s="111">
        <v>16</v>
      </c>
      <c r="BL230" s="111">
        <v>3</v>
      </c>
      <c r="BM230" s="111">
        <v>10.4</v>
      </c>
      <c r="BN230" s="111">
        <v>3</v>
      </c>
      <c r="BO230" s="111">
        <v>3.5015969999999998</v>
      </c>
      <c r="BP230" s="111">
        <v>22</v>
      </c>
      <c r="BQ230" s="111">
        <v>3.4601000000000002</v>
      </c>
      <c r="BR230" s="111">
        <v>6</v>
      </c>
      <c r="BS230" s="111">
        <v>0</v>
      </c>
      <c r="BT230" s="111">
        <v>0</v>
      </c>
      <c r="BU230" s="111">
        <v>0</v>
      </c>
      <c r="BV230" s="111">
        <v>0</v>
      </c>
      <c r="BW230" s="131">
        <f t="shared" si="22"/>
        <v>1466.182495</v>
      </c>
      <c r="BX230" s="131">
        <f t="shared" si="23"/>
        <v>0</v>
      </c>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row>
    <row r="231" spans="1:256" ht="20.25" customHeight="1">
      <c r="A231" s="282"/>
      <c r="B231" s="91" t="s">
        <v>41</v>
      </c>
      <c r="C231" s="102">
        <v>1819.451454</v>
      </c>
      <c r="D231" s="103">
        <v>4257</v>
      </c>
      <c r="E231" s="104">
        <v>39.713498206331302</v>
      </c>
      <c r="F231" s="102">
        <v>836.50883899999997</v>
      </c>
      <c r="G231" s="102">
        <v>688</v>
      </c>
      <c r="H231" s="105">
        <v>49</v>
      </c>
      <c r="I231" s="105">
        <v>2</v>
      </c>
      <c r="J231" s="105">
        <v>0.37</v>
      </c>
      <c r="K231" s="105">
        <v>2</v>
      </c>
      <c r="L231" s="105">
        <v>1724.695723</v>
      </c>
      <c r="M231" s="105">
        <v>3615</v>
      </c>
      <c r="N231" s="103">
        <v>43.307093083653498</v>
      </c>
      <c r="O231" s="105">
        <v>787.82683199999997</v>
      </c>
      <c r="P231" s="112">
        <v>323</v>
      </c>
      <c r="Q231" s="112">
        <v>7.1993999999999998</v>
      </c>
      <c r="R231" s="105">
        <v>15</v>
      </c>
      <c r="S231" s="103">
        <v>14.581229554070701</v>
      </c>
      <c r="T231" s="112">
        <v>0</v>
      </c>
      <c r="U231" s="105">
        <v>0</v>
      </c>
      <c r="V231" s="112">
        <v>1724.695723</v>
      </c>
      <c r="W231" s="105">
        <v>3615</v>
      </c>
      <c r="X231" s="103">
        <v>43.307995895736703</v>
      </c>
      <c r="Y231" s="112">
        <v>787.82683199999997</v>
      </c>
      <c r="Z231" s="112">
        <v>323</v>
      </c>
      <c r="AA231" s="112">
        <v>0</v>
      </c>
      <c r="AB231" s="105">
        <v>0</v>
      </c>
      <c r="AC231" s="112">
        <v>0</v>
      </c>
      <c r="AD231" s="105">
        <v>0</v>
      </c>
      <c r="AE231" s="112">
        <v>0</v>
      </c>
      <c r="AF231" s="123">
        <v>0</v>
      </c>
      <c r="AG231" s="112">
        <v>0</v>
      </c>
      <c r="AH231" s="123">
        <v>0</v>
      </c>
      <c r="AI231" s="105">
        <v>0</v>
      </c>
      <c r="AJ231" s="105">
        <v>0</v>
      </c>
      <c r="AK231" s="105">
        <v>0</v>
      </c>
      <c r="AL231" s="105">
        <v>0</v>
      </c>
      <c r="AM231" s="105">
        <v>0</v>
      </c>
      <c r="AN231" s="105">
        <v>0</v>
      </c>
      <c r="AO231" s="105">
        <v>0</v>
      </c>
      <c r="AP231" s="105">
        <v>0</v>
      </c>
      <c r="AQ231" s="126">
        <v>4.0386350000000002</v>
      </c>
      <c r="AR231" s="123">
        <v>64</v>
      </c>
      <c r="AS231" s="126">
        <v>3.7257220000000002</v>
      </c>
      <c r="AT231" s="123">
        <v>57</v>
      </c>
      <c r="AU231" s="105">
        <v>0</v>
      </c>
      <c r="AV231" s="105">
        <v>0</v>
      </c>
      <c r="AW231" s="105">
        <v>1.2430760000000001</v>
      </c>
      <c r="AX231" s="105">
        <v>4</v>
      </c>
      <c r="AY231" s="112">
        <v>0</v>
      </c>
      <c r="AZ231" s="112">
        <v>0</v>
      </c>
      <c r="BA231" s="112">
        <v>0</v>
      </c>
      <c r="BB231" s="112">
        <v>0</v>
      </c>
      <c r="BC231" s="112">
        <v>37.145657999999997</v>
      </c>
      <c r="BD231" s="112">
        <v>553</v>
      </c>
      <c r="BE231" s="112">
        <v>16.065799999999999</v>
      </c>
      <c r="BF231" s="112">
        <v>272</v>
      </c>
      <c r="BG231" s="112">
        <v>4.153041</v>
      </c>
      <c r="BH231" s="123">
        <v>22</v>
      </c>
      <c r="BI231" s="112">
        <v>9.9414990000000003</v>
      </c>
      <c r="BJ231" s="123">
        <v>21</v>
      </c>
      <c r="BK231" s="126">
        <v>0.41839700000000002</v>
      </c>
      <c r="BL231" s="123">
        <v>1</v>
      </c>
      <c r="BM231" s="126">
        <v>6.1139099999999997</v>
      </c>
      <c r="BN231" s="123">
        <v>6</v>
      </c>
      <c r="BO231" s="105">
        <v>0</v>
      </c>
      <c r="BP231" s="105">
        <v>0</v>
      </c>
      <c r="BQ231" s="105">
        <v>1</v>
      </c>
      <c r="BR231" s="105">
        <v>1E-4</v>
      </c>
      <c r="BS231" s="105">
        <v>-3.4972025275692399E-14</v>
      </c>
      <c r="BT231" s="123">
        <v>0</v>
      </c>
      <c r="BU231" s="105">
        <v>10.2219999999999</v>
      </c>
      <c r="BV231" s="123">
        <v>2.9998999999999998</v>
      </c>
      <c r="BW231" s="131">
        <f t="shared" si="22"/>
        <v>1819.451454</v>
      </c>
      <c r="BX231" s="131">
        <f t="shared" si="23"/>
        <v>0</v>
      </c>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DQ231" s="60"/>
      <c r="DR231" s="60"/>
      <c r="DS231" s="60"/>
      <c r="DT231" s="60"/>
      <c r="DU231" s="60"/>
      <c r="DV231" s="60"/>
      <c r="DW231" s="60"/>
      <c r="DX231" s="60"/>
      <c r="DY231" s="60"/>
      <c r="DZ231" s="60"/>
      <c r="EA231" s="60"/>
      <c r="EB231" s="60"/>
      <c r="EC231" s="60"/>
      <c r="ED231" s="60"/>
      <c r="EE231" s="60"/>
      <c r="EF231" s="60"/>
      <c r="EG231" s="60"/>
      <c r="EH231" s="60"/>
      <c r="EI231" s="60"/>
      <c r="EJ231" s="60"/>
      <c r="EK231" s="60"/>
      <c r="EL231" s="60"/>
      <c r="EM231" s="60"/>
      <c r="EN231" s="60"/>
      <c r="EO231" s="60"/>
      <c r="EP231" s="60"/>
      <c r="EQ231" s="60"/>
      <c r="ER231" s="60"/>
      <c r="ES231" s="60"/>
      <c r="ET231" s="60"/>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60"/>
      <c r="FT231" s="60"/>
      <c r="FU231" s="60"/>
      <c r="FV231" s="60"/>
      <c r="FW231" s="60"/>
      <c r="FX231" s="60"/>
      <c r="FY231" s="60"/>
      <c r="FZ231" s="60"/>
      <c r="GA231" s="60"/>
      <c r="GB231" s="60"/>
      <c r="GC231" s="60"/>
      <c r="GD231" s="60"/>
      <c r="GE231" s="60"/>
      <c r="GF231" s="60"/>
      <c r="GG231" s="60"/>
      <c r="GH231" s="60"/>
      <c r="GI231" s="60"/>
      <c r="GJ231" s="60"/>
      <c r="GK231" s="60"/>
      <c r="GL231" s="60"/>
      <c r="GM231" s="60"/>
      <c r="GN231" s="60"/>
      <c r="GO231" s="60"/>
      <c r="GP231" s="60"/>
      <c r="GQ231" s="60"/>
      <c r="GR231" s="60"/>
      <c r="GS231" s="60"/>
      <c r="GT231" s="60"/>
      <c r="GU231" s="60"/>
      <c r="GV231" s="60"/>
      <c r="GW231" s="60"/>
      <c r="GX231" s="60"/>
      <c r="GY231" s="60"/>
      <c r="GZ231" s="60"/>
      <c r="HA231" s="60"/>
      <c r="HB231" s="60"/>
      <c r="HC231" s="60"/>
      <c r="HD231" s="60"/>
      <c r="HE231" s="60"/>
      <c r="HF231" s="60"/>
      <c r="HG231" s="60"/>
      <c r="HH231" s="60"/>
      <c r="HI231" s="60"/>
      <c r="HJ231" s="60"/>
      <c r="HK231" s="60"/>
      <c r="HL231" s="60"/>
      <c r="HM231" s="60"/>
      <c r="HN231" s="60"/>
      <c r="HO231" s="60"/>
      <c r="HP231" s="60"/>
      <c r="HQ231" s="60"/>
      <c r="HR231" s="60"/>
      <c r="HS231" s="60"/>
      <c r="HT231" s="60"/>
      <c r="HU231" s="60"/>
      <c r="HV231" s="60"/>
      <c r="HW231" s="60"/>
      <c r="HX231" s="60"/>
      <c r="HY231" s="60"/>
      <c r="HZ231" s="60"/>
      <c r="IA231" s="60"/>
      <c r="IB231" s="60"/>
      <c r="IC231" s="60"/>
      <c r="ID231" s="60"/>
      <c r="IE231" s="60"/>
      <c r="IF231" s="60"/>
      <c r="IG231" s="60"/>
      <c r="IH231" s="60"/>
      <c r="II231" s="60"/>
      <c r="IJ231" s="60"/>
      <c r="IK231" s="60"/>
      <c r="IL231" s="60"/>
      <c r="IM231" s="60"/>
      <c r="IN231" s="60"/>
      <c r="IO231" s="60"/>
      <c r="IP231" s="60"/>
      <c r="IQ231" s="60"/>
      <c r="IR231" s="60"/>
    </row>
    <row r="232" spans="1:256" customFormat="1" ht="20.25" customHeight="1">
      <c r="A232" s="282"/>
      <c r="B232" s="91" t="s">
        <v>65</v>
      </c>
      <c r="C232" s="102">
        <v>31.32</v>
      </c>
      <c r="D232" s="103">
        <v>145</v>
      </c>
      <c r="E232" s="104">
        <v>7.01</v>
      </c>
      <c r="F232" s="102">
        <v>23.19</v>
      </c>
      <c r="G232" s="102">
        <v>19</v>
      </c>
      <c r="H232" s="105"/>
      <c r="I232" s="105"/>
      <c r="J232" s="105"/>
      <c r="K232" s="105"/>
      <c r="L232" s="105">
        <v>30.58</v>
      </c>
      <c r="M232" s="105">
        <v>142</v>
      </c>
      <c r="N232" s="103">
        <v>8.6300000000000008</v>
      </c>
      <c r="O232" s="105">
        <v>16.59</v>
      </c>
      <c r="P232" s="112">
        <v>13</v>
      </c>
      <c r="Q232" s="112"/>
      <c r="R232" s="105"/>
      <c r="S232" s="103"/>
      <c r="T232" s="112"/>
      <c r="U232" s="105"/>
      <c r="V232" s="112">
        <v>30.58</v>
      </c>
      <c r="W232" s="105">
        <v>142</v>
      </c>
      <c r="X232" s="103">
        <v>8.6300000000000008</v>
      </c>
      <c r="Y232" s="112">
        <v>16.59</v>
      </c>
      <c r="Z232" s="112">
        <v>13</v>
      </c>
      <c r="AA232" s="112"/>
      <c r="AB232" s="105"/>
      <c r="AC232" s="112"/>
      <c r="AD232" s="105"/>
      <c r="AE232" s="112"/>
      <c r="AF232" s="123"/>
      <c r="AG232" s="112"/>
      <c r="AH232" s="123"/>
      <c r="AI232" s="105"/>
      <c r="AJ232" s="105"/>
      <c r="AK232" s="105"/>
      <c r="AL232" s="105"/>
      <c r="AM232" s="105"/>
      <c r="AN232" s="105"/>
      <c r="AO232" s="105"/>
      <c r="AP232" s="105"/>
      <c r="AQ232" s="126"/>
      <c r="AR232" s="123"/>
      <c r="AS232" s="126"/>
      <c r="AT232" s="123"/>
      <c r="AU232" s="105"/>
      <c r="AV232" s="105"/>
      <c r="AW232" s="105"/>
      <c r="AX232" s="105"/>
      <c r="AY232" s="112"/>
      <c r="AZ232" s="112"/>
      <c r="BA232" s="112"/>
      <c r="BB232" s="112"/>
      <c r="BC232" s="112"/>
      <c r="BD232" s="112"/>
      <c r="BE232" s="112"/>
      <c r="BF232" s="112"/>
      <c r="BG232" s="112"/>
      <c r="BH232" s="123"/>
      <c r="BI232" s="112">
        <v>5.4</v>
      </c>
      <c r="BJ232" s="123">
        <v>4</v>
      </c>
      <c r="BK232" s="126">
        <v>0.74</v>
      </c>
      <c r="BL232" s="123">
        <v>3</v>
      </c>
      <c r="BM232" s="126">
        <v>1.2</v>
      </c>
      <c r="BN232" s="123">
        <v>2</v>
      </c>
      <c r="BO232" s="105"/>
      <c r="BP232" s="105"/>
      <c r="BQ232" s="105"/>
      <c r="BR232" s="105"/>
      <c r="BS232" s="105"/>
      <c r="BT232" s="123"/>
      <c r="BU232" s="105"/>
      <c r="BV232" s="123"/>
      <c r="BW232" s="131">
        <f t="shared" si="22"/>
        <v>31.319999999999997</v>
      </c>
      <c r="BX232" s="131">
        <f t="shared" si="23"/>
        <v>0</v>
      </c>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60"/>
      <c r="EJ232" s="60"/>
      <c r="EK232" s="60"/>
      <c r="EL232" s="60"/>
      <c r="EM232" s="60"/>
      <c r="EN232" s="60"/>
      <c r="EO232" s="60"/>
      <c r="EP232" s="60"/>
      <c r="EQ232" s="60"/>
      <c r="ER232" s="60"/>
      <c r="ES232" s="60"/>
      <c r="ET232" s="60"/>
      <c r="EU232" s="60"/>
      <c r="EV232" s="60"/>
      <c r="EW232" s="60"/>
      <c r="EX232" s="60"/>
      <c r="EY232" s="60"/>
      <c r="EZ232" s="60"/>
      <c r="FA232" s="60"/>
      <c r="FB232" s="60"/>
      <c r="FC232" s="60"/>
      <c r="FD232" s="60"/>
      <c r="FE232" s="60"/>
      <c r="FF232" s="60"/>
      <c r="FG232" s="60"/>
      <c r="FH232" s="60"/>
      <c r="FI232" s="60"/>
      <c r="FJ232" s="60"/>
      <c r="FK232" s="60"/>
      <c r="FL232" s="60"/>
      <c r="FM232" s="60"/>
      <c r="FN232" s="60"/>
      <c r="FO232" s="60"/>
      <c r="FP232" s="60"/>
      <c r="FQ232" s="60"/>
      <c r="FR232" s="60"/>
      <c r="FS232" s="60"/>
      <c r="FT232" s="60"/>
      <c r="FU232" s="60"/>
      <c r="FV232" s="60"/>
      <c r="FW232" s="60"/>
      <c r="FX232" s="60"/>
      <c r="FY232" s="60"/>
      <c r="FZ232" s="60"/>
      <c r="GA232" s="60"/>
      <c r="GB232" s="60"/>
      <c r="GC232" s="60"/>
      <c r="GD232" s="60"/>
      <c r="GE232" s="60"/>
      <c r="GF232" s="60"/>
      <c r="GG232" s="60"/>
      <c r="GH232" s="60"/>
      <c r="GI232" s="60"/>
      <c r="GJ232" s="60"/>
      <c r="GK232" s="60"/>
      <c r="GL232" s="60"/>
      <c r="GM232" s="60"/>
      <c r="GN232" s="60"/>
      <c r="GO232" s="60"/>
      <c r="GP232" s="60"/>
      <c r="GQ232" s="60"/>
      <c r="GR232" s="60"/>
      <c r="GS232" s="60"/>
      <c r="GT232" s="60"/>
      <c r="GU232" s="60"/>
      <c r="GV232" s="60"/>
      <c r="GW232" s="60"/>
      <c r="GX232" s="60"/>
      <c r="GY232" s="60"/>
      <c r="GZ232" s="60"/>
      <c r="HA232" s="60"/>
      <c r="HB232" s="60"/>
      <c r="HC232" s="60"/>
      <c r="HD232" s="60"/>
      <c r="HE232" s="60"/>
      <c r="HF232" s="60"/>
      <c r="HG232" s="60"/>
      <c r="HH232" s="60"/>
      <c r="HI232" s="60"/>
      <c r="HJ232" s="60"/>
      <c r="HK232" s="60"/>
      <c r="HL232" s="60"/>
      <c r="HM232" s="60"/>
      <c r="HN232" s="60"/>
      <c r="HO232" s="60"/>
      <c r="HP232" s="60"/>
      <c r="HQ232" s="60"/>
      <c r="HR232" s="60"/>
      <c r="HS232" s="60"/>
      <c r="HT232" s="60"/>
      <c r="HU232" s="60"/>
      <c r="HV232" s="60"/>
      <c r="HW232" s="60"/>
      <c r="HX232" s="60"/>
      <c r="HY232" s="60"/>
      <c r="HZ232" s="60"/>
      <c r="IA232" s="60"/>
      <c r="IB232" s="60"/>
      <c r="IC232" s="60"/>
      <c r="ID232" s="60"/>
      <c r="IE232" s="60"/>
      <c r="IF232" s="60"/>
      <c r="IG232" s="60"/>
      <c r="IH232" s="60"/>
      <c r="II232" s="60"/>
      <c r="IJ232" s="60"/>
      <c r="IK232" s="60"/>
      <c r="IL232" s="60"/>
      <c r="IM232" s="60"/>
      <c r="IN232" s="60"/>
      <c r="IO232" s="60"/>
      <c r="IP232" s="60"/>
      <c r="IQ232" s="60"/>
      <c r="IR232" s="60"/>
      <c r="IS232" s="60"/>
      <c r="IT232" s="60"/>
      <c r="IU232" s="60"/>
      <c r="IV232" s="60"/>
    </row>
    <row r="233" spans="1:256" customFormat="1" ht="20.25" customHeight="1">
      <c r="A233" s="282"/>
      <c r="B233" s="140" t="s">
        <v>47</v>
      </c>
      <c r="C233" s="102">
        <v>1.1599999999999999</v>
      </c>
      <c r="D233" s="103">
        <v>4</v>
      </c>
      <c r="E233" s="104">
        <v>284.70132904245401</v>
      </c>
      <c r="F233" s="102">
        <v>21.22</v>
      </c>
      <c r="G233" s="102">
        <v>2</v>
      </c>
      <c r="H233" s="105"/>
      <c r="I233" s="105"/>
      <c r="J233" s="105"/>
      <c r="K233" s="105"/>
      <c r="L233" s="105">
        <v>1.1599999999999999</v>
      </c>
      <c r="M233" s="105">
        <v>4</v>
      </c>
      <c r="N233" s="103">
        <v>301.332899698593</v>
      </c>
      <c r="O233" s="105">
        <v>21.22</v>
      </c>
      <c r="P233" s="112">
        <v>2</v>
      </c>
      <c r="Q233" s="112"/>
      <c r="R233" s="105"/>
      <c r="S233" s="103"/>
      <c r="T233" s="112"/>
      <c r="U233" s="105"/>
      <c r="V233" s="112">
        <v>1.1599999999999999</v>
      </c>
      <c r="W233" s="105">
        <v>4</v>
      </c>
      <c r="X233" s="103">
        <v>301.332899698593</v>
      </c>
      <c r="Y233" s="112">
        <v>21.22</v>
      </c>
      <c r="Z233" s="112">
        <v>2</v>
      </c>
      <c r="AA233" s="112"/>
      <c r="AB233" s="105"/>
      <c r="AC233" s="112"/>
      <c r="AD233" s="105"/>
      <c r="AE233" s="112"/>
      <c r="AF233" s="123"/>
      <c r="AG233" s="112"/>
      <c r="AH233" s="123"/>
      <c r="AI233" s="105"/>
      <c r="AJ233" s="105"/>
      <c r="AK233" s="105"/>
      <c r="AL233" s="105"/>
      <c r="AM233" s="105"/>
      <c r="AN233" s="105"/>
      <c r="AO233" s="105"/>
      <c r="AP233" s="105"/>
      <c r="AQ233" s="126"/>
      <c r="AR233" s="123"/>
      <c r="AS233" s="126"/>
      <c r="AT233" s="123"/>
      <c r="AU233" s="105"/>
      <c r="AV233" s="105"/>
      <c r="AW233" s="105"/>
      <c r="AX233" s="105"/>
      <c r="AY233" s="112"/>
      <c r="AZ233" s="112"/>
      <c r="BA233" s="112"/>
      <c r="BB233" s="112"/>
      <c r="BC233" s="112"/>
      <c r="BD233" s="112"/>
      <c r="BE233" s="112"/>
      <c r="BF233" s="112"/>
      <c r="BG233" s="112"/>
      <c r="BH233" s="123"/>
      <c r="BI233" s="112"/>
      <c r="BJ233" s="123"/>
      <c r="BK233" s="126"/>
      <c r="BL233" s="123"/>
      <c r="BM233" s="126"/>
      <c r="BN233" s="123"/>
      <c r="BO233" s="105"/>
      <c r="BP233" s="105"/>
      <c r="BQ233" s="105"/>
      <c r="BR233" s="105"/>
      <c r="BS233" s="105"/>
      <c r="BT233" s="123"/>
      <c r="BU233" s="105"/>
      <c r="BV233" s="123"/>
      <c r="BW233" s="131">
        <f t="shared" si="22"/>
        <v>1.1599999999999999</v>
      </c>
      <c r="BX233" s="131">
        <f t="shared" si="23"/>
        <v>0</v>
      </c>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c r="IV233" s="60"/>
    </row>
    <row r="234" spans="1:256" s="53" customFormat="1" ht="20.25" customHeight="1">
      <c r="A234" s="282"/>
      <c r="B234" s="106" t="s">
        <v>17</v>
      </c>
      <c r="C234" s="107">
        <f>C219+C220+C221+C222+C223+C224+C225+C226+C227+C228+C229+C230+C231+C232+C233</f>
        <v>52880.047813001409</v>
      </c>
      <c r="D234" s="107">
        <f t="shared" ref="D234:BO234" si="28">D219+D220+D221+D222+D223+D224+D225+D226+D227+D228+D229+D230+D231+D232+D233</f>
        <v>147307</v>
      </c>
      <c r="E234" s="107">
        <f>C234/各地承保!D233*100</f>
        <v>46.945440873883342</v>
      </c>
      <c r="F234" s="107">
        <f t="shared" si="28"/>
        <v>19198.263218999997</v>
      </c>
      <c r="G234" s="107">
        <f t="shared" si="28"/>
        <v>7554</v>
      </c>
      <c r="H234" s="107">
        <f t="shared" si="28"/>
        <v>467.29004500000002</v>
      </c>
      <c r="I234" s="107">
        <f t="shared" si="28"/>
        <v>107</v>
      </c>
      <c r="J234" s="107">
        <f t="shared" si="28"/>
        <v>256.97545400000001</v>
      </c>
      <c r="K234" s="107">
        <f t="shared" si="28"/>
        <v>39</v>
      </c>
      <c r="L234" s="107">
        <f t="shared" si="28"/>
        <v>39390.508816113506</v>
      </c>
      <c r="M234" s="107">
        <f t="shared" si="28"/>
        <v>60171</v>
      </c>
      <c r="N234" s="107">
        <f>L234/各地承保!N233*100</f>
        <v>46.759218270090294</v>
      </c>
      <c r="O234" s="107">
        <f t="shared" si="28"/>
        <v>16799.705503000001</v>
      </c>
      <c r="P234" s="107">
        <f t="shared" si="28"/>
        <v>5634</v>
      </c>
      <c r="Q234" s="107">
        <f t="shared" si="28"/>
        <v>6800.5293279999996</v>
      </c>
      <c r="R234" s="107">
        <f t="shared" si="28"/>
        <v>9634</v>
      </c>
      <c r="S234" s="107">
        <f>Q234/各地承保!T233*100</f>
        <v>71.033394114603723</v>
      </c>
      <c r="T234" s="107">
        <f t="shared" si="28"/>
        <v>2276.1292950000002</v>
      </c>
      <c r="U234" s="107">
        <f t="shared" si="28"/>
        <v>656</v>
      </c>
      <c r="V234" s="107">
        <f t="shared" si="28"/>
        <v>37816.715237113516</v>
      </c>
      <c r="W234" s="107">
        <f t="shared" si="28"/>
        <v>57856</v>
      </c>
      <c r="X234" s="107">
        <f>V234/各地承保!Z233*100</f>
        <v>45.507757425531807</v>
      </c>
      <c r="Y234" s="107">
        <f t="shared" si="28"/>
        <v>16088.287564999997</v>
      </c>
      <c r="Z234" s="107">
        <f t="shared" si="28"/>
        <v>5339</v>
      </c>
      <c r="AA234" s="107">
        <f t="shared" si="28"/>
        <v>1244.2611100000001</v>
      </c>
      <c r="AB234" s="107">
        <f t="shared" si="28"/>
        <v>2110</v>
      </c>
      <c r="AC234" s="107">
        <f t="shared" si="28"/>
        <v>561.84967400000005</v>
      </c>
      <c r="AD234" s="107">
        <f t="shared" si="28"/>
        <v>240</v>
      </c>
      <c r="AE234" s="107">
        <f t="shared" si="28"/>
        <v>329.53246900000005</v>
      </c>
      <c r="AF234" s="107">
        <f t="shared" si="28"/>
        <v>205</v>
      </c>
      <c r="AG234" s="107">
        <f t="shared" si="28"/>
        <v>149.568264</v>
      </c>
      <c r="AH234" s="107">
        <f t="shared" si="28"/>
        <v>55</v>
      </c>
      <c r="AI234" s="107">
        <f t="shared" si="28"/>
        <v>8147.1010903882998</v>
      </c>
      <c r="AJ234" s="107">
        <f t="shared" si="28"/>
        <v>57078</v>
      </c>
      <c r="AK234" s="107">
        <f t="shared" si="28"/>
        <v>57.648989000000007</v>
      </c>
      <c r="AL234" s="107">
        <f t="shared" si="28"/>
        <v>400</v>
      </c>
      <c r="AM234" s="107">
        <f t="shared" si="28"/>
        <v>8140.2430903882996</v>
      </c>
      <c r="AN234" s="107">
        <f t="shared" si="28"/>
        <v>57015</v>
      </c>
      <c r="AO234" s="107">
        <f t="shared" si="28"/>
        <v>770.31387499999994</v>
      </c>
      <c r="AP234" s="107">
        <f t="shared" si="28"/>
        <v>400</v>
      </c>
      <c r="AQ234" s="107">
        <f t="shared" si="28"/>
        <v>53.018868999999995</v>
      </c>
      <c r="AR234" s="107">
        <f t="shared" si="28"/>
        <v>310</v>
      </c>
      <c r="AS234" s="107">
        <f t="shared" si="28"/>
        <v>12.747947</v>
      </c>
      <c r="AT234" s="107">
        <f t="shared" si="28"/>
        <v>76</v>
      </c>
      <c r="AU234" s="107">
        <f t="shared" si="28"/>
        <v>22.558045999999997</v>
      </c>
      <c r="AV234" s="107">
        <f t="shared" si="28"/>
        <v>2</v>
      </c>
      <c r="AW234" s="107">
        <f t="shared" si="28"/>
        <v>43.333302000000003</v>
      </c>
      <c r="AX234" s="107">
        <f t="shared" si="28"/>
        <v>11</v>
      </c>
      <c r="AY234" s="107">
        <f t="shared" si="28"/>
        <v>7.1158169999999998</v>
      </c>
      <c r="AZ234" s="107">
        <f t="shared" si="28"/>
        <v>29</v>
      </c>
      <c r="BA234" s="107">
        <f t="shared" si="28"/>
        <v>15.8</v>
      </c>
      <c r="BB234" s="107">
        <f t="shared" si="28"/>
        <v>11</v>
      </c>
      <c r="BC234" s="107">
        <f t="shared" si="28"/>
        <v>38.519911999999998</v>
      </c>
      <c r="BD234" s="107">
        <f t="shared" si="28"/>
        <v>555</v>
      </c>
      <c r="BE234" s="107">
        <f t="shared" si="28"/>
        <v>16.065799999999999</v>
      </c>
      <c r="BF234" s="107">
        <f t="shared" si="28"/>
        <v>272</v>
      </c>
      <c r="BG234" s="107">
        <f t="shared" si="28"/>
        <v>919.77662695949994</v>
      </c>
      <c r="BH234" s="107">
        <f t="shared" si="28"/>
        <v>802</v>
      </c>
      <c r="BI234" s="107">
        <f t="shared" si="28"/>
        <v>1013.5481189999999</v>
      </c>
      <c r="BJ234" s="107">
        <f t="shared" si="28"/>
        <v>251</v>
      </c>
      <c r="BK234" s="107">
        <f t="shared" si="28"/>
        <v>1793.0907122402996</v>
      </c>
      <c r="BL234" s="107">
        <f t="shared" si="28"/>
        <v>6280</v>
      </c>
      <c r="BM234" s="107">
        <f t="shared" si="28"/>
        <v>910.51590799999985</v>
      </c>
      <c r="BN234" s="107">
        <f t="shared" si="28"/>
        <v>555</v>
      </c>
      <c r="BO234" s="107">
        <f t="shared" si="28"/>
        <v>2040.9921722997999</v>
      </c>
      <c r="BP234" s="107">
        <f t="shared" ref="BP234:BV234" si="29">BP219+BP220+BP221+BP222+BP223+BP224+BP225+BP226+BP227+BP228+BP229+BP230+BP231+BP232+BP233</f>
        <v>21972</v>
      </c>
      <c r="BQ234" s="107">
        <f t="shared" si="29"/>
        <v>61.700196999999996</v>
      </c>
      <c r="BR234" s="107">
        <f t="shared" si="29"/>
        <v>302.00009999999997</v>
      </c>
      <c r="BS234" s="107">
        <f t="shared" si="29"/>
        <v>7.570599999997904E-2</v>
      </c>
      <c r="BT234" s="107">
        <f t="shared" si="29"/>
        <v>1</v>
      </c>
      <c r="BU234" s="107">
        <f t="shared" si="29"/>
        <v>10.22200000000076</v>
      </c>
      <c r="BV234" s="107">
        <f t="shared" si="29"/>
        <v>2.9998999999999998</v>
      </c>
      <c r="BW234" s="131">
        <f t="shared" si="22"/>
        <v>52880.047813001409</v>
      </c>
      <c r="BX234" s="131">
        <f t="shared" si="23"/>
        <v>0</v>
      </c>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row>
    <row r="235" spans="1:256" s="50" customFormat="1" ht="20.25" customHeight="1">
      <c r="A235" s="282" t="s">
        <v>88</v>
      </c>
      <c r="B235" s="91" t="s">
        <v>77</v>
      </c>
      <c r="C235" s="90">
        <v>73921.555538000001</v>
      </c>
      <c r="D235" s="90">
        <v>223879</v>
      </c>
      <c r="E235" s="90">
        <v>63.818571333301797</v>
      </c>
      <c r="F235" s="90">
        <v>16272.681796999999</v>
      </c>
      <c r="G235" s="90">
        <v>3476</v>
      </c>
      <c r="H235" s="90">
        <v>138.965193</v>
      </c>
      <c r="I235" s="90">
        <v>15</v>
      </c>
      <c r="J235" s="90">
        <v>36.375500000000002</v>
      </c>
      <c r="K235" s="90">
        <v>6</v>
      </c>
      <c r="L235" s="90">
        <v>34913.405773999999</v>
      </c>
      <c r="M235" s="90">
        <v>44897</v>
      </c>
      <c r="N235" s="90">
        <v>52.029409719556597</v>
      </c>
      <c r="O235" s="90">
        <v>15115.419403</v>
      </c>
      <c r="P235" s="90">
        <v>3289</v>
      </c>
      <c r="Q235" s="90">
        <v>2744.5156350000002</v>
      </c>
      <c r="R235" s="90">
        <v>3060</v>
      </c>
      <c r="S235" s="90">
        <v>298.98763190263497</v>
      </c>
      <c r="T235" s="90">
        <v>435.60891199999998</v>
      </c>
      <c r="U235" s="90">
        <v>78</v>
      </c>
      <c r="V235" s="90">
        <v>33871.030651000001</v>
      </c>
      <c r="W235" s="90">
        <v>43678</v>
      </c>
      <c r="X235" s="90">
        <v>51.1276398406713</v>
      </c>
      <c r="Y235" s="90">
        <v>14727.129836</v>
      </c>
      <c r="Z235" s="90">
        <v>3187</v>
      </c>
      <c r="AA235" s="90">
        <v>953.07674399999996</v>
      </c>
      <c r="AB235" s="90">
        <v>1108</v>
      </c>
      <c r="AC235" s="90">
        <v>340.149563</v>
      </c>
      <c r="AD235" s="90">
        <v>91</v>
      </c>
      <c r="AE235" s="90">
        <v>89.298378999999997</v>
      </c>
      <c r="AF235" s="90">
        <v>111</v>
      </c>
      <c r="AG235" s="90">
        <v>48.140003999999998</v>
      </c>
      <c r="AH235" s="90">
        <v>11</v>
      </c>
      <c r="AI235" s="90">
        <v>10971.645635999999</v>
      </c>
      <c r="AJ235" s="90">
        <v>63782</v>
      </c>
      <c r="AK235" s="90">
        <v>36.419580000000003</v>
      </c>
      <c r="AL235" s="90">
        <v>23</v>
      </c>
      <c r="AM235" s="90">
        <v>10971.645635999999</v>
      </c>
      <c r="AN235" s="90">
        <v>63782</v>
      </c>
      <c r="AO235" s="90">
        <v>36.419580000000003</v>
      </c>
      <c r="AP235" s="90">
        <v>23</v>
      </c>
      <c r="AQ235" s="90">
        <v>28.074999999999999</v>
      </c>
      <c r="AR235" s="90">
        <v>357</v>
      </c>
      <c r="AS235" s="90">
        <v>0</v>
      </c>
      <c r="AT235" s="90">
        <v>0</v>
      </c>
      <c r="AU235" s="90">
        <v>0</v>
      </c>
      <c r="AV235" s="90">
        <v>0</v>
      </c>
      <c r="AW235" s="90">
        <v>0</v>
      </c>
      <c r="AX235" s="90">
        <v>0</v>
      </c>
      <c r="AY235" s="90">
        <v>0.96750000000000003</v>
      </c>
      <c r="AZ235" s="90">
        <v>5</v>
      </c>
      <c r="BA235" s="90">
        <v>0</v>
      </c>
      <c r="BB235" s="90">
        <v>0</v>
      </c>
      <c r="BC235" s="90">
        <v>0</v>
      </c>
      <c r="BD235" s="90">
        <v>0</v>
      </c>
      <c r="BE235" s="90">
        <v>0</v>
      </c>
      <c r="BF235" s="90">
        <v>0</v>
      </c>
      <c r="BG235" s="90">
        <v>849.65087800000003</v>
      </c>
      <c r="BH235" s="90">
        <v>568</v>
      </c>
      <c r="BI235" s="90">
        <v>560.17198099999996</v>
      </c>
      <c r="BJ235" s="90">
        <v>52</v>
      </c>
      <c r="BK235" s="90">
        <v>2294.1473609999998</v>
      </c>
      <c r="BL235" s="90">
        <v>12742</v>
      </c>
      <c r="BM235" s="90">
        <v>524.29533300000003</v>
      </c>
      <c r="BN235" s="90">
        <v>106</v>
      </c>
      <c r="BO235" s="90">
        <v>24724.698196000001</v>
      </c>
      <c r="BP235" s="90">
        <v>101513</v>
      </c>
      <c r="BQ235" s="90">
        <v>0</v>
      </c>
      <c r="BR235" s="90">
        <v>0</v>
      </c>
      <c r="BS235" s="90">
        <v>0</v>
      </c>
      <c r="BT235" s="90">
        <v>0</v>
      </c>
      <c r="BU235" s="90">
        <v>-4.5474735088646402E-13</v>
      </c>
      <c r="BV235" s="90">
        <v>0</v>
      </c>
      <c r="BW235" s="131">
        <f t="shared" si="22"/>
        <v>73921.555538000001</v>
      </c>
      <c r="BX235" s="131">
        <f t="shared" si="23"/>
        <v>0</v>
      </c>
      <c r="IS235" s="60"/>
      <c r="IT235" s="60"/>
      <c r="IU235" s="60"/>
      <c r="IV235" s="60"/>
    </row>
    <row r="236" spans="1:256" s="50" customFormat="1" ht="20.25" customHeight="1">
      <c r="A236" s="282"/>
      <c r="B236" s="91" t="s">
        <v>33</v>
      </c>
      <c r="C236" s="92">
        <v>18011.900809999999</v>
      </c>
      <c r="D236" s="92">
        <v>24558</v>
      </c>
      <c r="E236" s="92">
        <v>45.550987276093601</v>
      </c>
      <c r="F236" s="92">
        <v>8499.5676640000001</v>
      </c>
      <c r="G236" s="92">
        <v>3250</v>
      </c>
      <c r="H236" s="92">
        <v>0.72858800000000001</v>
      </c>
      <c r="I236" s="92">
        <v>1</v>
      </c>
      <c r="J236" s="92">
        <v>0</v>
      </c>
      <c r="K236" s="92">
        <v>0</v>
      </c>
      <c r="L236" s="92">
        <v>17687.787765000001</v>
      </c>
      <c r="M236" s="92">
        <v>24061</v>
      </c>
      <c r="N236" s="92">
        <v>47.407677691889099</v>
      </c>
      <c r="O236" s="92">
        <v>8009.390324</v>
      </c>
      <c r="P236" s="92">
        <v>2756</v>
      </c>
      <c r="Q236" s="92">
        <v>7055.2814420000004</v>
      </c>
      <c r="R236" s="92">
        <v>11001</v>
      </c>
      <c r="S236" s="92">
        <v>70.063463571400007</v>
      </c>
      <c r="T236" s="92">
        <v>2361.6669670000001</v>
      </c>
      <c r="U236" s="92">
        <v>924</v>
      </c>
      <c r="V236" s="92">
        <v>17479.30615</v>
      </c>
      <c r="W236" s="92">
        <v>23858</v>
      </c>
      <c r="X236" s="92">
        <v>46.986140157453903</v>
      </c>
      <c r="Y236" s="92">
        <v>7905.5653840000004</v>
      </c>
      <c r="Z236" s="92">
        <v>2693</v>
      </c>
      <c r="AA236" s="92">
        <v>185.46536699999999</v>
      </c>
      <c r="AB236" s="92">
        <v>188</v>
      </c>
      <c r="AC236" s="92">
        <v>99.676254999999998</v>
      </c>
      <c r="AD236" s="92">
        <v>57</v>
      </c>
      <c r="AE236" s="92">
        <v>23.016248000000001</v>
      </c>
      <c r="AF236" s="92">
        <v>15</v>
      </c>
      <c r="AG236" s="92">
        <v>4.1486850000000004</v>
      </c>
      <c r="AH236" s="92">
        <v>6</v>
      </c>
      <c r="AI236" s="92">
        <v>0</v>
      </c>
      <c r="AJ236" s="92">
        <v>0</v>
      </c>
      <c r="AK236" s="92">
        <v>0</v>
      </c>
      <c r="AL236" s="92">
        <v>0</v>
      </c>
      <c r="AM236" s="92">
        <v>0</v>
      </c>
      <c r="AN236" s="92">
        <v>0</v>
      </c>
      <c r="AO236" s="92">
        <v>0</v>
      </c>
      <c r="AP236" s="92">
        <v>0</v>
      </c>
      <c r="AQ236" s="92">
        <v>21.492736000000001</v>
      </c>
      <c r="AR236" s="92">
        <v>49</v>
      </c>
      <c r="AS236" s="92">
        <v>15.746769</v>
      </c>
      <c r="AT236" s="92">
        <v>62</v>
      </c>
      <c r="AU236" s="92">
        <v>0.62007299999999999</v>
      </c>
      <c r="AV236" s="92">
        <v>2</v>
      </c>
      <c r="AW236" s="92">
        <v>6.1200999999999999</v>
      </c>
      <c r="AX236" s="92">
        <v>2</v>
      </c>
      <c r="AY236" s="92">
        <v>0</v>
      </c>
      <c r="AZ236" s="92">
        <v>0</v>
      </c>
      <c r="BA236" s="92">
        <v>0</v>
      </c>
      <c r="BB236" s="92">
        <v>0</v>
      </c>
      <c r="BC236" s="92">
        <v>0</v>
      </c>
      <c r="BD236" s="92">
        <v>0</v>
      </c>
      <c r="BE236" s="92">
        <v>0</v>
      </c>
      <c r="BF236" s="92">
        <v>0</v>
      </c>
      <c r="BG236" s="92">
        <v>78.153835000000001</v>
      </c>
      <c r="BH236" s="92">
        <v>32</v>
      </c>
      <c r="BI236" s="92">
        <v>87.036654999999996</v>
      </c>
      <c r="BJ236" s="92">
        <v>9</v>
      </c>
      <c r="BK236" s="92">
        <v>163.320447</v>
      </c>
      <c r="BL236" s="92">
        <v>57</v>
      </c>
      <c r="BM236" s="92">
        <v>285.80201</v>
      </c>
      <c r="BN236" s="92">
        <v>183</v>
      </c>
      <c r="BO236" s="92">
        <v>59.797365999999997</v>
      </c>
      <c r="BP236" s="92">
        <v>356</v>
      </c>
      <c r="BQ236" s="92">
        <v>74.258765999999994</v>
      </c>
      <c r="BR236" s="92">
        <v>237</v>
      </c>
      <c r="BS236" s="92">
        <v>0</v>
      </c>
      <c r="BT236" s="92">
        <v>0</v>
      </c>
      <c r="BU236" s="92">
        <v>21.213040000001101</v>
      </c>
      <c r="BV236" s="92">
        <v>1</v>
      </c>
      <c r="BW236" s="131">
        <f t="shared" si="22"/>
        <v>18011.900809999999</v>
      </c>
      <c r="BX236" s="131">
        <f t="shared" si="23"/>
        <v>0</v>
      </c>
      <c r="IS236" s="60"/>
      <c r="IT236" s="60"/>
      <c r="IU236" s="60"/>
      <c r="IV236" s="60"/>
    </row>
    <row r="237" spans="1:256" s="50" customFormat="1" ht="20.25" customHeight="1">
      <c r="A237" s="282"/>
      <c r="B237" s="91" t="s">
        <v>34</v>
      </c>
      <c r="C237" s="90">
        <v>7269.8306249986999</v>
      </c>
      <c r="D237" s="90">
        <v>12767</v>
      </c>
      <c r="E237" s="90">
        <v>70.931587114007499</v>
      </c>
      <c r="F237" s="90">
        <v>2524.4369569999999</v>
      </c>
      <c r="G237" s="90">
        <v>393</v>
      </c>
      <c r="H237" s="92">
        <v>0</v>
      </c>
      <c r="I237" s="92">
        <v>0</v>
      </c>
      <c r="J237" s="92">
        <v>0</v>
      </c>
      <c r="K237" s="92">
        <v>0</v>
      </c>
      <c r="L237" s="90">
        <v>4292.6904668989</v>
      </c>
      <c r="M237" s="90">
        <v>3521</v>
      </c>
      <c r="N237" s="90">
        <v>87.632174393839193</v>
      </c>
      <c r="O237" s="90">
        <v>1413.7494260000001</v>
      </c>
      <c r="P237" s="90">
        <v>318</v>
      </c>
      <c r="Q237" s="90">
        <v>343.73169999999999</v>
      </c>
      <c r="R237" s="90">
        <v>61</v>
      </c>
      <c r="S237" s="90">
        <v>91.6011210762003</v>
      </c>
      <c r="T237" s="90">
        <v>2524.4369569999999</v>
      </c>
      <c r="U237" s="90">
        <v>7</v>
      </c>
      <c r="V237" s="92">
        <v>4167.0211438988999</v>
      </c>
      <c r="W237" s="92">
        <v>3367</v>
      </c>
      <c r="X237" s="90">
        <v>86.106468727560994</v>
      </c>
      <c r="Y237" s="92">
        <v>1395.531776</v>
      </c>
      <c r="Z237" s="92">
        <v>312</v>
      </c>
      <c r="AA237" s="90">
        <v>86.820323000000002</v>
      </c>
      <c r="AB237" s="90">
        <v>123</v>
      </c>
      <c r="AC237" s="90">
        <v>15.540150000000001</v>
      </c>
      <c r="AD237" s="90">
        <v>5</v>
      </c>
      <c r="AE237" s="90">
        <v>38.848999999999997</v>
      </c>
      <c r="AF237" s="90">
        <v>31</v>
      </c>
      <c r="AG237" s="90">
        <v>2.6775000000000002</v>
      </c>
      <c r="AH237" s="90">
        <v>1</v>
      </c>
      <c r="AI237" s="92">
        <v>1740.9907059238999</v>
      </c>
      <c r="AJ237" s="92">
        <v>8182</v>
      </c>
      <c r="AK237" s="90">
        <v>0.68676000000000004</v>
      </c>
      <c r="AL237" s="90">
        <v>7</v>
      </c>
      <c r="AM237" s="92">
        <v>1565.382199504</v>
      </c>
      <c r="AN237" s="92">
        <v>7955</v>
      </c>
      <c r="AO237" s="90">
        <v>0.68676000000000004</v>
      </c>
      <c r="AP237" s="90">
        <v>7</v>
      </c>
      <c r="AQ237" s="92">
        <v>0</v>
      </c>
      <c r="AR237" s="92">
        <v>0</v>
      </c>
      <c r="AS237" s="90">
        <v>4</v>
      </c>
      <c r="AT237" s="90">
        <v>1</v>
      </c>
      <c r="AU237" s="92">
        <v>0</v>
      </c>
      <c r="AV237" s="92">
        <v>0</v>
      </c>
      <c r="AW237" s="90">
        <v>0</v>
      </c>
      <c r="AX237" s="90">
        <v>0</v>
      </c>
      <c r="AY237" s="92">
        <v>0</v>
      </c>
      <c r="AZ237" s="92">
        <v>0</v>
      </c>
      <c r="BA237" s="90">
        <v>0</v>
      </c>
      <c r="BB237" s="90">
        <v>0</v>
      </c>
      <c r="BC237" s="92">
        <v>20.755696799100001</v>
      </c>
      <c r="BD237" s="92">
        <v>1</v>
      </c>
      <c r="BE237" s="90">
        <v>0</v>
      </c>
      <c r="BF237" s="90">
        <v>0</v>
      </c>
      <c r="BG237" s="92">
        <v>285.46260565559999</v>
      </c>
      <c r="BH237" s="92">
        <v>99</v>
      </c>
      <c r="BI237" s="90">
        <v>851.20055000000002</v>
      </c>
      <c r="BJ237" s="90">
        <v>27</v>
      </c>
      <c r="BK237" s="92">
        <v>771.68718417759999</v>
      </c>
      <c r="BL237" s="92">
        <v>76</v>
      </c>
      <c r="BM237" s="90">
        <v>253.69403700000001</v>
      </c>
      <c r="BN237" s="90">
        <v>35</v>
      </c>
      <c r="BO237" s="92">
        <v>158.24396554360001</v>
      </c>
      <c r="BP237" s="92">
        <v>888</v>
      </c>
      <c r="BQ237" s="90">
        <v>1.006184</v>
      </c>
      <c r="BR237" s="90">
        <v>4</v>
      </c>
      <c r="BS237" s="92">
        <v>9.9475983006414006E-13</v>
      </c>
      <c r="BT237" s="92">
        <v>0</v>
      </c>
      <c r="BU237" s="90">
        <v>9.9999999999729E-2</v>
      </c>
      <c r="BV237" s="90">
        <v>1</v>
      </c>
      <c r="BW237" s="131">
        <f t="shared" si="22"/>
        <v>7269.8306249987018</v>
      </c>
      <c r="BX237" s="131">
        <f t="shared" si="23"/>
        <v>0</v>
      </c>
      <c r="IS237" s="60"/>
      <c r="IT237" s="60"/>
      <c r="IU237" s="60"/>
      <c r="IV237" s="60"/>
    </row>
    <row r="238" spans="1:256" s="50" customFormat="1" ht="20.25" customHeight="1">
      <c r="A238" s="282"/>
      <c r="B238" s="91" t="s">
        <v>121</v>
      </c>
      <c r="C238" s="90">
        <v>1136.876401</v>
      </c>
      <c r="D238" s="90">
        <v>2309</v>
      </c>
      <c r="E238" s="90">
        <v>40.025474565866197</v>
      </c>
      <c r="F238" s="90">
        <v>883.990861</v>
      </c>
      <c r="G238" s="90">
        <v>197</v>
      </c>
      <c r="H238" s="90">
        <v>0</v>
      </c>
      <c r="I238" s="90">
        <v>0</v>
      </c>
      <c r="J238" s="90">
        <v>7.2744020000000003</v>
      </c>
      <c r="K238" s="90">
        <v>1</v>
      </c>
      <c r="L238" s="90">
        <v>1056.6890100000001</v>
      </c>
      <c r="M238" s="90">
        <v>2247</v>
      </c>
      <c r="N238" s="90">
        <v>44.357008852565201</v>
      </c>
      <c r="O238" s="90">
        <v>428.78354200000001</v>
      </c>
      <c r="P238" s="90">
        <v>126</v>
      </c>
      <c r="Q238" s="90">
        <v>4.7580369999999998</v>
      </c>
      <c r="R238" s="90">
        <v>8</v>
      </c>
      <c r="S238" s="90" t="e">
        <v>#DIV/0!</v>
      </c>
      <c r="T238" s="90">
        <v>0</v>
      </c>
      <c r="U238" s="90">
        <v>0</v>
      </c>
      <c r="V238" s="90">
        <v>1024.0049739999999</v>
      </c>
      <c r="W238" s="90">
        <v>2112</v>
      </c>
      <c r="X238" s="90">
        <v>45.977441342637903</v>
      </c>
      <c r="Y238" s="90">
        <v>377.943916</v>
      </c>
      <c r="Z238" s="90">
        <v>112</v>
      </c>
      <c r="AA238" s="90">
        <v>29.159545999999999</v>
      </c>
      <c r="AB238" s="90">
        <v>123</v>
      </c>
      <c r="AC238" s="90">
        <v>50.839626000000003</v>
      </c>
      <c r="AD238" s="90">
        <v>14</v>
      </c>
      <c r="AE238" s="90">
        <v>3.5244900000000001</v>
      </c>
      <c r="AF238" s="90">
        <v>12</v>
      </c>
      <c r="AG238" s="90">
        <v>0</v>
      </c>
      <c r="AH238" s="90">
        <v>0</v>
      </c>
      <c r="AI238" s="90"/>
      <c r="AJ238" s="90"/>
      <c r="AK238" s="90"/>
      <c r="AL238" s="90"/>
      <c r="AM238" s="90"/>
      <c r="AN238" s="90"/>
      <c r="AO238" s="90"/>
      <c r="AP238" s="90"/>
      <c r="AQ238" s="90">
        <v>0</v>
      </c>
      <c r="AR238" s="90">
        <v>0</v>
      </c>
      <c r="AS238" s="90">
        <v>5.385E-3</v>
      </c>
      <c r="AT238" s="90">
        <v>1</v>
      </c>
      <c r="AU238" s="90">
        <v>0</v>
      </c>
      <c r="AV238" s="90">
        <v>0</v>
      </c>
      <c r="AW238" s="90">
        <v>1.0939999999999999E-3</v>
      </c>
      <c r="AX238" s="90">
        <v>1</v>
      </c>
      <c r="AY238" s="90">
        <v>0</v>
      </c>
      <c r="AZ238" s="90">
        <v>0</v>
      </c>
      <c r="BA238" s="90">
        <v>0</v>
      </c>
      <c r="BB238" s="90">
        <v>0</v>
      </c>
      <c r="BC238" s="90">
        <v>0</v>
      </c>
      <c r="BD238" s="90">
        <v>0</v>
      </c>
      <c r="BE238" s="90">
        <v>0</v>
      </c>
      <c r="BF238" s="90">
        <v>0</v>
      </c>
      <c r="BG238" s="90">
        <v>51.566553999999996</v>
      </c>
      <c r="BH238" s="90">
        <v>13</v>
      </c>
      <c r="BI238" s="90">
        <v>353.17093899999998</v>
      </c>
      <c r="BJ238" s="90">
        <v>32</v>
      </c>
      <c r="BK238" s="90">
        <v>24.023069</v>
      </c>
      <c r="BL238" s="90">
        <v>38</v>
      </c>
      <c r="BM238" s="90">
        <v>89.678295000000006</v>
      </c>
      <c r="BN238" s="90">
        <v>34</v>
      </c>
      <c r="BO238" s="90">
        <v>4.5977680000000003</v>
      </c>
      <c r="BP238" s="90">
        <v>11</v>
      </c>
      <c r="BQ238" s="90">
        <v>5.0772040000000001</v>
      </c>
      <c r="BR238" s="90">
        <v>2</v>
      </c>
      <c r="BS238" s="90"/>
      <c r="BT238" s="90"/>
      <c r="BU238" s="90"/>
      <c r="BV238" s="90"/>
      <c r="BW238" s="131">
        <f t="shared" si="22"/>
        <v>1136.8764010000002</v>
      </c>
      <c r="BX238" s="131">
        <f t="shared" si="23"/>
        <v>0</v>
      </c>
      <c r="IS238" s="60"/>
      <c r="IT238" s="60"/>
      <c r="IU238" s="60"/>
      <c r="IV238" s="60"/>
    </row>
    <row r="239" spans="1:256" s="54" customFormat="1" ht="20.25" customHeight="1">
      <c r="A239" s="282"/>
      <c r="B239" s="74" t="s">
        <v>32</v>
      </c>
      <c r="C239" s="90">
        <v>9955.8848639999997</v>
      </c>
      <c r="D239" s="90">
        <v>12183</v>
      </c>
      <c r="E239" s="90">
        <v>56.968916975490998</v>
      </c>
      <c r="F239" s="90">
        <v>2865.5752090000001</v>
      </c>
      <c r="G239" s="90">
        <v>690</v>
      </c>
      <c r="H239" s="90">
        <v>28.587700000000002</v>
      </c>
      <c r="I239" s="90">
        <v>9</v>
      </c>
      <c r="J239" s="90">
        <v>25</v>
      </c>
      <c r="K239" s="90">
        <v>1</v>
      </c>
      <c r="L239" s="90">
        <v>9225.4793239999999</v>
      </c>
      <c r="M239" s="90">
        <v>11890</v>
      </c>
      <c r="N239" s="90">
        <v>56.313775620483803</v>
      </c>
      <c r="O239" s="90">
        <v>2421.2670309999999</v>
      </c>
      <c r="P239" s="90">
        <v>640</v>
      </c>
      <c r="Q239" s="90">
        <v>1540.322649</v>
      </c>
      <c r="R239" s="90">
        <v>2298</v>
      </c>
      <c r="S239" s="90">
        <v>55.988510529811499</v>
      </c>
      <c r="T239" s="90">
        <v>264.27984099999998</v>
      </c>
      <c r="U239" s="90">
        <v>97</v>
      </c>
      <c r="V239" s="90">
        <v>9183.4694240000008</v>
      </c>
      <c r="W239" s="90">
        <v>11865</v>
      </c>
      <c r="X239" s="90">
        <v>56.137785413377401</v>
      </c>
      <c r="Y239" s="90">
        <v>2413.5910309999999</v>
      </c>
      <c r="Z239" s="90">
        <v>635</v>
      </c>
      <c r="AA239" s="90">
        <v>6.8655999999999997</v>
      </c>
      <c r="AB239" s="90">
        <v>14</v>
      </c>
      <c r="AC239" s="90">
        <v>2.653</v>
      </c>
      <c r="AD239" s="90">
        <v>4</v>
      </c>
      <c r="AE239" s="90">
        <v>35.144300000000001</v>
      </c>
      <c r="AF239" s="90">
        <v>11</v>
      </c>
      <c r="AG239" s="90">
        <v>5.0229999999999997</v>
      </c>
      <c r="AH239" s="90">
        <v>1</v>
      </c>
      <c r="AI239" s="90">
        <v>0</v>
      </c>
      <c r="AJ239" s="90">
        <v>0</v>
      </c>
      <c r="AK239" s="90">
        <v>0</v>
      </c>
      <c r="AL239" s="90">
        <v>0</v>
      </c>
      <c r="AM239" s="90">
        <v>0</v>
      </c>
      <c r="AN239" s="90">
        <v>0</v>
      </c>
      <c r="AO239" s="90">
        <v>0</v>
      </c>
      <c r="AP239" s="90">
        <v>0</v>
      </c>
      <c r="AQ239" s="90">
        <v>0.15</v>
      </c>
      <c r="AR239" s="90">
        <v>1</v>
      </c>
      <c r="AS239" s="90">
        <v>0</v>
      </c>
      <c r="AT239" s="90">
        <v>0</v>
      </c>
      <c r="AU239" s="90">
        <v>0</v>
      </c>
      <c r="AV239" s="90">
        <v>0</v>
      </c>
      <c r="AW239" s="90">
        <v>9</v>
      </c>
      <c r="AX239" s="90">
        <v>1</v>
      </c>
      <c r="AY239" s="90">
        <v>0</v>
      </c>
      <c r="AZ239" s="90">
        <v>1</v>
      </c>
      <c r="BA239" s="90">
        <v>0</v>
      </c>
      <c r="BB239" s="90">
        <v>0</v>
      </c>
      <c r="BC239" s="90">
        <v>0</v>
      </c>
      <c r="BD239" s="90">
        <v>0</v>
      </c>
      <c r="BE239" s="90">
        <v>0</v>
      </c>
      <c r="BF239" s="90">
        <v>0</v>
      </c>
      <c r="BG239" s="90">
        <v>150.74701400000001</v>
      </c>
      <c r="BH239" s="90">
        <v>88</v>
      </c>
      <c r="BI239" s="90">
        <v>60.611646999999998</v>
      </c>
      <c r="BJ239" s="90">
        <v>10</v>
      </c>
      <c r="BK239" s="90">
        <v>472.91016999999999</v>
      </c>
      <c r="BL239" s="90">
        <v>94</v>
      </c>
      <c r="BM239" s="90">
        <v>334.39653099999998</v>
      </c>
      <c r="BN239" s="90">
        <v>33</v>
      </c>
      <c r="BO239" s="90">
        <v>78.010655999999997</v>
      </c>
      <c r="BP239" s="90">
        <v>100</v>
      </c>
      <c r="BQ239" s="90">
        <v>15.3</v>
      </c>
      <c r="BR239" s="90">
        <v>5</v>
      </c>
      <c r="BS239" s="90">
        <v>0</v>
      </c>
      <c r="BT239" s="90">
        <v>0</v>
      </c>
      <c r="BU239" s="90">
        <v>0</v>
      </c>
      <c r="BV239" s="90">
        <v>0</v>
      </c>
      <c r="BW239" s="131">
        <f t="shared" si="22"/>
        <v>9955.8848639999997</v>
      </c>
      <c r="BX239" s="131">
        <f t="shared" si="23"/>
        <v>0</v>
      </c>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5"/>
      <c r="CY239" s="135"/>
      <c r="CZ239" s="135"/>
      <c r="DA239" s="135"/>
      <c r="DB239" s="135"/>
      <c r="DC239" s="135"/>
      <c r="DD239" s="135"/>
      <c r="DE239" s="135"/>
      <c r="DF239" s="135"/>
      <c r="DG239" s="135"/>
      <c r="DH239" s="135"/>
      <c r="DI239" s="135"/>
      <c r="DJ239" s="135"/>
      <c r="DK239" s="135"/>
      <c r="DL239" s="135"/>
      <c r="DM239" s="135"/>
      <c r="DN239" s="135"/>
      <c r="DO239" s="135"/>
      <c r="DP239" s="135"/>
      <c r="DQ239" s="135"/>
      <c r="DR239" s="135"/>
      <c r="DS239" s="135"/>
      <c r="DT239" s="135"/>
      <c r="DU239" s="135"/>
      <c r="DV239" s="135"/>
      <c r="DW239" s="135"/>
      <c r="DX239" s="135"/>
      <c r="DY239" s="135"/>
      <c r="DZ239" s="135"/>
      <c r="EA239" s="135"/>
      <c r="EB239" s="135"/>
      <c r="EC239" s="135"/>
      <c r="ED239" s="135"/>
      <c r="EE239" s="135"/>
      <c r="EF239" s="135"/>
      <c r="EG239" s="135"/>
      <c r="EH239" s="135"/>
      <c r="EI239" s="135"/>
      <c r="EJ239" s="135"/>
      <c r="EK239" s="135"/>
      <c r="EL239" s="135"/>
      <c r="EM239" s="135"/>
      <c r="EN239" s="135"/>
      <c r="EO239" s="135"/>
      <c r="EP239" s="135"/>
      <c r="EQ239" s="135"/>
      <c r="ER239" s="135"/>
      <c r="ES239" s="135"/>
      <c r="ET239" s="135"/>
      <c r="EU239" s="135"/>
      <c r="EV239" s="135"/>
      <c r="EW239" s="135"/>
      <c r="EX239" s="135"/>
      <c r="EY239" s="135"/>
      <c r="EZ239" s="135"/>
      <c r="FA239" s="135"/>
      <c r="FB239" s="135"/>
      <c r="FC239" s="135"/>
      <c r="FD239" s="135"/>
      <c r="FE239" s="135"/>
      <c r="FF239" s="135"/>
      <c r="FG239" s="135"/>
      <c r="FH239" s="135"/>
      <c r="FI239" s="135"/>
      <c r="FJ239" s="135"/>
      <c r="FK239" s="135"/>
      <c r="FL239" s="135"/>
      <c r="FM239" s="135"/>
      <c r="FN239" s="135"/>
      <c r="FO239" s="135"/>
      <c r="FP239" s="135"/>
      <c r="FQ239" s="135"/>
      <c r="FR239" s="135"/>
      <c r="FS239" s="135"/>
      <c r="FT239" s="135"/>
      <c r="FU239" s="135"/>
      <c r="FV239" s="135"/>
      <c r="FW239" s="135"/>
      <c r="FX239" s="135"/>
      <c r="FY239" s="135"/>
      <c r="FZ239" s="135"/>
      <c r="GA239" s="135"/>
      <c r="GB239" s="135"/>
      <c r="GC239" s="135"/>
      <c r="GD239" s="135"/>
      <c r="GE239" s="135"/>
      <c r="GF239" s="135"/>
      <c r="GG239" s="135"/>
      <c r="GH239" s="135"/>
      <c r="GI239" s="135"/>
      <c r="GJ239" s="135"/>
      <c r="GK239" s="135"/>
      <c r="GL239" s="135"/>
      <c r="GM239" s="135"/>
      <c r="GN239" s="135"/>
      <c r="GO239" s="135"/>
      <c r="GP239" s="135"/>
      <c r="GQ239" s="135"/>
      <c r="GR239" s="135"/>
      <c r="GS239" s="135"/>
      <c r="GT239" s="135"/>
      <c r="GU239" s="135"/>
      <c r="GV239" s="135"/>
      <c r="GW239" s="135"/>
      <c r="GX239" s="135"/>
      <c r="GY239" s="135"/>
      <c r="GZ239" s="135"/>
      <c r="HA239" s="135"/>
      <c r="HB239" s="135"/>
      <c r="HC239" s="135"/>
      <c r="HD239" s="135"/>
      <c r="HE239" s="135"/>
      <c r="HF239" s="135"/>
      <c r="HG239" s="135"/>
      <c r="HH239" s="135"/>
      <c r="HI239" s="135"/>
      <c r="HJ239" s="135"/>
      <c r="HK239" s="135"/>
      <c r="HL239" s="135"/>
      <c r="HM239" s="135"/>
      <c r="HN239" s="135"/>
      <c r="HO239" s="135"/>
      <c r="HP239" s="135"/>
      <c r="HQ239" s="135"/>
      <c r="HR239" s="135"/>
      <c r="HS239" s="135"/>
      <c r="HT239" s="135"/>
      <c r="HU239" s="135"/>
      <c r="HV239" s="135"/>
      <c r="HW239" s="135"/>
      <c r="HX239" s="135"/>
      <c r="HY239" s="135"/>
      <c r="HZ239" s="135"/>
      <c r="IA239" s="135"/>
      <c r="IB239" s="135"/>
      <c r="IC239" s="135"/>
      <c r="ID239" s="135"/>
      <c r="IE239" s="135"/>
      <c r="IF239" s="135"/>
      <c r="IG239" s="135"/>
      <c r="IH239" s="135"/>
      <c r="II239" s="135"/>
      <c r="IJ239" s="135"/>
      <c r="IK239" s="135"/>
      <c r="IL239" s="135"/>
      <c r="IM239" s="135"/>
      <c r="IN239" s="135"/>
      <c r="IO239" s="135"/>
      <c r="IP239" s="135"/>
      <c r="IQ239" s="135"/>
      <c r="IR239" s="135"/>
      <c r="IS239" s="135"/>
      <c r="IT239" s="135"/>
      <c r="IU239" s="135"/>
      <c r="IV239" s="135"/>
    </row>
    <row r="240" spans="1:256" s="50" customFormat="1" ht="20.25" customHeight="1">
      <c r="A240" s="282"/>
      <c r="B240" s="91" t="s">
        <v>48</v>
      </c>
      <c r="C240" s="90">
        <v>2755.609614</v>
      </c>
      <c r="D240" s="90">
        <v>3664</v>
      </c>
      <c r="E240" s="90">
        <v>52.710652216669601</v>
      </c>
      <c r="F240" s="90">
        <v>1285.0352</v>
      </c>
      <c r="G240" s="90">
        <v>281</v>
      </c>
      <c r="H240" s="90">
        <v>0</v>
      </c>
      <c r="I240" s="90">
        <v>0</v>
      </c>
      <c r="J240" s="90">
        <v>0</v>
      </c>
      <c r="K240" s="90">
        <v>0</v>
      </c>
      <c r="L240" s="90">
        <v>2543.7027600000001</v>
      </c>
      <c r="M240" s="90">
        <v>3556</v>
      </c>
      <c r="N240" s="90">
        <v>56.579305866477497</v>
      </c>
      <c r="O240" s="90">
        <v>1089.6258</v>
      </c>
      <c r="P240" s="90">
        <v>243</v>
      </c>
      <c r="Q240" s="90">
        <v>238.758374</v>
      </c>
      <c r="R240" s="90">
        <v>449</v>
      </c>
      <c r="S240" s="90">
        <v>37.483896383933001</v>
      </c>
      <c r="T240" s="90">
        <v>24.805076</v>
      </c>
      <c r="U240" s="90">
        <v>13</v>
      </c>
      <c r="V240" s="90">
        <v>2543.3286600000001</v>
      </c>
      <c r="W240" s="90">
        <v>3553</v>
      </c>
      <c r="X240" s="90">
        <v>56.604069920122903</v>
      </c>
      <c r="Y240" s="90">
        <v>1089.5956000000001</v>
      </c>
      <c r="Z240" s="90">
        <v>242</v>
      </c>
      <c r="AA240" s="90">
        <v>0.1741</v>
      </c>
      <c r="AB240" s="90">
        <v>2</v>
      </c>
      <c r="AC240" s="90">
        <v>3.0200000000000001E-2</v>
      </c>
      <c r="AD240" s="90">
        <v>1</v>
      </c>
      <c r="AE240" s="90">
        <v>0.2</v>
      </c>
      <c r="AF240" s="90">
        <v>1</v>
      </c>
      <c r="AG240" s="90">
        <v>0</v>
      </c>
      <c r="AH240" s="90">
        <v>0</v>
      </c>
      <c r="AI240" s="90">
        <v>0</v>
      </c>
      <c r="AJ240" s="90">
        <v>0</v>
      </c>
      <c r="AK240" s="90">
        <v>0</v>
      </c>
      <c r="AL240" s="90">
        <v>0</v>
      </c>
      <c r="AM240" s="90">
        <v>0</v>
      </c>
      <c r="AN240" s="90">
        <v>0</v>
      </c>
      <c r="AO240" s="90">
        <v>0</v>
      </c>
      <c r="AP240" s="90">
        <v>0</v>
      </c>
      <c r="AQ240" s="90">
        <v>0</v>
      </c>
      <c r="AR240" s="90">
        <v>2</v>
      </c>
      <c r="AS240" s="90">
        <v>0</v>
      </c>
      <c r="AT240" s="90">
        <v>0</v>
      </c>
      <c r="AU240" s="90">
        <v>0</v>
      </c>
      <c r="AV240" s="90">
        <v>0</v>
      </c>
      <c r="AW240" s="90">
        <v>25.1</v>
      </c>
      <c r="AX240" s="90">
        <v>1</v>
      </c>
      <c r="AY240" s="90">
        <v>0</v>
      </c>
      <c r="AZ240" s="90">
        <v>0</v>
      </c>
      <c r="BA240" s="90">
        <v>0</v>
      </c>
      <c r="BB240" s="90">
        <v>0</v>
      </c>
      <c r="BC240" s="90">
        <v>0</v>
      </c>
      <c r="BD240" s="90">
        <v>0</v>
      </c>
      <c r="BE240" s="90">
        <v>0</v>
      </c>
      <c r="BF240" s="90">
        <v>0</v>
      </c>
      <c r="BG240" s="90">
        <v>44.163772000000002</v>
      </c>
      <c r="BH240" s="90">
        <v>32</v>
      </c>
      <c r="BI240" s="90">
        <v>117.1966</v>
      </c>
      <c r="BJ240" s="90">
        <v>15</v>
      </c>
      <c r="BK240" s="90">
        <v>135.67282299999999</v>
      </c>
      <c r="BL240" s="90">
        <v>74</v>
      </c>
      <c r="BM240" s="90">
        <v>35.212800000000001</v>
      </c>
      <c r="BN240" s="90">
        <v>22</v>
      </c>
      <c r="BO240" s="90">
        <v>32.070259</v>
      </c>
      <c r="BP240" s="90">
        <v>0</v>
      </c>
      <c r="BQ240" s="90">
        <v>17.899999999999999</v>
      </c>
      <c r="BR240" s="90">
        <v>0</v>
      </c>
      <c r="BS240" s="90">
        <v>0</v>
      </c>
      <c r="BT240" s="90">
        <v>0</v>
      </c>
      <c r="BU240" s="90">
        <v>0</v>
      </c>
      <c r="BV240" s="90">
        <v>0</v>
      </c>
      <c r="BW240" s="131">
        <f t="shared" si="22"/>
        <v>2755.609614</v>
      </c>
      <c r="BX240" s="131">
        <f t="shared" si="23"/>
        <v>0</v>
      </c>
      <c r="IS240" s="60"/>
      <c r="IT240" s="60"/>
      <c r="IU240" s="60"/>
      <c r="IV240" s="60"/>
    </row>
    <row r="241" spans="1:256" s="50" customFormat="1" ht="20.25" customHeight="1">
      <c r="A241" s="282"/>
      <c r="B241" s="91" t="s">
        <v>35</v>
      </c>
      <c r="C241" s="90">
        <v>2513.2046970000001</v>
      </c>
      <c r="D241" s="90">
        <v>3570</v>
      </c>
      <c r="E241" s="90">
        <v>51.0540745783319</v>
      </c>
      <c r="F241" s="90">
        <v>810.22989299999995</v>
      </c>
      <c r="G241" s="90">
        <v>203</v>
      </c>
      <c r="H241" s="90"/>
      <c r="I241" s="90">
        <v>0</v>
      </c>
      <c r="J241" s="90">
        <v>0</v>
      </c>
      <c r="K241" s="90">
        <v>0</v>
      </c>
      <c r="L241" s="90">
        <v>2462.1150200000002</v>
      </c>
      <c r="M241" s="90">
        <v>3529</v>
      </c>
      <c r="N241" s="90">
        <v>56.951300383585298</v>
      </c>
      <c r="O241" s="90">
        <v>746.54419299999995</v>
      </c>
      <c r="P241" s="90">
        <v>196</v>
      </c>
      <c r="Q241" s="90">
        <v>852.89330199999995</v>
      </c>
      <c r="R241" s="90">
        <v>1503</v>
      </c>
      <c r="S241" s="90">
        <v>55.001452664969896</v>
      </c>
      <c r="T241" s="90">
        <v>262.63452599999999</v>
      </c>
      <c r="U241" s="90">
        <v>78</v>
      </c>
      <c r="V241" s="90">
        <v>2461.9150199999999</v>
      </c>
      <c r="W241" s="90">
        <v>3528</v>
      </c>
      <c r="X241" s="90">
        <v>56.946674174011697</v>
      </c>
      <c r="Y241" s="90">
        <v>746.54419299999995</v>
      </c>
      <c r="Z241" s="90">
        <v>196</v>
      </c>
      <c r="AA241" s="90">
        <v>0</v>
      </c>
      <c r="AB241" s="90">
        <v>0</v>
      </c>
      <c r="AC241" s="90">
        <v>0</v>
      </c>
      <c r="AD241" s="90">
        <v>0</v>
      </c>
      <c r="AE241" s="90">
        <v>0.2</v>
      </c>
      <c r="AF241" s="90">
        <v>1</v>
      </c>
      <c r="AG241" s="90">
        <v>0</v>
      </c>
      <c r="AH241" s="90">
        <v>0</v>
      </c>
      <c r="AI241" s="90"/>
      <c r="AJ241" s="90"/>
      <c r="AK241" s="90"/>
      <c r="AL241" s="90"/>
      <c r="AM241" s="90"/>
      <c r="AN241" s="90"/>
      <c r="AO241" s="90"/>
      <c r="AP241" s="90"/>
      <c r="AQ241" s="90">
        <v>0</v>
      </c>
      <c r="AR241" s="90">
        <v>0</v>
      </c>
      <c r="AS241" s="90">
        <v>0.63</v>
      </c>
      <c r="AT241" s="90">
        <v>2</v>
      </c>
      <c r="AU241" s="90">
        <v>0</v>
      </c>
      <c r="AV241" s="90">
        <v>0</v>
      </c>
      <c r="AW241" s="90">
        <v>0</v>
      </c>
      <c r="AX241" s="90">
        <v>0</v>
      </c>
      <c r="AY241" s="90">
        <v>0</v>
      </c>
      <c r="AZ241" s="90">
        <v>0</v>
      </c>
      <c r="BA241" s="90">
        <v>0</v>
      </c>
      <c r="BB241" s="90">
        <v>0</v>
      </c>
      <c r="BC241" s="90">
        <v>0</v>
      </c>
      <c r="BD241" s="90">
        <v>0</v>
      </c>
      <c r="BE241" s="90">
        <v>0</v>
      </c>
      <c r="BF241" s="90">
        <v>0</v>
      </c>
      <c r="BG241" s="90">
        <v>13.057881999999999</v>
      </c>
      <c r="BH241" s="90">
        <v>2</v>
      </c>
      <c r="BI241" s="90">
        <v>0</v>
      </c>
      <c r="BJ241" s="90">
        <v>0</v>
      </c>
      <c r="BK241" s="90">
        <v>29.474252</v>
      </c>
      <c r="BL241" s="90">
        <v>32</v>
      </c>
      <c r="BM241" s="90">
        <v>63.055700000000002</v>
      </c>
      <c r="BN241" s="90">
        <v>5</v>
      </c>
      <c r="BO241" s="90">
        <v>8.5575430000000008</v>
      </c>
      <c r="BP241" s="90">
        <v>7</v>
      </c>
      <c r="BQ241" s="90">
        <v>0</v>
      </c>
      <c r="BR241" s="90">
        <v>0</v>
      </c>
      <c r="BS241" s="90">
        <v>0</v>
      </c>
      <c r="BT241" s="90">
        <v>0</v>
      </c>
      <c r="BU241" s="90">
        <v>0</v>
      </c>
      <c r="BV241" s="90">
        <v>0</v>
      </c>
      <c r="BW241" s="131">
        <f t="shared" si="22"/>
        <v>2513.2046970000001</v>
      </c>
      <c r="BX241" s="131">
        <f t="shared" si="23"/>
        <v>0</v>
      </c>
      <c r="IS241" s="60"/>
      <c r="IT241" s="60"/>
      <c r="IU241" s="60"/>
      <c r="IV241" s="60"/>
    </row>
    <row r="242" spans="1:256" s="50" customFormat="1" ht="20.25" customHeight="1">
      <c r="A242" s="282"/>
      <c r="B242" s="91" t="s">
        <v>39</v>
      </c>
      <c r="C242" s="97">
        <v>651.85</v>
      </c>
      <c r="D242" s="97">
        <v>923</v>
      </c>
      <c r="E242" s="97">
        <v>32.489994068713202</v>
      </c>
      <c r="F242" s="97">
        <v>91.25</v>
      </c>
      <c r="G242" s="97">
        <v>136</v>
      </c>
      <c r="H242" s="90">
        <v>0</v>
      </c>
      <c r="I242" s="90">
        <v>0</v>
      </c>
      <c r="J242" s="90">
        <v>0</v>
      </c>
      <c r="K242" s="90">
        <v>0</v>
      </c>
      <c r="L242" s="97">
        <v>604.55999999999995</v>
      </c>
      <c r="M242" s="97">
        <v>911</v>
      </c>
      <c r="N242" s="97">
        <v>31.380284029565601</v>
      </c>
      <c r="O242" s="97">
        <v>87.99</v>
      </c>
      <c r="P242" s="97">
        <v>133</v>
      </c>
      <c r="Q242" s="97">
        <v>12.38</v>
      </c>
      <c r="R242" s="97">
        <v>15</v>
      </c>
      <c r="S242" s="97">
        <v>890.64748201438897</v>
      </c>
      <c r="T242" s="97">
        <v>1.43</v>
      </c>
      <c r="U242" s="97">
        <v>4</v>
      </c>
      <c r="V242" s="97">
        <v>575.04999999999995</v>
      </c>
      <c r="W242" s="97">
        <v>882</v>
      </c>
      <c r="X242" s="97">
        <v>30.276784727085101</v>
      </c>
      <c r="Y242" s="97">
        <v>86.84</v>
      </c>
      <c r="Z242" s="97">
        <v>132</v>
      </c>
      <c r="AA242" s="97">
        <v>23.61</v>
      </c>
      <c r="AB242" s="97">
        <v>23</v>
      </c>
      <c r="AC242" s="97">
        <v>0.92</v>
      </c>
      <c r="AD242" s="97">
        <v>0.8</v>
      </c>
      <c r="AE242" s="97">
        <v>5.9</v>
      </c>
      <c r="AF242" s="97">
        <v>6</v>
      </c>
      <c r="AG242" s="97">
        <v>0.23</v>
      </c>
      <c r="AH242" s="97">
        <v>0.2</v>
      </c>
      <c r="AI242" s="97">
        <v>0</v>
      </c>
      <c r="AJ242" s="97">
        <v>0</v>
      </c>
      <c r="AK242" s="97">
        <v>0</v>
      </c>
      <c r="AL242" s="97">
        <v>0</v>
      </c>
      <c r="AM242" s="97">
        <v>0</v>
      </c>
      <c r="AN242" s="97">
        <v>0</v>
      </c>
      <c r="AO242" s="97">
        <v>0</v>
      </c>
      <c r="AP242" s="97">
        <v>0</v>
      </c>
      <c r="AQ242" s="97">
        <v>0</v>
      </c>
      <c r="AR242" s="97">
        <v>0</v>
      </c>
      <c r="AS242" s="97">
        <v>0</v>
      </c>
      <c r="AT242" s="97">
        <v>0</v>
      </c>
      <c r="AU242" s="97">
        <v>0</v>
      </c>
      <c r="AV242" s="97">
        <v>1</v>
      </c>
      <c r="AW242" s="97">
        <v>0</v>
      </c>
      <c r="AX242" s="97">
        <v>0</v>
      </c>
      <c r="AY242" s="97">
        <v>0</v>
      </c>
      <c r="AZ242" s="97">
        <v>0</v>
      </c>
      <c r="BA242" s="97">
        <v>0</v>
      </c>
      <c r="BB242" s="97">
        <v>0</v>
      </c>
      <c r="BC242" s="97">
        <v>0</v>
      </c>
      <c r="BD242" s="97">
        <v>0</v>
      </c>
      <c r="BE242" s="97">
        <v>0</v>
      </c>
      <c r="BF242" s="97">
        <v>0</v>
      </c>
      <c r="BG242" s="97">
        <v>7.0000000000000007E-2</v>
      </c>
      <c r="BH242" s="97">
        <v>3</v>
      </c>
      <c r="BI242" s="97">
        <v>0</v>
      </c>
      <c r="BJ242" s="97">
        <v>0</v>
      </c>
      <c r="BK242" s="97">
        <v>46.22</v>
      </c>
      <c r="BL242" s="97">
        <v>8</v>
      </c>
      <c r="BM242" s="97">
        <v>3.26</v>
      </c>
      <c r="BN242" s="97">
        <v>3</v>
      </c>
      <c r="BO242" s="97">
        <v>1</v>
      </c>
      <c r="BP242" s="97">
        <v>0</v>
      </c>
      <c r="BQ242" s="97">
        <v>0</v>
      </c>
      <c r="BR242" s="97">
        <v>0</v>
      </c>
      <c r="BS242" s="97">
        <v>0</v>
      </c>
      <c r="BT242" s="97">
        <v>0</v>
      </c>
      <c r="BU242" s="97">
        <v>0</v>
      </c>
      <c r="BV242" s="97">
        <v>0</v>
      </c>
      <c r="BW242" s="131">
        <f t="shared" si="22"/>
        <v>651.85</v>
      </c>
      <c r="BX242" s="131">
        <f t="shared" si="23"/>
        <v>0</v>
      </c>
      <c r="IS242" s="60"/>
      <c r="IT242" s="60"/>
      <c r="IU242" s="60"/>
      <c r="IV242" s="60"/>
    </row>
    <row r="243" spans="1:256" s="50" customFormat="1" ht="20.25" customHeight="1">
      <c r="A243" s="282"/>
      <c r="B243" s="91" t="s">
        <v>49</v>
      </c>
      <c r="C243" s="94">
        <v>1680.7839630000001</v>
      </c>
      <c r="D243" s="94">
        <v>4127</v>
      </c>
      <c r="E243" s="94">
        <v>42.203411073027802</v>
      </c>
      <c r="F243" s="94">
        <v>767.17235400000004</v>
      </c>
      <c r="G243" s="94">
        <v>470</v>
      </c>
      <c r="H243" s="94">
        <v>2.5308060000000001</v>
      </c>
      <c r="I243" s="94">
        <v>4</v>
      </c>
      <c r="J243" s="94">
        <v>1.1499999999999999</v>
      </c>
      <c r="K243" s="94">
        <v>4</v>
      </c>
      <c r="L243" s="94">
        <v>1624.214203</v>
      </c>
      <c r="M243" s="94">
        <v>3785</v>
      </c>
      <c r="N243" s="94">
        <v>48.541012639435102</v>
      </c>
      <c r="O243" s="94">
        <v>660.19235400000002</v>
      </c>
      <c r="P243" s="94">
        <v>378</v>
      </c>
      <c r="Q243" s="90">
        <v>21.476220999999999</v>
      </c>
      <c r="R243" s="90">
        <v>50</v>
      </c>
      <c r="S243" s="90">
        <v>139.009138352218</v>
      </c>
      <c r="T243" s="90">
        <v>0.84521299999999999</v>
      </c>
      <c r="U243" s="90">
        <v>2</v>
      </c>
      <c r="V243" s="94">
        <v>1458.2420870000001</v>
      </c>
      <c r="W243" s="94">
        <v>3270</v>
      </c>
      <c r="X243" s="94">
        <v>47.222679602941703</v>
      </c>
      <c r="Y243" s="94">
        <v>481.87282299999998</v>
      </c>
      <c r="Z243" s="94">
        <v>302</v>
      </c>
      <c r="AA243" s="94">
        <v>165.972116</v>
      </c>
      <c r="AB243" s="94">
        <v>515</v>
      </c>
      <c r="AC243" s="94">
        <v>178.31953100000001</v>
      </c>
      <c r="AD243" s="94">
        <v>76</v>
      </c>
      <c r="AE243" s="94">
        <v>0</v>
      </c>
      <c r="AF243" s="94">
        <v>0</v>
      </c>
      <c r="AG243" s="94">
        <v>0</v>
      </c>
      <c r="AH243" s="94">
        <v>0</v>
      </c>
      <c r="AI243" s="94">
        <v>0.29260000000000003</v>
      </c>
      <c r="AJ243" s="94">
        <v>1</v>
      </c>
      <c r="AK243" s="94">
        <v>0</v>
      </c>
      <c r="AL243" s="94">
        <v>0</v>
      </c>
      <c r="AM243" s="94">
        <v>0</v>
      </c>
      <c r="AN243" s="94">
        <v>0</v>
      </c>
      <c r="AO243" s="94">
        <v>0</v>
      </c>
      <c r="AP243" s="94">
        <v>0</v>
      </c>
      <c r="AQ243" s="94">
        <v>0</v>
      </c>
      <c r="AR243" s="94">
        <v>3</v>
      </c>
      <c r="AS243" s="94">
        <v>0</v>
      </c>
      <c r="AT243" s="94">
        <v>0</v>
      </c>
      <c r="AU243" s="94">
        <v>0</v>
      </c>
      <c r="AV243" s="94">
        <v>0</v>
      </c>
      <c r="AW243" s="94">
        <v>0</v>
      </c>
      <c r="AX243" s="94">
        <v>0</v>
      </c>
      <c r="AY243" s="94">
        <v>0</v>
      </c>
      <c r="AZ243" s="94">
        <v>0</v>
      </c>
      <c r="BA243" s="94">
        <v>0</v>
      </c>
      <c r="BB243" s="94">
        <v>0</v>
      </c>
      <c r="BC243" s="94">
        <v>0</v>
      </c>
      <c r="BD243" s="94">
        <v>0</v>
      </c>
      <c r="BE243" s="94">
        <v>0</v>
      </c>
      <c r="BF243" s="94">
        <v>0</v>
      </c>
      <c r="BG243" s="94">
        <v>5.51396</v>
      </c>
      <c r="BH243" s="94">
        <v>26</v>
      </c>
      <c r="BI243" s="94">
        <v>15.72</v>
      </c>
      <c r="BJ243" s="94">
        <v>23</v>
      </c>
      <c r="BK243" s="94">
        <v>48.232393999999999</v>
      </c>
      <c r="BL243" s="94">
        <v>305</v>
      </c>
      <c r="BM243" s="94">
        <v>90.11</v>
      </c>
      <c r="BN243" s="94">
        <v>65</v>
      </c>
      <c r="BO243" s="94">
        <v>0</v>
      </c>
      <c r="BP243" s="94">
        <v>3</v>
      </c>
      <c r="BQ243" s="94">
        <v>0</v>
      </c>
      <c r="BR243" s="94">
        <v>0</v>
      </c>
      <c r="BS243" s="94">
        <v>-1.2062573162552301E-13</v>
      </c>
      <c r="BT243" s="94">
        <v>0</v>
      </c>
      <c r="BU243" s="94">
        <v>4.2632564145605999E-14</v>
      </c>
      <c r="BV243" s="94">
        <v>0</v>
      </c>
      <c r="BW243" s="131">
        <f t="shared" si="22"/>
        <v>1680.7839629999996</v>
      </c>
      <c r="BX243" s="131">
        <f t="shared" si="23"/>
        <v>0</v>
      </c>
      <c r="IS243" s="60"/>
      <c r="IT243" s="60"/>
      <c r="IU243" s="60"/>
      <c r="IV243" s="60"/>
    </row>
    <row r="244" spans="1:256" s="50" customFormat="1" ht="20.25" customHeight="1">
      <c r="A244" s="282"/>
      <c r="B244" s="91" t="s">
        <v>53</v>
      </c>
      <c r="C244" s="98">
        <v>239.68</v>
      </c>
      <c r="D244" s="99">
        <v>181</v>
      </c>
      <c r="E244" s="100">
        <v>22.224076701252699</v>
      </c>
      <c r="F244" s="98">
        <v>121.79</v>
      </c>
      <c r="G244" s="101">
        <v>47</v>
      </c>
      <c r="H244" s="98"/>
      <c r="I244" s="111"/>
      <c r="J244" s="98"/>
      <c r="K244" s="111"/>
      <c r="L244" s="98">
        <v>227.35</v>
      </c>
      <c r="M244" s="101">
        <v>175</v>
      </c>
      <c r="N244" s="99">
        <v>32.321580892806402</v>
      </c>
      <c r="O244" s="98">
        <v>92.79</v>
      </c>
      <c r="P244" s="101">
        <v>44</v>
      </c>
      <c r="Q244" s="98">
        <v>29.49</v>
      </c>
      <c r="R244" s="101">
        <v>1</v>
      </c>
      <c r="S244" s="111" t="e">
        <v>#DIV/0!</v>
      </c>
      <c r="T244" s="98">
        <v>420.6</v>
      </c>
      <c r="U244" s="101">
        <v>10</v>
      </c>
      <c r="V244" s="98">
        <v>227.35</v>
      </c>
      <c r="W244" s="101">
        <v>175</v>
      </c>
      <c r="X244" s="111">
        <v>32.367596810933897</v>
      </c>
      <c r="Y244" s="98">
        <v>92.79</v>
      </c>
      <c r="Z244" s="101">
        <v>44</v>
      </c>
      <c r="AA244" s="98">
        <v>0</v>
      </c>
      <c r="AB244" s="98">
        <v>0</v>
      </c>
      <c r="AC244" s="98">
        <v>0</v>
      </c>
      <c r="AD244" s="111">
        <v>0</v>
      </c>
      <c r="AE244" s="98"/>
      <c r="AF244" s="111"/>
      <c r="AG244" s="98"/>
      <c r="AH244" s="111"/>
      <c r="AI244" s="111"/>
      <c r="AJ244" s="111"/>
      <c r="AK244" s="111"/>
      <c r="AL244" s="111"/>
      <c r="AM244" s="111"/>
      <c r="AN244" s="111"/>
      <c r="AO244" s="111"/>
      <c r="AP244" s="111"/>
      <c r="AQ244" s="98"/>
      <c r="AR244" s="111"/>
      <c r="AS244" s="98">
        <v>0</v>
      </c>
      <c r="AT244" s="111">
        <v>0</v>
      </c>
      <c r="AU244" s="111"/>
      <c r="AV244" s="111"/>
      <c r="AW244" s="111"/>
      <c r="AX244" s="111"/>
      <c r="AY244" s="98"/>
      <c r="AZ244" s="111"/>
      <c r="BA244" s="98"/>
      <c r="BB244" s="111"/>
      <c r="BC244" s="98"/>
      <c r="BD244" s="99"/>
      <c r="BE244" s="98"/>
      <c r="BF244" s="99"/>
      <c r="BG244" s="98">
        <v>11.87</v>
      </c>
      <c r="BH244" s="101">
        <v>4</v>
      </c>
      <c r="BI244" s="101">
        <v>28.8</v>
      </c>
      <c r="BJ244" s="101">
        <v>2</v>
      </c>
      <c r="BK244" s="98">
        <v>0.46</v>
      </c>
      <c r="BL244" s="111">
        <v>2</v>
      </c>
      <c r="BM244" s="98">
        <v>0.2</v>
      </c>
      <c r="BN244" s="111">
        <v>1</v>
      </c>
      <c r="BO244" s="98">
        <v>0</v>
      </c>
      <c r="BP244" s="111"/>
      <c r="BQ244" s="98"/>
      <c r="BR244" s="98"/>
      <c r="BS244" s="98"/>
      <c r="BT244" s="111"/>
      <c r="BU244" s="98"/>
      <c r="BV244" s="111"/>
      <c r="BW244" s="131">
        <f t="shared" si="22"/>
        <v>239.68</v>
      </c>
      <c r="BX244" s="131">
        <f t="shared" si="23"/>
        <v>0</v>
      </c>
      <c r="IS244" s="60"/>
      <c r="IT244" s="60"/>
      <c r="IU244" s="60"/>
      <c r="IV244" s="60"/>
    </row>
    <row r="245" spans="1:256" s="50" customFormat="1" ht="20.25" customHeight="1">
      <c r="A245" s="282"/>
      <c r="B245" s="91" t="s">
        <v>40</v>
      </c>
      <c r="C245" s="98">
        <v>3400.4348359999999</v>
      </c>
      <c r="D245" s="98">
        <v>5326</v>
      </c>
      <c r="E245" s="99">
        <v>49.17</v>
      </c>
      <c r="F245" s="98">
        <v>428.64422300000001</v>
      </c>
      <c r="G245" s="98">
        <v>282</v>
      </c>
      <c r="H245" s="98"/>
      <c r="I245" s="111"/>
      <c r="J245" s="98"/>
      <c r="K245" s="111"/>
      <c r="L245" s="98">
        <v>2610.1484610000002</v>
      </c>
      <c r="M245" s="98">
        <v>5068</v>
      </c>
      <c r="N245" s="99">
        <v>50</v>
      </c>
      <c r="O245" s="98">
        <v>223.27656999999999</v>
      </c>
      <c r="P245" s="101">
        <v>241</v>
      </c>
      <c r="Q245" s="98">
        <v>1203.6886139999999</v>
      </c>
      <c r="R245" s="98">
        <v>1999</v>
      </c>
      <c r="S245" s="99">
        <v>54.64</v>
      </c>
      <c r="T245" s="98">
        <v>49.229770000000002</v>
      </c>
      <c r="U245" s="111">
        <v>67</v>
      </c>
      <c r="V245" s="98">
        <v>2609.9188610000001</v>
      </c>
      <c r="W245" s="98">
        <v>5066</v>
      </c>
      <c r="X245" s="99">
        <v>50</v>
      </c>
      <c r="Y245" s="98">
        <v>223.27656999999999</v>
      </c>
      <c r="Z245" s="101">
        <v>241</v>
      </c>
      <c r="AA245" s="98">
        <v>0.2296</v>
      </c>
      <c r="AB245" s="122">
        <v>2</v>
      </c>
      <c r="AC245" s="98"/>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98"/>
      <c r="AZ245" s="98"/>
      <c r="BA245" s="111"/>
      <c r="BB245" s="111"/>
      <c r="BC245" s="111">
        <v>261.21510999999998</v>
      </c>
      <c r="BD245" s="111">
        <v>65</v>
      </c>
      <c r="BE245" s="111"/>
      <c r="BF245" s="111"/>
      <c r="BG245" s="98">
        <v>478.48449799999997</v>
      </c>
      <c r="BH245" s="111">
        <v>169</v>
      </c>
      <c r="BI245" s="98">
        <v>195.36765299999999</v>
      </c>
      <c r="BJ245" s="111">
        <v>39</v>
      </c>
      <c r="BK245" s="111">
        <v>38.340000000000003</v>
      </c>
      <c r="BL245" s="111">
        <v>7</v>
      </c>
      <c r="BM245" s="98">
        <v>10</v>
      </c>
      <c r="BN245" s="111">
        <v>2</v>
      </c>
      <c r="BO245" s="111">
        <v>12.246767</v>
      </c>
      <c r="BP245" s="111">
        <v>17</v>
      </c>
      <c r="BQ245" s="111"/>
      <c r="BR245" s="111"/>
      <c r="BS245" s="111">
        <v>0</v>
      </c>
      <c r="BT245" s="111">
        <v>0</v>
      </c>
      <c r="BU245" s="111">
        <v>0</v>
      </c>
      <c r="BV245" s="111">
        <v>0</v>
      </c>
      <c r="BW245" s="131">
        <f t="shared" si="22"/>
        <v>3400.4348360000004</v>
      </c>
      <c r="BX245" s="131">
        <f t="shared" si="23"/>
        <v>0</v>
      </c>
      <c r="IS245" s="60"/>
      <c r="IT245" s="60"/>
      <c r="IU245" s="60"/>
      <c r="IV245" s="60"/>
    </row>
    <row r="246" spans="1:256" s="50" customFormat="1" ht="20.25" customHeight="1">
      <c r="A246" s="282"/>
      <c r="B246" s="91" t="s">
        <v>47</v>
      </c>
      <c r="C246" s="90">
        <v>1735.2</v>
      </c>
      <c r="D246" s="90">
        <v>2148</v>
      </c>
      <c r="E246" s="90">
        <v>48.735021057162697</v>
      </c>
      <c r="F246" s="90">
        <v>453.9</v>
      </c>
      <c r="G246" s="90">
        <v>350</v>
      </c>
      <c r="H246" s="90">
        <v>0.45</v>
      </c>
      <c r="I246" s="90">
        <v>4</v>
      </c>
      <c r="J246" s="90">
        <v>3.3</v>
      </c>
      <c r="K246" s="90">
        <v>3</v>
      </c>
      <c r="L246" s="90">
        <v>1533.39</v>
      </c>
      <c r="M246" s="90">
        <v>2041</v>
      </c>
      <c r="N246" s="90">
        <v>54.367961215613498</v>
      </c>
      <c r="O246" s="90">
        <v>442.43</v>
      </c>
      <c r="P246" s="90">
        <v>324</v>
      </c>
      <c r="Q246" s="90"/>
      <c r="R246" s="90"/>
      <c r="S246" s="90">
        <v>0.26126725229132602</v>
      </c>
      <c r="T246" s="90"/>
      <c r="U246" s="90"/>
      <c r="V246" s="90">
        <v>1387.35</v>
      </c>
      <c r="W246" s="90">
        <v>1865</v>
      </c>
      <c r="X246" s="90">
        <v>54.367961215613498</v>
      </c>
      <c r="Y246" s="90">
        <v>305.45</v>
      </c>
      <c r="Z246" s="90">
        <v>237</v>
      </c>
      <c r="AA246" s="90">
        <v>146.04</v>
      </c>
      <c r="AB246" s="90">
        <v>176</v>
      </c>
      <c r="AC246" s="90">
        <v>136.97999999999999</v>
      </c>
      <c r="AD246" s="90">
        <v>87</v>
      </c>
      <c r="AE246" s="90"/>
      <c r="AF246" s="90"/>
      <c r="AG246" s="90"/>
      <c r="AH246" s="90"/>
      <c r="AI246" s="90"/>
      <c r="AJ246" s="90"/>
      <c r="AK246" s="90"/>
      <c r="AL246" s="90"/>
      <c r="AM246" s="90"/>
      <c r="AN246" s="90"/>
      <c r="AO246" s="90"/>
      <c r="AP246" s="90"/>
      <c r="AQ246" s="90">
        <v>0.15</v>
      </c>
      <c r="AR246" s="90">
        <v>1</v>
      </c>
      <c r="AS246" s="90"/>
      <c r="AT246" s="90"/>
      <c r="AU246" s="90">
        <v>73.849999999999994</v>
      </c>
      <c r="AV246" s="90">
        <v>2</v>
      </c>
      <c r="AW246" s="90"/>
      <c r="AX246" s="90"/>
      <c r="AY246" s="90"/>
      <c r="AZ246" s="90"/>
      <c r="BA246" s="90"/>
      <c r="BB246" s="90"/>
      <c r="BC246" s="90"/>
      <c r="BD246" s="90"/>
      <c r="BE246" s="90"/>
      <c r="BF246" s="90"/>
      <c r="BG246" s="90"/>
      <c r="BH246" s="90">
        <v>2</v>
      </c>
      <c r="BI246" s="90">
        <v>1</v>
      </c>
      <c r="BJ246" s="90">
        <v>1</v>
      </c>
      <c r="BK246" s="90">
        <v>127.36</v>
      </c>
      <c r="BL246" s="90">
        <v>98</v>
      </c>
      <c r="BM246" s="90">
        <v>7.17</v>
      </c>
      <c r="BN246" s="90">
        <v>22</v>
      </c>
      <c r="BO246" s="90"/>
      <c r="BP246" s="90"/>
      <c r="BQ246" s="90"/>
      <c r="BR246" s="90"/>
      <c r="BS246" s="90"/>
      <c r="BT246" s="90"/>
      <c r="BU246" s="90"/>
      <c r="BV246" s="90"/>
      <c r="BW246" s="131">
        <f t="shared" si="22"/>
        <v>1735.2</v>
      </c>
      <c r="BX246" s="131">
        <f t="shared" si="23"/>
        <v>0</v>
      </c>
      <c r="IS246" s="60"/>
      <c r="IT246" s="60"/>
      <c r="IU246" s="60"/>
      <c r="IV246" s="60"/>
    </row>
    <row r="247" spans="1:256" s="50" customFormat="1" ht="20.25" customHeight="1">
      <c r="A247" s="282"/>
      <c r="B247" s="91" t="s">
        <v>60</v>
      </c>
      <c r="C247" s="90">
        <v>535.09328800000003</v>
      </c>
      <c r="D247" s="90">
        <v>851</v>
      </c>
      <c r="E247" s="90">
        <v>67.930422297998106</v>
      </c>
      <c r="F247" s="90">
        <v>372.00879200000003</v>
      </c>
      <c r="G247" s="90">
        <v>112</v>
      </c>
      <c r="H247" s="90">
        <v>0</v>
      </c>
      <c r="I247" s="90">
        <v>0</v>
      </c>
      <c r="J247" s="90">
        <v>0</v>
      </c>
      <c r="K247" s="90">
        <v>0</v>
      </c>
      <c r="L247" s="90">
        <v>519.56028200000003</v>
      </c>
      <c r="M247" s="90">
        <v>844</v>
      </c>
      <c r="N247" s="90">
        <v>68.764157080834394</v>
      </c>
      <c r="O247" s="90">
        <v>349.10879199999999</v>
      </c>
      <c r="P247" s="90">
        <v>102</v>
      </c>
      <c r="Q247" s="90">
        <v>150.78649899999999</v>
      </c>
      <c r="R247" s="90">
        <v>149</v>
      </c>
      <c r="S247" s="90">
        <v>154.202211839771</v>
      </c>
      <c r="T247" s="90">
        <v>27.495999999999999</v>
      </c>
      <c r="U247" s="90">
        <v>7</v>
      </c>
      <c r="V247" s="90">
        <v>519.56028200000003</v>
      </c>
      <c r="W247" s="90">
        <v>844</v>
      </c>
      <c r="X247" s="90">
        <v>68.765187418558895</v>
      </c>
      <c r="Y247" s="90">
        <v>349.10879199999999</v>
      </c>
      <c r="Z247" s="90">
        <v>102</v>
      </c>
      <c r="AA247" s="90">
        <v>0</v>
      </c>
      <c r="AB247" s="90">
        <v>0</v>
      </c>
      <c r="AC247" s="90">
        <v>0</v>
      </c>
      <c r="AD247" s="90">
        <v>0</v>
      </c>
      <c r="AE247" s="90">
        <v>0</v>
      </c>
      <c r="AF247" s="90">
        <v>0</v>
      </c>
      <c r="AG247" s="90">
        <v>0</v>
      </c>
      <c r="AH247" s="90">
        <v>0</v>
      </c>
      <c r="AI247" s="90">
        <v>0</v>
      </c>
      <c r="AJ247" s="90">
        <v>0</v>
      </c>
      <c r="AK247" s="90">
        <v>0</v>
      </c>
      <c r="AL247" s="90">
        <v>0</v>
      </c>
      <c r="AM247" s="90"/>
      <c r="AN247" s="90"/>
      <c r="AO247" s="90"/>
      <c r="AP247" s="90"/>
      <c r="AQ247" s="90">
        <v>0</v>
      </c>
      <c r="AR247" s="90">
        <v>0</v>
      </c>
      <c r="AS247" s="90">
        <v>0</v>
      </c>
      <c r="AT247" s="90">
        <v>0</v>
      </c>
      <c r="AU247" s="90">
        <v>0</v>
      </c>
      <c r="AV247" s="90">
        <v>0</v>
      </c>
      <c r="AW247" s="90">
        <v>0</v>
      </c>
      <c r="AX247" s="90">
        <v>0</v>
      </c>
      <c r="AY247" s="90">
        <v>0</v>
      </c>
      <c r="AZ247" s="90">
        <v>0</v>
      </c>
      <c r="BA247" s="90">
        <v>0</v>
      </c>
      <c r="BB247" s="90">
        <v>0</v>
      </c>
      <c r="BC247" s="90">
        <v>0</v>
      </c>
      <c r="BD247" s="90">
        <v>0</v>
      </c>
      <c r="BE247" s="90">
        <v>0</v>
      </c>
      <c r="BF247" s="90">
        <v>0</v>
      </c>
      <c r="BG247" s="90">
        <v>12.975446</v>
      </c>
      <c r="BH247" s="90">
        <v>2</v>
      </c>
      <c r="BI247" s="90">
        <v>21.9</v>
      </c>
      <c r="BJ247" s="90">
        <v>9</v>
      </c>
      <c r="BK247" s="90">
        <v>2.5575600000000001</v>
      </c>
      <c r="BL247" s="90">
        <v>5</v>
      </c>
      <c r="BM247" s="90">
        <v>1</v>
      </c>
      <c r="BN247" s="90">
        <v>1</v>
      </c>
      <c r="BO247" s="90">
        <v>0</v>
      </c>
      <c r="BP247" s="90">
        <v>0</v>
      </c>
      <c r="BQ247" s="90">
        <v>0</v>
      </c>
      <c r="BR247" s="90">
        <v>0</v>
      </c>
      <c r="BS247" s="90">
        <v>0</v>
      </c>
      <c r="BT247" s="90">
        <v>0</v>
      </c>
      <c r="BU247" s="90">
        <v>0</v>
      </c>
      <c r="BV247" s="90">
        <v>0</v>
      </c>
      <c r="BW247" s="131">
        <f t="shared" si="22"/>
        <v>535.09328800000003</v>
      </c>
      <c r="BX247" s="131">
        <f t="shared" si="23"/>
        <v>0</v>
      </c>
      <c r="IS247" s="60"/>
      <c r="IT247" s="60"/>
      <c r="IU247" s="60"/>
      <c r="IV247" s="60"/>
    </row>
    <row r="248" spans="1:256" s="50" customFormat="1" ht="20.25" customHeight="1">
      <c r="A248" s="282"/>
      <c r="B248" s="91" t="s">
        <v>61</v>
      </c>
      <c r="C248" s="98">
        <v>1151.3800000000001</v>
      </c>
      <c r="D248" s="99">
        <v>1642</v>
      </c>
      <c r="E248" s="99">
        <v>50.471452054794497</v>
      </c>
      <c r="F248" s="98">
        <v>341.41</v>
      </c>
      <c r="G248" s="99">
        <v>154</v>
      </c>
      <c r="H248" s="98">
        <v>0</v>
      </c>
      <c r="I248" s="98">
        <v>0</v>
      </c>
      <c r="J248" s="98">
        <v>0</v>
      </c>
      <c r="K248" s="98">
        <v>0</v>
      </c>
      <c r="L248" s="98">
        <v>1006.26</v>
      </c>
      <c r="M248" s="99">
        <v>1526</v>
      </c>
      <c r="N248" s="99">
        <v>54.331053026580797</v>
      </c>
      <c r="O248" s="98">
        <v>276.05</v>
      </c>
      <c r="P248" s="99">
        <v>124</v>
      </c>
      <c r="Q248" s="98"/>
      <c r="R248" s="98"/>
      <c r="S248" s="98" t="e">
        <v>#VALUE!</v>
      </c>
      <c r="T248" s="98">
        <v>0</v>
      </c>
      <c r="U248" s="111">
        <v>0</v>
      </c>
      <c r="V248" s="98">
        <v>939.06</v>
      </c>
      <c r="W248" s="98">
        <v>1400</v>
      </c>
      <c r="X248" s="99">
        <v>56.321521963390403</v>
      </c>
      <c r="Y248" s="98">
        <v>216.47</v>
      </c>
      <c r="Z248" s="98">
        <v>102</v>
      </c>
      <c r="AA248" s="98">
        <v>67.2</v>
      </c>
      <c r="AB248" s="98">
        <v>126</v>
      </c>
      <c r="AC248" s="98">
        <v>59.58</v>
      </c>
      <c r="AD248" s="111">
        <v>22</v>
      </c>
      <c r="AE248" s="98">
        <v>0</v>
      </c>
      <c r="AF248" s="98">
        <v>0</v>
      </c>
      <c r="AG248" s="98">
        <v>0</v>
      </c>
      <c r="AH248" s="98">
        <v>0</v>
      </c>
      <c r="AI248" s="98">
        <v>0</v>
      </c>
      <c r="AJ248" s="98">
        <v>0</v>
      </c>
      <c r="AK248" s="98">
        <v>0</v>
      </c>
      <c r="AL248" s="98">
        <v>0</v>
      </c>
      <c r="AM248" s="98">
        <v>0</v>
      </c>
      <c r="AN248" s="98">
        <v>0</v>
      </c>
      <c r="AO248" s="98">
        <v>0</v>
      </c>
      <c r="AP248" s="98">
        <v>0</v>
      </c>
      <c r="AQ248" s="98">
        <v>0.06</v>
      </c>
      <c r="AR248" s="98">
        <v>1</v>
      </c>
      <c r="AS248" s="98">
        <v>0</v>
      </c>
      <c r="AT248" s="98">
        <v>0</v>
      </c>
      <c r="AU248" s="98">
        <v>0</v>
      </c>
      <c r="AV248" s="98">
        <v>0</v>
      </c>
      <c r="AW248" s="98">
        <v>0</v>
      </c>
      <c r="AX248" s="111">
        <v>0</v>
      </c>
      <c r="AY248" s="98">
        <v>0</v>
      </c>
      <c r="AZ248" s="98">
        <v>0</v>
      </c>
      <c r="BA248" s="98">
        <v>0</v>
      </c>
      <c r="BB248" s="98">
        <v>0</v>
      </c>
      <c r="BC248" s="98">
        <v>0</v>
      </c>
      <c r="BD248" s="98">
        <v>0</v>
      </c>
      <c r="BE248" s="98">
        <v>0</v>
      </c>
      <c r="BF248" s="98">
        <v>0</v>
      </c>
      <c r="BG248" s="98">
        <v>0.41</v>
      </c>
      <c r="BH248" s="111">
        <v>1</v>
      </c>
      <c r="BI248" s="98"/>
      <c r="BJ248" s="98"/>
      <c r="BK248" s="98">
        <v>144.65</v>
      </c>
      <c r="BL248" s="98">
        <v>114</v>
      </c>
      <c r="BM248" s="98">
        <v>65.36</v>
      </c>
      <c r="BN248" s="98">
        <v>30</v>
      </c>
      <c r="BO248" s="98">
        <v>0</v>
      </c>
      <c r="BP248" s="98">
        <v>0</v>
      </c>
      <c r="BQ248" s="98">
        <v>0</v>
      </c>
      <c r="BR248" s="98">
        <v>0</v>
      </c>
      <c r="BS248" s="98">
        <v>0</v>
      </c>
      <c r="BT248" s="98">
        <v>0</v>
      </c>
      <c r="BU248" s="98">
        <v>0</v>
      </c>
      <c r="BV248" s="98">
        <v>0</v>
      </c>
      <c r="BW248" s="131">
        <f t="shared" si="22"/>
        <v>1151.3799999999999</v>
      </c>
      <c r="BX248" s="131">
        <f t="shared" si="23"/>
        <v>0</v>
      </c>
      <c r="IS248" s="60"/>
      <c r="IT248" s="60"/>
      <c r="IU248" s="60"/>
      <c r="IV248" s="60"/>
    </row>
    <row r="249" spans="1:256" s="50" customFormat="1" ht="20.25" customHeight="1">
      <c r="A249" s="282"/>
      <c r="B249" s="91" t="s">
        <v>62</v>
      </c>
      <c r="C249" s="90">
        <v>1696.91344</v>
      </c>
      <c r="D249" s="90">
        <v>2346</v>
      </c>
      <c r="E249" s="90">
        <v>47.282149622993799</v>
      </c>
      <c r="F249" s="90">
        <v>1072.5775309999999</v>
      </c>
      <c r="G249" s="90">
        <v>254</v>
      </c>
      <c r="H249" s="90">
        <v>0</v>
      </c>
      <c r="I249" s="90">
        <v>0</v>
      </c>
      <c r="J249" s="90">
        <v>0</v>
      </c>
      <c r="K249" s="90">
        <v>0</v>
      </c>
      <c r="L249" s="90">
        <v>1361.3371569999999</v>
      </c>
      <c r="M249" s="90">
        <v>1973</v>
      </c>
      <c r="N249" s="90">
        <v>57.990253453544497</v>
      </c>
      <c r="O249" s="90">
        <v>918.82980099999997</v>
      </c>
      <c r="P249" s="90">
        <v>153</v>
      </c>
      <c r="Q249" s="90">
        <v>193.37095500000001</v>
      </c>
      <c r="R249" s="90">
        <v>402</v>
      </c>
      <c r="S249" s="90">
        <v>95.173787501434603</v>
      </c>
      <c r="T249" s="90">
        <v>45.797499999999999</v>
      </c>
      <c r="U249" s="90">
        <v>12</v>
      </c>
      <c r="V249" s="90">
        <v>1361.1171569999999</v>
      </c>
      <c r="W249" s="90">
        <v>1970</v>
      </c>
      <c r="X249" s="90">
        <v>57.9854492139944</v>
      </c>
      <c r="Y249" s="90">
        <v>918.82980099999997</v>
      </c>
      <c r="Z249" s="90">
        <v>153</v>
      </c>
      <c r="AA249" s="90">
        <v>0.11</v>
      </c>
      <c r="AB249" s="90">
        <v>1</v>
      </c>
      <c r="AC249" s="90">
        <v>0</v>
      </c>
      <c r="AD249" s="90">
        <v>0</v>
      </c>
      <c r="AE249" s="90">
        <v>0.11</v>
      </c>
      <c r="AF249" s="90">
        <v>2</v>
      </c>
      <c r="AG249" s="90">
        <v>0</v>
      </c>
      <c r="AH249" s="90">
        <v>0</v>
      </c>
      <c r="AI249" s="90">
        <v>264.634185</v>
      </c>
      <c r="AJ249" s="90">
        <v>23</v>
      </c>
      <c r="AK249" s="90">
        <v>0</v>
      </c>
      <c r="AL249" s="90">
        <v>0</v>
      </c>
      <c r="AM249" s="90">
        <v>264.634185</v>
      </c>
      <c r="AN249" s="90">
        <v>23</v>
      </c>
      <c r="AO249" s="90">
        <v>0</v>
      </c>
      <c r="AP249" s="90">
        <v>0</v>
      </c>
      <c r="AQ249" s="90">
        <v>0</v>
      </c>
      <c r="AR249" s="90">
        <v>0</v>
      </c>
      <c r="AS249" s="90">
        <v>0</v>
      </c>
      <c r="AT249" s="90">
        <v>0</v>
      </c>
      <c r="AU249" s="90">
        <v>0</v>
      </c>
      <c r="AV249" s="90">
        <v>0</v>
      </c>
      <c r="AW249" s="90">
        <v>0</v>
      </c>
      <c r="AX249" s="90">
        <v>0</v>
      </c>
      <c r="AY249" s="90">
        <v>0</v>
      </c>
      <c r="AZ249" s="90">
        <v>0</v>
      </c>
      <c r="BA249" s="90">
        <v>0</v>
      </c>
      <c r="BB249" s="90">
        <v>0</v>
      </c>
      <c r="BC249" s="90">
        <v>0</v>
      </c>
      <c r="BD249" s="90">
        <v>0</v>
      </c>
      <c r="BE249" s="90">
        <v>0</v>
      </c>
      <c r="BF249" s="90">
        <v>0</v>
      </c>
      <c r="BG249" s="90">
        <v>25.543386999999999</v>
      </c>
      <c r="BH249" s="90">
        <v>75</v>
      </c>
      <c r="BI249" s="90">
        <v>117.94194400000001</v>
      </c>
      <c r="BJ249" s="90">
        <v>74</v>
      </c>
      <c r="BK249" s="90">
        <v>6.3162500000000001</v>
      </c>
      <c r="BL249" s="90">
        <v>137</v>
      </c>
      <c r="BM249" s="90">
        <v>22.628</v>
      </c>
      <c r="BN249" s="90">
        <v>27</v>
      </c>
      <c r="BO249" s="90">
        <v>39.082461000000002</v>
      </c>
      <c r="BP249" s="90">
        <v>138</v>
      </c>
      <c r="BQ249" s="90">
        <v>13.177785999999999</v>
      </c>
      <c r="BR249" s="90">
        <v>0</v>
      </c>
      <c r="BS249" s="90">
        <v>0</v>
      </c>
      <c r="BT249" s="90">
        <v>0</v>
      </c>
      <c r="BU249" s="90">
        <v>0</v>
      </c>
      <c r="BV249" s="90">
        <v>0</v>
      </c>
      <c r="BW249" s="131">
        <f t="shared" si="22"/>
        <v>1696.9134399999998</v>
      </c>
      <c r="BX249" s="131">
        <f t="shared" si="23"/>
        <v>0</v>
      </c>
      <c r="IS249" s="60"/>
      <c r="IT249" s="60"/>
      <c r="IU249" s="60"/>
      <c r="IV249" s="60"/>
    </row>
    <row r="250" spans="1:256" s="50" customFormat="1" ht="20.25" customHeight="1">
      <c r="A250" s="282"/>
      <c r="B250" s="91" t="s">
        <v>41</v>
      </c>
      <c r="C250" s="102">
        <v>8850.8702119999998</v>
      </c>
      <c r="D250" s="103">
        <v>13896</v>
      </c>
      <c r="E250" s="104">
        <v>64.127464735771696</v>
      </c>
      <c r="F250" s="102">
        <v>3971.8245740000002</v>
      </c>
      <c r="G250" s="102">
        <v>1230</v>
      </c>
      <c r="H250" s="105">
        <v>11.53792</v>
      </c>
      <c r="I250" s="105">
        <v>19</v>
      </c>
      <c r="J250" s="105">
        <v>82.003857999999994</v>
      </c>
      <c r="K250" s="105">
        <v>27</v>
      </c>
      <c r="L250" s="105">
        <v>8664.7325220000002</v>
      </c>
      <c r="M250" s="105">
        <v>13588</v>
      </c>
      <c r="N250" s="103">
        <v>66.311024270074199</v>
      </c>
      <c r="O250" s="105">
        <v>3823.774649</v>
      </c>
      <c r="P250" s="112">
        <v>1167</v>
      </c>
      <c r="Q250" s="112">
        <v>183.631182</v>
      </c>
      <c r="R250" s="105">
        <v>413</v>
      </c>
      <c r="S250" s="103">
        <v>15.3066563838962</v>
      </c>
      <c r="T250" s="112">
        <v>63.687717999999997</v>
      </c>
      <c r="U250" s="105">
        <v>53</v>
      </c>
      <c r="V250" s="112">
        <v>8664.7325220000002</v>
      </c>
      <c r="W250" s="105">
        <v>13588</v>
      </c>
      <c r="X250" s="103">
        <v>66.312479735731799</v>
      </c>
      <c r="Y250" s="112">
        <v>3823.774649</v>
      </c>
      <c r="Z250" s="112">
        <v>1167</v>
      </c>
      <c r="AA250" s="112">
        <v>0</v>
      </c>
      <c r="AB250" s="105">
        <v>0</v>
      </c>
      <c r="AC250" s="112">
        <v>0</v>
      </c>
      <c r="AD250" s="105">
        <v>0</v>
      </c>
      <c r="AE250" s="112">
        <v>0</v>
      </c>
      <c r="AF250" s="123">
        <v>0</v>
      </c>
      <c r="AG250" s="112">
        <v>0</v>
      </c>
      <c r="AH250" s="123">
        <v>0</v>
      </c>
      <c r="AI250" s="105">
        <v>45.607660000000003</v>
      </c>
      <c r="AJ250" s="105">
        <v>159</v>
      </c>
      <c r="AK250" s="105">
        <v>0</v>
      </c>
      <c r="AL250" s="105">
        <v>0</v>
      </c>
      <c r="AM250" s="105">
        <v>45.607660000000003</v>
      </c>
      <c r="AN250" s="105">
        <v>159</v>
      </c>
      <c r="AO250" s="105">
        <v>0</v>
      </c>
      <c r="AP250" s="105">
        <v>0</v>
      </c>
      <c r="AQ250" s="126">
        <v>0.14000000000000001</v>
      </c>
      <c r="AR250" s="123">
        <v>3</v>
      </c>
      <c r="AS250" s="126">
        <v>2.1459999999999999</v>
      </c>
      <c r="AT250" s="123">
        <v>2</v>
      </c>
      <c r="AU250" s="105">
        <v>0</v>
      </c>
      <c r="AV250" s="105">
        <v>0</v>
      </c>
      <c r="AW250" s="105">
        <v>3.7</v>
      </c>
      <c r="AX250" s="105">
        <v>3</v>
      </c>
      <c r="AY250" s="112">
        <v>0</v>
      </c>
      <c r="AZ250" s="112">
        <v>0</v>
      </c>
      <c r="BA250" s="112">
        <v>0.88711200000000001</v>
      </c>
      <c r="BB250" s="112">
        <v>2</v>
      </c>
      <c r="BC250" s="112">
        <v>0</v>
      </c>
      <c r="BD250" s="112">
        <v>0</v>
      </c>
      <c r="BE250" s="112">
        <v>0</v>
      </c>
      <c r="BF250" s="112">
        <v>0</v>
      </c>
      <c r="BG250" s="112">
        <v>101.46275900000001</v>
      </c>
      <c r="BH250" s="123">
        <v>103</v>
      </c>
      <c r="BI250" s="112">
        <v>48.076000000000001</v>
      </c>
      <c r="BJ250" s="123">
        <v>25</v>
      </c>
      <c r="BK250" s="126">
        <v>27.389351000000001</v>
      </c>
      <c r="BL250" s="123">
        <v>23</v>
      </c>
      <c r="BM250" s="126">
        <v>6.0569550000000003</v>
      </c>
      <c r="BN250" s="123">
        <v>3</v>
      </c>
      <c r="BO250" s="105">
        <v>0</v>
      </c>
      <c r="BP250" s="105">
        <v>0</v>
      </c>
      <c r="BQ250" s="105">
        <v>5.18</v>
      </c>
      <c r="BR250" s="105">
        <v>1E-4</v>
      </c>
      <c r="BS250" s="105">
        <v>-1.0906830993917499E-12</v>
      </c>
      <c r="BT250" s="123">
        <v>1</v>
      </c>
      <c r="BU250" s="105">
        <v>-2.3980817331903401E-13</v>
      </c>
      <c r="BV250" s="123">
        <v>0.99990000000000001</v>
      </c>
      <c r="BW250" s="131">
        <f t="shared" si="22"/>
        <v>8850.870211999998</v>
      </c>
      <c r="BX250" s="131">
        <f t="shared" si="23"/>
        <v>0</v>
      </c>
      <c r="IS250" s="60"/>
      <c r="IT250" s="60"/>
      <c r="IU250" s="60"/>
      <c r="IV250" s="60"/>
    </row>
    <row r="251" spans="1:256" s="50" customFormat="1" ht="20.25" customHeight="1">
      <c r="A251" s="282"/>
      <c r="B251" s="91" t="s">
        <v>50</v>
      </c>
      <c r="C251" s="90">
        <v>1335.985516</v>
      </c>
      <c r="D251" s="90">
        <v>2837</v>
      </c>
      <c r="E251" s="90">
        <v>62.775535361250697</v>
      </c>
      <c r="F251" s="90">
        <v>308.58401900000001</v>
      </c>
      <c r="G251" s="90">
        <v>187</v>
      </c>
      <c r="H251" s="90">
        <v>0.35020000000000001</v>
      </c>
      <c r="I251" s="90">
        <v>1</v>
      </c>
      <c r="J251" s="90"/>
      <c r="K251" s="90"/>
      <c r="L251" s="90">
        <v>1205.0211159999999</v>
      </c>
      <c r="M251" s="90">
        <v>2726</v>
      </c>
      <c r="N251" s="90">
        <v>62.338600741391303</v>
      </c>
      <c r="O251" s="90">
        <v>225.608619</v>
      </c>
      <c r="P251" s="90">
        <v>144</v>
      </c>
      <c r="Q251" s="90">
        <v>236.72402400000001</v>
      </c>
      <c r="R251" s="90">
        <v>696</v>
      </c>
      <c r="S251" s="90">
        <v>49.583474579704998</v>
      </c>
      <c r="T251" s="90">
        <v>45.669635</v>
      </c>
      <c r="U251" s="90">
        <v>37</v>
      </c>
      <c r="V251" s="90">
        <v>1122.254891</v>
      </c>
      <c r="W251" s="90">
        <v>2532</v>
      </c>
      <c r="X251" s="90">
        <v>60.302151078156498</v>
      </c>
      <c r="Y251" s="90">
        <v>209.54696300000001</v>
      </c>
      <c r="Z251" s="90">
        <v>138</v>
      </c>
      <c r="AA251" s="90">
        <v>82.766225000000006</v>
      </c>
      <c r="AB251" s="90">
        <v>194</v>
      </c>
      <c r="AC251" s="90">
        <v>16.061655999999999</v>
      </c>
      <c r="AD251" s="90">
        <v>6</v>
      </c>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v>77.265199999999993</v>
      </c>
      <c r="BH251" s="90">
        <v>14</v>
      </c>
      <c r="BI251" s="90">
        <v>25.911300000000001</v>
      </c>
      <c r="BJ251" s="90">
        <v>12</v>
      </c>
      <c r="BK251" s="90">
        <v>53</v>
      </c>
      <c r="BL251" s="90">
        <v>65</v>
      </c>
      <c r="BM251" s="90">
        <v>57.064100000000003</v>
      </c>
      <c r="BN251" s="90">
        <v>31</v>
      </c>
      <c r="BO251" s="90"/>
      <c r="BP251" s="90"/>
      <c r="BQ251" s="90"/>
      <c r="BR251" s="90"/>
      <c r="BS251" s="90">
        <v>0.34899999999999998</v>
      </c>
      <c r="BT251" s="90">
        <v>31</v>
      </c>
      <c r="BU251" s="90"/>
      <c r="BV251" s="90"/>
      <c r="BW251" s="131">
        <f t="shared" si="22"/>
        <v>1335.985516</v>
      </c>
      <c r="BX251" s="131">
        <f t="shared" si="23"/>
        <v>0</v>
      </c>
      <c r="IS251" s="60"/>
      <c r="IT251" s="60"/>
      <c r="IU251" s="60"/>
      <c r="IV251" s="60"/>
    </row>
    <row r="252" spans="1:256" s="50" customFormat="1" ht="20.25" customHeight="1">
      <c r="A252" s="282"/>
      <c r="B252" s="91" t="s">
        <v>58</v>
      </c>
      <c r="C252" s="90">
        <v>1709.190445</v>
      </c>
      <c r="D252" s="90">
        <v>3231</v>
      </c>
      <c r="E252" s="90">
        <v>69.609056168634396</v>
      </c>
      <c r="F252" s="90">
        <v>827.94590800000003</v>
      </c>
      <c r="G252" s="90">
        <v>341</v>
      </c>
      <c r="H252" s="90"/>
      <c r="I252" s="90"/>
      <c r="J252" s="90"/>
      <c r="K252" s="90"/>
      <c r="L252" s="90">
        <v>1709.190445</v>
      </c>
      <c r="M252" s="90">
        <v>3231</v>
      </c>
      <c r="N252" s="90">
        <v>69.974155900788602</v>
      </c>
      <c r="O252" s="90">
        <v>816.94590800000003</v>
      </c>
      <c r="P252" s="90">
        <v>335</v>
      </c>
      <c r="Q252" s="90"/>
      <c r="R252" s="90"/>
      <c r="S252" s="90" t="s">
        <v>36</v>
      </c>
      <c r="T252" s="90"/>
      <c r="U252" s="90"/>
      <c r="V252" s="90">
        <v>1695.4696309999999</v>
      </c>
      <c r="W252" s="90">
        <v>3222</v>
      </c>
      <c r="X252" s="90">
        <v>69.417735221171995</v>
      </c>
      <c r="Y252" s="90">
        <v>804.74590799999999</v>
      </c>
      <c r="Z252" s="90">
        <v>334</v>
      </c>
      <c r="AA252" s="90">
        <v>13.720814000000001</v>
      </c>
      <c r="AB252" s="90">
        <v>9</v>
      </c>
      <c r="AC252" s="90">
        <v>12.2</v>
      </c>
      <c r="AD252" s="90">
        <v>1</v>
      </c>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v>1.5</v>
      </c>
      <c r="BJ252" s="90">
        <v>1</v>
      </c>
      <c r="BK252" s="90"/>
      <c r="BL252" s="90"/>
      <c r="BM252" s="90">
        <v>9.5</v>
      </c>
      <c r="BN252" s="90">
        <v>5</v>
      </c>
      <c r="BO252" s="90"/>
      <c r="BP252" s="90"/>
      <c r="BQ252" s="90"/>
      <c r="BR252" s="90"/>
      <c r="BS252" s="90"/>
      <c r="BT252" s="90"/>
      <c r="BU252" s="90"/>
      <c r="BV252" s="90"/>
      <c r="BW252" s="131">
        <f t="shared" si="22"/>
        <v>1709.190445</v>
      </c>
      <c r="BX252" s="131">
        <f t="shared" si="23"/>
        <v>0</v>
      </c>
      <c r="IS252" s="60"/>
      <c r="IT252" s="60"/>
      <c r="IU252" s="60"/>
      <c r="IV252" s="60"/>
    </row>
    <row r="253" spans="1:256" s="50" customFormat="1" ht="20.25" customHeight="1">
      <c r="A253" s="282"/>
      <c r="B253" s="91" t="s">
        <v>38</v>
      </c>
      <c r="C253" s="95">
        <v>1399.68814</v>
      </c>
      <c r="D253" s="95">
        <v>8914</v>
      </c>
      <c r="E253" s="96">
        <v>87.979195837037295</v>
      </c>
      <c r="F253" s="95">
        <v>18.777889999999999</v>
      </c>
      <c r="G253" s="95">
        <v>102</v>
      </c>
      <c r="H253" s="95">
        <v>0</v>
      </c>
      <c r="I253" s="95">
        <v>0</v>
      </c>
      <c r="J253" s="95">
        <v>0</v>
      </c>
      <c r="K253" s="95">
        <v>0</v>
      </c>
      <c r="L253" s="95">
        <v>95.473123999999999</v>
      </c>
      <c r="M253" s="95">
        <v>111</v>
      </c>
      <c r="N253" s="96">
        <v>80.718370156752997</v>
      </c>
      <c r="O253" s="95">
        <v>6.2104999999999997</v>
      </c>
      <c r="P253" s="95">
        <v>7</v>
      </c>
      <c r="Q253" s="95"/>
      <c r="R253" s="95"/>
      <c r="S253" s="120">
        <v>0</v>
      </c>
      <c r="T253" s="95"/>
      <c r="U253" s="95"/>
      <c r="V253" s="136">
        <v>95.473123999999999</v>
      </c>
      <c r="W253" s="136">
        <v>111</v>
      </c>
      <c r="X253" s="96">
        <v>80.8887196064248</v>
      </c>
      <c r="Y253" s="136">
        <v>6.2104999999999997</v>
      </c>
      <c r="Z253" s="136">
        <v>7</v>
      </c>
      <c r="AA253" s="95">
        <v>0</v>
      </c>
      <c r="AB253" s="95">
        <v>0</v>
      </c>
      <c r="AC253" s="95">
        <v>0</v>
      </c>
      <c r="AD253" s="95">
        <v>0</v>
      </c>
      <c r="AE253" s="95">
        <v>0</v>
      </c>
      <c r="AF253" s="95">
        <v>0</v>
      </c>
      <c r="AG253" s="95">
        <v>0</v>
      </c>
      <c r="AH253" s="95">
        <v>0</v>
      </c>
      <c r="AI253" s="95">
        <v>1297.674755</v>
      </c>
      <c r="AJ253" s="95">
        <v>8794</v>
      </c>
      <c r="AK253" s="95">
        <v>12.517390000000001</v>
      </c>
      <c r="AL253" s="95">
        <v>94</v>
      </c>
      <c r="AM253" s="95">
        <v>1297.674755</v>
      </c>
      <c r="AN253" s="95">
        <v>8794</v>
      </c>
      <c r="AO253" s="95">
        <v>1201.682843</v>
      </c>
      <c r="AP253" s="95">
        <v>94</v>
      </c>
      <c r="AQ253" s="95">
        <v>0</v>
      </c>
      <c r="AR253" s="95">
        <v>0</v>
      </c>
      <c r="AS253" s="95">
        <v>0</v>
      </c>
      <c r="AT253" s="95">
        <v>0</v>
      </c>
      <c r="AU253" s="95">
        <v>0</v>
      </c>
      <c r="AV253" s="95">
        <v>0</v>
      </c>
      <c r="AW253" s="95">
        <v>0</v>
      </c>
      <c r="AX253" s="95">
        <v>0</v>
      </c>
      <c r="AY253" s="95">
        <v>0</v>
      </c>
      <c r="AZ253" s="95">
        <v>0</v>
      </c>
      <c r="BA253" s="95">
        <v>0</v>
      </c>
      <c r="BB253" s="95">
        <v>0</v>
      </c>
      <c r="BC253" s="95">
        <v>0</v>
      </c>
      <c r="BD253" s="95">
        <v>0</v>
      </c>
      <c r="BE253" s="95">
        <v>0</v>
      </c>
      <c r="BF253" s="95">
        <v>0</v>
      </c>
      <c r="BG253" s="95">
        <v>2.3739599999999998</v>
      </c>
      <c r="BH253" s="95">
        <v>2</v>
      </c>
      <c r="BI253" s="95">
        <v>0</v>
      </c>
      <c r="BJ253" s="95">
        <v>0</v>
      </c>
      <c r="BK253" s="95">
        <v>4.1663009999999998</v>
      </c>
      <c r="BL253" s="95">
        <v>7</v>
      </c>
      <c r="BM253" s="95">
        <v>0.05</v>
      </c>
      <c r="BN253" s="95">
        <v>1</v>
      </c>
      <c r="BO253" s="95">
        <v>0</v>
      </c>
      <c r="BP253" s="95">
        <v>0</v>
      </c>
      <c r="BQ253" s="95">
        <v>0</v>
      </c>
      <c r="BR253" s="95">
        <v>0</v>
      </c>
      <c r="BS253" s="95">
        <v>0</v>
      </c>
      <c r="BT253" s="95">
        <v>0</v>
      </c>
      <c r="BU253" s="95">
        <v>0</v>
      </c>
      <c r="BV253" s="95">
        <v>0</v>
      </c>
      <c r="BW253" s="131">
        <f t="shared" si="22"/>
        <v>1399.68814</v>
      </c>
      <c r="BX253" s="131">
        <f t="shared" si="23"/>
        <v>0</v>
      </c>
      <c r="IS253" s="60"/>
      <c r="IT253" s="60"/>
      <c r="IU253" s="60"/>
      <c r="IV253" s="60"/>
    </row>
    <row r="254" spans="1:256" s="50" customFormat="1" ht="20.25" customHeight="1">
      <c r="A254" s="282"/>
      <c r="B254" s="91" t="s">
        <v>56</v>
      </c>
      <c r="C254" s="98">
        <v>414.57613300000003</v>
      </c>
      <c r="D254" s="99">
        <v>748</v>
      </c>
      <c r="E254" s="99">
        <v>44.194730964586903</v>
      </c>
      <c r="F254" s="98">
        <v>41.025100000000002</v>
      </c>
      <c r="G254" s="98">
        <v>20</v>
      </c>
      <c r="H254" s="98"/>
      <c r="I254" s="111"/>
      <c r="J254" s="98"/>
      <c r="K254" s="111">
        <v>0</v>
      </c>
      <c r="L254" s="98">
        <v>380.41196500000001</v>
      </c>
      <c r="M254" s="111">
        <v>740</v>
      </c>
      <c r="N254" s="99">
        <v>51.958844464323803</v>
      </c>
      <c r="O254" s="98">
        <v>37.533000000000001</v>
      </c>
      <c r="P254" s="101">
        <v>17</v>
      </c>
      <c r="Q254" s="98"/>
      <c r="R254" s="111"/>
      <c r="S254" s="99" t="e">
        <v>#DIV/0!</v>
      </c>
      <c r="T254" s="98"/>
      <c r="U254" s="111"/>
      <c r="V254" s="98">
        <v>380.41196500000001</v>
      </c>
      <c r="W254" s="99">
        <v>740</v>
      </c>
      <c r="X254" s="99">
        <v>51.958844464323803</v>
      </c>
      <c r="Y254" s="99">
        <v>37.533000000000001</v>
      </c>
      <c r="Z254" s="99">
        <v>17</v>
      </c>
      <c r="AA254" s="98"/>
      <c r="AB254" s="122"/>
      <c r="AC254" s="98"/>
      <c r="AD254" s="99"/>
      <c r="AE254" s="98"/>
      <c r="AF254" s="111"/>
      <c r="AG254" s="98"/>
      <c r="AH254" s="111"/>
      <c r="AI254" s="111"/>
      <c r="AJ254" s="111"/>
      <c r="AK254" s="111"/>
      <c r="AL254" s="111"/>
      <c r="AM254" s="111"/>
      <c r="AN254" s="111"/>
      <c r="AO254" s="111"/>
      <c r="AP254" s="111"/>
      <c r="AQ254" s="98"/>
      <c r="AR254" s="111"/>
      <c r="AS254" s="98"/>
      <c r="AT254" s="111"/>
      <c r="AU254" s="111"/>
      <c r="AV254" s="111"/>
      <c r="AW254" s="111"/>
      <c r="AX254" s="111"/>
      <c r="AY254" s="98"/>
      <c r="AZ254" s="111"/>
      <c r="BA254" s="98"/>
      <c r="BB254" s="111"/>
      <c r="BC254" s="98"/>
      <c r="BD254" s="99"/>
      <c r="BE254" s="98"/>
      <c r="BF254" s="99"/>
      <c r="BG254" s="98">
        <v>27.510697</v>
      </c>
      <c r="BH254" s="111">
        <v>3</v>
      </c>
      <c r="BI254" s="98">
        <v>3.4921000000000002</v>
      </c>
      <c r="BJ254" s="111">
        <v>3</v>
      </c>
      <c r="BK254" s="98">
        <v>6.6534709999999997</v>
      </c>
      <c r="BL254" s="111">
        <v>5</v>
      </c>
      <c r="BM254" s="98">
        <v>0</v>
      </c>
      <c r="BN254" s="111">
        <v>0</v>
      </c>
      <c r="BO254" s="98"/>
      <c r="BP254" s="111"/>
      <c r="BQ254" s="98"/>
      <c r="BR254" s="111"/>
      <c r="BS254" s="98"/>
      <c r="BT254" s="111"/>
      <c r="BU254" s="98"/>
      <c r="BV254" s="111"/>
      <c r="BW254" s="131">
        <f t="shared" si="22"/>
        <v>414.57613300000003</v>
      </c>
      <c r="BX254" s="131">
        <f t="shared" si="23"/>
        <v>0</v>
      </c>
      <c r="IS254" s="60"/>
      <c r="IT254" s="60"/>
      <c r="IU254" s="60"/>
      <c r="IV254" s="60"/>
    </row>
    <row r="255" spans="1:256" s="53" customFormat="1" ht="20.25" customHeight="1">
      <c r="A255" s="282"/>
      <c r="B255" s="106" t="s">
        <v>17</v>
      </c>
      <c r="C255" s="107">
        <f t="shared" ref="C255:M255" si="30">C235+C236+C237+C238+C239+C240+C241+C242+C243+C244+C245+C246+C247+C248+C249+C250+C251+C252+C253+C254</f>
        <v>140366.50852199868</v>
      </c>
      <c r="D255" s="107">
        <f t="shared" si="30"/>
        <v>330100</v>
      </c>
      <c r="E255" s="107">
        <f>C255/各地承保!D254*100</f>
        <v>58.094650402360934</v>
      </c>
      <c r="F255" s="107">
        <f t="shared" si="30"/>
        <v>41958.427972000005</v>
      </c>
      <c r="G255" s="107">
        <f t="shared" si="30"/>
        <v>12175</v>
      </c>
      <c r="H255" s="107">
        <f t="shared" si="30"/>
        <v>183.150407</v>
      </c>
      <c r="I255" s="107">
        <f t="shared" si="30"/>
        <v>53</v>
      </c>
      <c r="J255" s="107">
        <f t="shared" si="30"/>
        <v>155.10375999999999</v>
      </c>
      <c r="K255" s="107">
        <f t="shared" si="30"/>
        <v>42</v>
      </c>
      <c r="L255" s="107">
        <f t="shared" si="30"/>
        <v>93723.519394898918</v>
      </c>
      <c r="M255" s="107">
        <f t="shared" si="30"/>
        <v>130420</v>
      </c>
      <c r="N255" s="107">
        <f>L255/各地承保!N254*100</f>
        <v>54.203900299155329</v>
      </c>
      <c r="O255" s="107">
        <f>O235+O236+O237+O238+O239+O240+O241+O242+O243+O244+O245+O246+O247+O248+O249+O250+O251+O252+O253+O254</f>
        <v>37185.519912000011</v>
      </c>
      <c r="P255" s="107">
        <f>P235+P236+P237+P238+P239+P240+P241+P242+P243+P244+P245+P246+P247+P248+P249+P250+P251+P252+P253+P254</f>
        <v>10737</v>
      </c>
      <c r="Q255" s="107">
        <f>Q235+Q236+Q237+Q238+Q239+Q240+Q241+Q242+Q243+Q244+Q245+Q246+Q247+Q248+Q249+Q250+Q251+Q252+Q253+Q254</f>
        <v>14811.808634000001</v>
      </c>
      <c r="R255" s="107">
        <f>R235+R236+R237+R238+R239+R240+R241+R242+R243+R244+R245+R246+R247+R248+R249+R250+R251+R252+R253+R254</f>
        <v>22105</v>
      </c>
      <c r="S255" s="107">
        <f>Q255/各地承保!T254*100</f>
        <v>75.576637776492632</v>
      </c>
      <c r="T255" s="107">
        <f>T235+T236+T237+T238+T239+T240+T241+T242+T243+T244+T245+T246+T247+T248+T249+T250+T251+T252+T253+T254</f>
        <v>6528.1881149999999</v>
      </c>
      <c r="U255" s="107">
        <f>U235+U236+U237+U238+U239+U240+U241+U242+U243+U244+U245+U246+U247+U248+U249+U250+U251+U252+U253+U254</f>
        <v>1389</v>
      </c>
      <c r="V255" s="107">
        <f>V235+V236+V237+V238+V239+V240+V241+V242+V243+V244+V245+V246+V247+V248+V249+V250+V251+V252+V253+V254</f>
        <v>91766.06654289893</v>
      </c>
      <c r="W255" s="107">
        <f>W235+W236+W237+W238+W239+W240+W241+W242+W243+W244+W245+W246+W247+W248+W249+W250+W251+W252+W253+W254</f>
        <v>127626</v>
      </c>
      <c r="X255" s="107">
        <f>V255/各地承保!Z254*100</f>
        <v>53.687927510861613</v>
      </c>
      <c r="Y255" s="107">
        <f t="shared" ref="Y255:BV255" si="31">Y235+Y236+Y237+Y238+Y239+Y240+Y241+Y242+Y243+Y244+Y245+Y246+Y247+Y248+Y249+Y250+Y251+Y252+Y253+Y254</f>
        <v>36212.35074200001</v>
      </c>
      <c r="Z255" s="107">
        <f t="shared" si="31"/>
        <v>10353</v>
      </c>
      <c r="AA255" s="107">
        <f t="shared" si="31"/>
        <v>1761.2104349999997</v>
      </c>
      <c r="AB255" s="107">
        <f t="shared" si="31"/>
        <v>2604</v>
      </c>
      <c r="AC255" s="107">
        <f t="shared" si="31"/>
        <v>912.94998100000009</v>
      </c>
      <c r="AD255" s="107">
        <f t="shared" si="31"/>
        <v>364.8</v>
      </c>
      <c r="AE255" s="107">
        <f t="shared" si="31"/>
        <v>196.24241699999996</v>
      </c>
      <c r="AF255" s="107">
        <f t="shared" si="31"/>
        <v>190</v>
      </c>
      <c r="AG255" s="107">
        <f t="shared" si="31"/>
        <v>60.219188999999993</v>
      </c>
      <c r="AH255" s="107">
        <f t="shared" si="31"/>
        <v>19.2</v>
      </c>
      <c r="AI255" s="107">
        <f t="shared" si="31"/>
        <v>14320.8455419239</v>
      </c>
      <c r="AJ255" s="107">
        <f t="shared" si="31"/>
        <v>80941</v>
      </c>
      <c r="AK255" s="107">
        <f t="shared" si="31"/>
        <v>49.623730000000002</v>
      </c>
      <c r="AL255" s="107">
        <f t="shared" si="31"/>
        <v>124</v>
      </c>
      <c r="AM255" s="107">
        <f t="shared" si="31"/>
        <v>14144.944435504</v>
      </c>
      <c r="AN255" s="107">
        <f t="shared" si="31"/>
        <v>80713</v>
      </c>
      <c r="AO255" s="107">
        <f t="shared" si="31"/>
        <v>1238.7891830000001</v>
      </c>
      <c r="AP255" s="107">
        <f t="shared" si="31"/>
        <v>124</v>
      </c>
      <c r="AQ255" s="107">
        <f t="shared" si="31"/>
        <v>50.067735999999996</v>
      </c>
      <c r="AR255" s="107">
        <f t="shared" si="31"/>
        <v>417</v>
      </c>
      <c r="AS255" s="107">
        <f t="shared" si="31"/>
        <v>22.528154000000001</v>
      </c>
      <c r="AT255" s="107">
        <f t="shared" si="31"/>
        <v>68</v>
      </c>
      <c r="AU255" s="107">
        <f t="shared" si="31"/>
        <v>74.470072999999999</v>
      </c>
      <c r="AV255" s="107">
        <f t="shared" si="31"/>
        <v>5</v>
      </c>
      <c r="AW255" s="107">
        <f t="shared" si="31"/>
        <v>43.921194</v>
      </c>
      <c r="AX255" s="107">
        <f t="shared" si="31"/>
        <v>8</v>
      </c>
      <c r="AY255" s="107">
        <f t="shared" si="31"/>
        <v>0.96750000000000003</v>
      </c>
      <c r="AZ255" s="107">
        <f t="shared" si="31"/>
        <v>6</v>
      </c>
      <c r="BA255" s="107">
        <f t="shared" si="31"/>
        <v>0.88711200000000001</v>
      </c>
      <c r="BB255" s="107">
        <f t="shared" si="31"/>
        <v>2</v>
      </c>
      <c r="BC255" s="107">
        <f t="shared" si="31"/>
        <v>281.97080679909999</v>
      </c>
      <c r="BD255" s="107">
        <f t="shared" si="31"/>
        <v>66</v>
      </c>
      <c r="BE255" s="107">
        <f t="shared" si="31"/>
        <v>0</v>
      </c>
      <c r="BF255" s="107">
        <f t="shared" si="31"/>
        <v>0</v>
      </c>
      <c r="BG255" s="107">
        <f t="shared" si="31"/>
        <v>2216.2824476555998</v>
      </c>
      <c r="BH255" s="107">
        <f t="shared" si="31"/>
        <v>1238</v>
      </c>
      <c r="BI255" s="107">
        <f t="shared" si="31"/>
        <v>2489.0973690000001</v>
      </c>
      <c r="BJ255" s="107">
        <f t="shared" si="31"/>
        <v>334</v>
      </c>
      <c r="BK255" s="107">
        <f t="shared" si="31"/>
        <v>4396.5806331775993</v>
      </c>
      <c r="BL255" s="107">
        <f t="shared" si="31"/>
        <v>13889</v>
      </c>
      <c r="BM255" s="107">
        <f t="shared" si="31"/>
        <v>1858.5337610000001</v>
      </c>
      <c r="BN255" s="107">
        <f t="shared" si="31"/>
        <v>609</v>
      </c>
      <c r="BO255" s="107">
        <f t="shared" si="31"/>
        <v>25118.304981543599</v>
      </c>
      <c r="BP255" s="107">
        <f t="shared" si="31"/>
        <v>103033</v>
      </c>
      <c r="BQ255" s="107">
        <f t="shared" si="31"/>
        <v>131.89993999999999</v>
      </c>
      <c r="BR255" s="107">
        <f t="shared" si="31"/>
        <v>248.0001</v>
      </c>
      <c r="BS255" s="107">
        <f t="shared" si="31"/>
        <v>0.34899999999978343</v>
      </c>
      <c r="BT255" s="107">
        <f t="shared" si="31"/>
        <v>32</v>
      </c>
      <c r="BU255" s="107">
        <f t="shared" si="31"/>
        <v>21.313040000000179</v>
      </c>
      <c r="BV255" s="107">
        <f t="shared" si="31"/>
        <v>2.9999000000000002</v>
      </c>
      <c r="BW255" s="131">
        <f t="shared" si="22"/>
        <v>140366.50852199871</v>
      </c>
      <c r="BX255" s="131">
        <f t="shared" si="23"/>
        <v>0</v>
      </c>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c r="IK255" s="57"/>
      <c r="IL255" s="57"/>
      <c r="IM255" s="57"/>
      <c r="IN255" s="57"/>
      <c r="IO255" s="57"/>
      <c r="IP255" s="57"/>
      <c r="IQ255" s="57"/>
      <c r="IR255" s="57"/>
      <c r="IS255" s="57"/>
      <c r="IT255" s="57"/>
      <c r="IU255" s="57"/>
      <c r="IV255" s="57"/>
    </row>
    <row r="256" spans="1:256" s="50" customFormat="1" ht="20.25" customHeight="1">
      <c r="A256" s="282" t="s">
        <v>89</v>
      </c>
      <c r="B256" s="91" t="s">
        <v>77</v>
      </c>
      <c r="C256" s="90">
        <v>19308.131518999999</v>
      </c>
      <c r="D256" s="90">
        <v>74607</v>
      </c>
      <c r="E256" s="90">
        <v>57.866343366543497</v>
      </c>
      <c r="F256" s="90">
        <v>5381.8700289999997</v>
      </c>
      <c r="G256" s="90">
        <v>2124</v>
      </c>
      <c r="H256" s="90">
        <v>19.394977000000001</v>
      </c>
      <c r="I256" s="90">
        <v>19</v>
      </c>
      <c r="J256" s="90">
        <v>12</v>
      </c>
      <c r="K256" s="90">
        <v>1</v>
      </c>
      <c r="L256" s="90">
        <v>10328.413713</v>
      </c>
      <c r="M256" s="90">
        <v>13451</v>
      </c>
      <c r="N256" s="90">
        <v>57.2822205649667</v>
      </c>
      <c r="O256" s="90">
        <v>4773.2542089999997</v>
      </c>
      <c r="P256" s="90">
        <v>1937</v>
      </c>
      <c r="Q256" s="90">
        <v>1094.373803</v>
      </c>
      <c r="R256" s="90">
        <v>1294</v>
      </c>
      <c r="S256" s="90">
        <v>376.26753923950798</v>
      </c>
      <c r="T256" s="90">
        <v>366.26450299999999</v>
      </c>
      <c r="U256" s="90">
        <v>79</v>
      </c>
      <c r="V256" s="90">
        <v>9707.8663579999993</v>
      </c>
      <c r="W256" s="90">
        <v>12664</v>
      </c>
      <c r="X256" s="90">
        <v>55.603143451910199</v>
      </c>
      <c r="Y256" s="90">
        <v>4428.0248570000003</v>
      </c>
      <c r="Z256" s="90">
        <v>1786</v>
      </c>
      <c r="AA256" s="90">
        <v>388.937231</v>
      </c>
      <c r="AB256" s="90">
        <v>545</v>
      </c>
      <c r="AC256" s="90">
        <v>190.99024299999999</v>
      </c>
      <c r="AD256" s="90">
        <v>97</v>
      </c>
      <c r="AE256" s="90">
        <v>231.61012400000001</v>
      </c>
      <c r="AF256" s="90">
        <v>242</v>
      </c>
      <c r="AG256" s="90">
        <v>154.23910900000001</v>
      </c>
      <c r="AH256" s="90">
        <v>54</v>
      </c>
      <c r="AI256" s="90">
        <v>3153.2067550000002</v>
      </c>
      <c r="AJ256" s="90">
        <v>21791</v>
      </c>
      <c r="AK256" s="90">
        <v>7.0370670000000004</v>
      </c>
      <c r="AL256" s="90">
        <v>50</v>
      </c>
      <c r="AM256" s="90">
        <v>3106.9978940000001</v>
      </c>
      <c r="AN256" s="90">
        <v>21219</v>
      </c>
      <c r="AO256" s="90">
        <v>6.8370670000000002</v>
      </c>
      <c r="AP256" s="90">
        <v>48</v>
      </c>
      <c r="AQ256" s="90">
        <v>91.167573000000004</v>
      </c>
      <c r="AR256" s="90">
        <v>598</v>
      </c>
      <c r="AS256" s="90">
        <v>1.2975000000000001</v>
      </c>
      <c r="AT256" s="90">
        <v>11</v>
      </c>
      <c r="AU256" s="90">
        <v>0.138213</v>
      </c>
      <c r="AV256" s="90">
        <v>1</v>
      </c>
      <c r="AW256" s="90">
        <v>2.9700000000000001E-2</v>
      </c>
      <c r="AX256" s="90">
        <v>1</v>
      </c>
      <c r="AY256" s="90">
        <v>59.533394000000001</v>
      </c>
      <c r="AZ256" s="90">
        <v>188</v>
      </c>
      <c r="BA256" s="90">
        <v>3.2879999999999998</v>
      </c>
      <c r="BB256" s="90">
        <v>2</v>
      </c>
      <c r="BC256" s="90">
        <v>0</v>
      </c>
      <c r="BD256" s="90">
        <v>0</v>
      </c>
      <c r="BE256" s="90">
        <v>0</v>
      </c>
      <c r="BF256" s="90">
        <v>0</v>
      </c>
      <c r="BG256" s="90">
        <v>613.40527899999995</v>
      </c>
      <c r="BH256" s="90">
        <v>185</v>
      </c>
      <c r="BI256" s="90">
        <v>458.87984999999998</v>
      </c>
      <c r="BJ256" s="90">
        <v>69</v>
      </c>
      <c r="BK256" s="90">
        <v>992.46557499999994</v>
      </c>
      <c r="BL256" s="90">
        <v>6764</v>
      </c>
      <c r="BM256" s="90">
        <v>126.083703</v>
      </c>
      <c r="BN256" s="90">
        <v>53</v>
      </c>
      <c r="BO256" s="90">
        <v>4050.4060399999998</v>
      </c>
      <c r="BP256" s="90">
        <v>31610</v>
      </c>
      <c r="BQ256" s="90">
        <v>0</v>
      </c>
      <c r="BR256" s="90">
        <v>0</v>
      </c>
      <c r="BS256" s="90">
        <v>0</v>
      </c>
      <c r="BT256" s="90">
        <v>0</v>
      </c>
      <c r="BU256" s="90">
        <v>-1.1795009413617699E-12</v>
      </c>
      <c r="BV256" s="90">
        <v>0</v>
      </c>
      <c r="BW256" s="131">
        <f t="shared" si="22"/>
        <v>19308.131519000002</v>
      </c>
      <c r="BX256" s="131">
        <f t="shared" si="23"/>
        <v>0</v>
      </c>
      <c r="IS256" s="60"/>
      <c r="IT256" s="60"/>
      <c r="IU256" s="60"/>
      <c r="IV256" s="60"/>
    </row>
    <row r="257" spans="1:256" s="54" customFormat="1" ht="20.25" customHeight="1">
      <c r="A257" s="282"/>
      <c r="B257" s="74" t="s">
        <v>32</v>
      </c>
      <c r="C257" s="90">
        <v>4324.0424329999996</v>
      </c>
      <c r="D257" s="90">
        <v>5402</v>
      </c>
      <c r="E257" s="90">
        <v>42.487590182298398</v>
      </c>
      <c r="F257" s="90">
        <v>1610.6262469999999</v>
      </c>
      <c r="G257" s="90">
        <v>419</v>
      </c>
      <c r="H257" s="90">
        <v>1</v>
      </c>
      <c r="I257" s="90">
        <v>4</v>
      </c>
      <c r="J257" s="90">
        <v>29.5</v>
      </c>
      <c r="K257" s="90">
        <v>2</v>
      </c>
      <c r="L257" s="90">
        <v>3974.2948510000001</v>
      </c>
      <c r="M257" s="90">
        <v>4852</v>
      </c>
      <c r="N257" s="90">
        <v>42.583231771118903</v>
      </c>
      <c r="O257" s="90">
        <v>1281.8559729999999</v>
      </c>
      <c r="P257" s="90">
        <v>346</v>
      </c>
      <c r="Q257" s="90">
        <v>924.17981099999997</v>
      </c>
      <c r="R257" s="90">
        <v>1540</v>
      </c>
      <c r="S257" s="90">
        <v>37.851924332830301</v>
      </c>
      <c r="T257" s="90">
        <v>320.11569300000002</v>
      </c>
      <c r="U257" s="90">
        <v>68</v>
      </c>
      <c r="V257" s="90">
        <v>3906.4481489999998</v>
      </c>
      <c r="W257" s="90">
        <v>4794</v>
      </c>
      <c r="X257" s="90">
        <v>41.986945501004101</v>
      </c>
      <c r="Y257" s="90">
        <v>1268.9406429999999</v>
      </c>
      <c r="Z257" s="90">
        <v>342</v>
      </c>
      <c r="AA257" s="90">
        <v>67.851101999999997</v>
      </c>
      <c r="AB257" s="90">
        <v>58</v>
      </c>
      <c r="AC257" s="90">
        <v>12.915330000000001</v>
      </c>
      <c r="AD257" s="90">
        <v>4</v>
      </c>
      <c r="AE257" s="90">
        <v>0</v>
      </c>
      <c r="AF257" s="90">
        <v>0</v>
      </c>
      <c r="AG257" s="90">
        <v>0</v>
      </c>
      <c r="AH257" s="90">
        <v>0</v>
      </c>
      <c r="AI257" s="90">
        <v>14.188470000000001</v>
      </c>
      <c r="AJ257" s="90">
        <v>54</v>
      </c>
      <c r="AK257" s="90">
        <v>0.14000000000000001</v>
      </c>
      <c r="AL257" s="90">
        <v>2</v>
      </c>
      <c r="AM257" s="90">
        <v>14.188470000000001</v>
      </c>
      <c r="AN257" s="90">
        <v>54</v>
      </c>
      <c r="AO257" s="90">
        <v>0.14000000000000001</v>
      </c>
      <c r="AP257" s="90">
        <v>2</v>
      </c>
      <c r="AQ257" s="90">
        <v>0.49419999999999997</v>
      </c>
      <c r="AR257" s="90">
        <v>4</v>
      </c>
      <c r="AS257" s="90">
        <v>0</v>
      </c>
      <c r="AT257" s="90">
        <v>0</v>
      </c>
      <c r="AU257" s="90">
        <v>0</v>
      </c>
      <c r="AV257" s="90">
        <v>1</v>
      </c>
      <c r="AW257" s="90">
        <v>90</v>
      </c>
      <c r="AX257" s="90">
        <v>2</v>
      </c>
      <c r="AY257" s="90">
        <v>0</v>
      </c>
      <c r="AZ257" s="90">
        <v>0</v>
      </c>
      <c r="BA257" s="90">
        <v>0</v>
      </c>
      <c r="BB257" s="90">
        <v>0</v>
      </c>
      <c r="BC257" s="90">
        <v>0</v>
      </c>
      <c r="BD257" s="90">
        <v>0</v>
      </c>
      <c r="BE257" s="90">
        <v>0</v>
      </c>
      <c r="BF257" s="90">
        <v>0</v>
      </c>
      <c r="BG257" s="90">
        <v>112.56322299999999</v>
      </c>
      <c r="BH257" s="90">
        <v>47</v>
      </c>
      <c r="BI257" s="90">
        <v>61.919986000000002</v>
      </c>
      <c r="BJ257" s="90">
        <v>10</v>
      </c>
      <c r="BK257" s="90">
        <v>129.11995200000001</v>
      </c>
      <c r="BL257" s="90">
        <v>30</v>
      </c>
      <c r="BM257" s="90">
        <v>142.45328799999999</v>
      </c>
      <c r="BN257" s="90">
        <v>50</v>
      </c>
      <c r="BO257" s="90">
        <v>92.383713</v>
      </c>
      <c r="BP257" s="90">
        <v>410</v>
      </c>
      <c r="BQ257" s="90">
        <v>4.7595000000000001</v>
      </c>
      <c r="BR257" s="90">
        <v>7</v>
      </c>
      <c r="BS257" s="90">
        <v>0</v>
      </c>
      <c r="BT257" s="90">
        <v>0</v>
      </c>
      <c r="BU257" s="90">
        <v>0</v>
      </c>
      <c r="BV257" s="90">
        <v>0</v>
      </c>
      <c r="BW257" s="131">
        <f t="shared" si="22"/>
        <v>4324.0444090000001</v>
      </c>
      <c r="BX257" s="131">
        <f t="shared" si="23"/>
        <v>-1.9760000004680478E-3</v>
      </c>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35"/>
      <c r="EF257" s="135"/>
      <c r="EG257" s="135"/>
      <c r="EH257" s="135"/>
      <c r="EI257" s="135"/>
      <c r="EJ257" s="135"/>
      <c r="EK257" s="135"/>
      <c r="EL257" s="135"/>
      <c r="EM257" s="135"/>
      <c r="EN257" s="135"/>
      <c r="EO257" s="135"/>
      <c r="EP257" s="135"/>
      <c r="EQ257" s="135"/>
      <c r="ER257" s="135"/>
      <c r="ES257" s="135"/>
      <c r="ET257" s="135"/>
      <c r="EU257" s="135"/>
      <c r="EV257" s="135"/>
      <c r="EW257" s="135"/>
      <c r="EX257" s="135"/>
      <c r="EY257" s="135"/>
      <c r="EZ257" s="135"/>
      <c r="FA257" s="135"/>
      <c r="FB257" s="135"/>
      <c r="FC257" s="135"/>
      <c r="FD257" s="135"/>
      <c r="FE257" s="135"/>
      <c r="FF257" s="135"/>
      <c r="FG257" s="135"/>
      <c r="FH257" s="135"/>
      <c r="FI257" s="135"/>
      <c r="FJ257" s="135"/>
      <c r="FK257" s="135"/>
      <c r="FL257" s="135"/>
      <c r="FM257" s="135"/>
      <c r="FN257" s="135"/>
      <c r="FO257" s="135"/>
      <c r="FP257" s="135"/>
      <c r="FQ257" s="135"/>
      <c r="FR257" s="135"/>
      <c r="FS257" s="135"/>
      <c r="FT257" s="135"/>
      <c r="FU257" s="135"/>
      <c r="FV257" s="135"/>
      <c r="FW257" s="135"/>
      <c r="FX257" s="135"/>
      <c r="FY257" s="135"/>
      <c r="FZ257" s="135"/>
      <c r="GA257" s="135"/>
      <c r="GB257" s="135"/>
      <c r="GC257" s="135"/>
      <c r="GD257" s="135"/>
      <c r="GE257" s="135"/>
      <c r="GF257" s="135"/>
      <c r="GG257" s="135"/>
      <c r="GH257" s="135"/>
      <c r="GI257" s="135"/>
      <c r="GJ257" s="135"/>
      <c r="GK257" s="135"/>
      <c r="GL257" s="135"/>
      <c r="GM257" s="135"/>
      <c r="GN257" s="135"/>
      <c r="GO257" s="135"/>
      <c r="GP257" s="135"/>
      <c r="GQ257" s="135"/>
      <c r="GR257" s="135"/>
      <c r="GS257" s="135"/>
      <c r="GT257" s="135"/>
      <c r="GU257" s="135"/>
      <c r="GV257" s="135"/>
      <c r="GW257" s="135"/>
      <c r="GX257" s="135"/>
      <c r="GY257" s="135"/>
      <c r="GZ257" s="135"/>
      <c r="HA257" s="135"/>
      <c r="HB257" s="135"/>
      <c r="HC257" s="135"/>
      <c r="HD257" s="135"/>
      <c r="HE257" s="135"/>
      <c r="HF257" s="135"/>
      <c r="HG257" s="135"/>
      <c r="HH257" s="135"/>
      <c r="HI257" s="135"/>
      <c r="HJ257" s="135"/>
      <c r="HK257" s="135"/>
      <c r="HL257" s="135"/>
      <c r="HM257" s="135"/>
      <c r="HN257" s="135"/>
      <c r="HO257" s="135"/>
      <c r="HP257" s="135"/>
      <c r="HQ257" s="135"/>
      <c r="HR257" s="135"/>
      <c r="HS257" s="135"/>
      <c r="HT257" s="135"/>
      <c r="HU257" s="135"/>
      <c r="HV257" s="135"/>
      <c r="HW257" s="135"/>
      <c r="HX257" s="135"/>
      <c r="HY257" s="135"/>
      <c r="HZ257" s="135"/>
      <c r="IA257" s="135"/>
      <c r="IB257" s="135"/>
      <c r="IC257" s="135"/>
      <c r="ID257" s="135"/>
      <c r="IE257" s="135"/>
      <c r="IF257" s="135"/>
      <c r="IG257" s="135"/>
      <c r="IH257" s="135"/>
      <c r="II257" s="135"/>
      <c r="IJ257" s="135"/>
      <c r="IK257" s="135"/>
      <c r="IL257" s="135"/>
      <c r="IM257" s="135"/>
      <c r="IN257" s="135"/>
      <c r="IO257" s="135"/>
      <c r="IP257" s="135"/>
      <c r="IQ257" s="135"/>
      <c r="IR257" s="135"/>
      <c r="IS257" s="135"/>
      <c r="IT257" s="135"/>
      <c r="IU257" s="135"/>
      <c r="IV257" s="135"/>
    </row>
    <row r="258" spans="1:256" s="50" customFormat="1" ht="20.25" customHeight="1">
      <c r="A258" s="282"/>
      <c r="B258" s="91" t="s">
        <v>34</v>
      </c>
      <c r="C258" s="90">
        <v>4150.0568800023002</v>
      </c>
      <c r="D258" s="90">
        <v>11240</v>
      </c>
      <c r="E258" s="90">
        <v>71.141869570778397</v>
      </c>
      <c r="F258" s="90">
        <v>1178.882924</v>
      </c>
      <c r="G258" s="90">
        <v>258</v>
      </c>
      <c r="H258" s="92">
        <v>4.6966915822999997</v>
      </c>
      <c r="I258" s="92">
        <v>2</v>
      </c>
      <c r="J258" s="92">
        <v>0.12</v>
      </c>
      <c r="K258" s="92">
        <v>2</v>
      </c>
      <c r="L258" s="90">
        <v>2260.8013803243002</v>
      </c>
      <c r="M258" s="90">
        <v>1863</v>
      </c>
      <c r="N258" s="90">
        <v>92.1854399058371</v>
      </c>
      <c r="O258" s="90">
        <v>1012.204716</v>
      </c>
      <c r="P258" s="90">
        <v>208</v>
      </c>
      <c r="Q258" s="90">
        <v>265.85738099999998</v>
      </c>
      <c r="R258" s="90">
        <v>42</v>
      </c>
      <c r="S258" s="90">
        <v>140.905838531162</v>
      </c>
      <c r="T258" s="90">
        <v>1178.882924</v>
      </c>
      <c r="U258" s="90">
        <v>0</v>
      </c>
      <c r="V258" s="92">
        <v>2017.3645433243</v>
      </c>
      <c r="W258" s="92">
        <v>1636</v>
      </c>
      <c r="X258" s="90">
        <v>87.441066623971196</v>
      </c>
      <c r="Y258" s="92">
        <v>917.50531599999999</v>
      </c>
      <c r="Z258" s="92">
        <v>180</v>
      </c>
      <c r="AA258" s="90">
        <v>204.53317300000001</v>
      </c>
      <c r="AB258" s="90">
        <v>202</v>
      </c>
      <c r="AC258" s="90">
        <v>61.99</v>
      </c>
      <c r="AD258" s="90">
        <v>24</v>
      </c>
      <c r="AE258" s="90">
        <v>38.903663999999999</v>
      </c>
      <c r="AF258" s="90">
        <v>25</v>
      </c>
      <c r="AG258" s="90">
        <v>32.709400000000002</v>
      </c>
      <c r="AH258" s="90">
        <v>4</v>
      </c>
      <c r="AI258" s="92">
        <v>1509.2837010353001</v>
      </c>
      <c r="AJ258" s="92">
        <v>9144</v>
      </c>
      <c r="AK258" s="90">
        <v>3.2919100000000001</v>
      </c>
      <c r="AL258" s="90">
        <v>31</v>
      </c>
      <c r="AM258" s="92">
        <v>1470.756867349</v>
      </c>
      <c r="AN258" s="92">
        <v>9000</v>
      </c>
      <c r="AO258" s="90">
        <v>2.7919100000000001</v>
      </c>
      <c r="AP258" s="90">
        <v>28</v>
      </c>
      <c r="AQ258" s="92">
        <v>0.1229366323</v>
      </c>
      <c r="AR258" s="92">
        <v>1</v>
      </c>
      <c r="AS258" s="90">
        <v>0</v>
      </c>
      <c r="AT258" s="90">
        <v>0</v>
      </c>
      <c r="AU258" s="92">
        <v>0</v>
      </c>
      <c r="AV258" s="92">
        <v>0</v>
      </c>
      <c r="AW258" s="90">
        <v>0</v>
      </c>
      <c r="AX258" s="90">
        <v>0</v>
      </c>
      <c r="AY258" s="92">
        <v>0</v>
      </c>
      <c r="AZ258" s="92">
        <v>0</v>
      </c>
      <c r="BA258" s="90">
        <v>0</v>
      </c>
      <c r="BB258" s="90">
        <v>0</v>
      </c>
      <c r="BC258" s="92">
        <v>28.8349509755</v>
      </c>
      <c r="BD258" s="92">
        <v>1</v>
      </c>
      <c r="BE258" s="90">
        <v>0</v>
      </c>
      <c r="BF258" s="90">
        <v>0</v>
      </c>
      <c r="BG258" s="92">
        <v>185.9215764736</v>
      </c>
      <c r="BH258" s="92">
        <v>23</v>
      </c>
      <c r="BI258" s="90">
        <v>152.34654599999999</v>
      </c>
      <c r="BJ258" s="90">
        <v>11</v>
      </c>
      <c r="BK258" s="92">
        <v>122.031921293</v>
      </c>
      <c r="BL258" s="92">
        <v>44</v>
      </c>
      <c r="BM258" s="90">
        <v>10.364751999999999</v>
      </c>
      <c r="BN258" s="90">
        <v>6</v>
      </c>
      <c r="BO258" s="92">
        <v>38.363721685999998</v>
      </c>
      <c r="BP258" s="92">
        <v>162</v>
      </c>
      <c r="BQ258" s="90">
        <v>0.55500000000000005</v>
      </c>
      <c r="BR258" s="90">
        <v>0</v>
      </c>
      <c r="BS258" s="92">
        <v>-1.47082346302341E-12</v>
      </c>
      <c r="BT258" s="92">
        <v>0</v>
      </c>
      <c r="BU258" s="90">
        <v>1.57762691799235E-13</v>
      </c>
      <c r="BV258" s="90">
        <v>0</v>
      </c>
      <c r="BW258" s="131">
        <f t="shared" si="22"/>
        <v>4150.0568800022984</v>
      </c>
      <c r="BX258" s="131">
        <f t="shared" si="23"/>
        <v>0</v>
      </c>
      <c r="IS258" s="60"/>
      <c r="IT258" s="60"/>
      <c r="IU258" s="60"/>
      <c r="IV258" s="60"/>
    </row>
    <row r="259" spans="1:256" s="50" customFormat="1" ht="20.25" customHeight="1">
      <c r="A259" s="282"/>
      <c r="B259" s="91" t="s">
        <v>37</v>
      </c>
      <c r="C259" s="90">
        <v>269.52038700000003</v>
      </c>
      <c r="D259" s="90">
        <v>593</v>
      </c>
      <c r="E259" s="90">
        <v>34.5486147565653</v>
      </c>
      <c r="F259" s="90">
        <v>190.863257</v>
      </c>
      <c r="G259" s="90">
        <v>86</v>
      </c>
      <c r="H259" s="90"/>
      <c r="I259" s="90"/>
      <c r="J259" s="90"/>
      <c r="K259" s="90"/>
      <c r="L259" s="90">
        <v>263.27570900000001</v>
      </c>
      <c r="M259" s="90">
        <v>576</v>
      </c>
      <c r="N259" s="90">
        <v>37.423227260919397</v>
      </c>
      <c r="O259" s="90">
        <v>163.863257</v>
      </c>
      <c r="P259" s="90">
        <v>85</v>
      </c>
      <c r="Q259" s="90">
        <v>109.65637</v>
      </c>
      <c r="R259" s="90">
        <v>166</v>
      </c>
      <c r="S259" s="90">
        <v>45.569806017841202</v>
      </c>
      <c r="T259" s="90">
        <v>79.656788000000006</v>
      </c>
      <c r="U259" s="90">
        <v>44</v>
      </c>
      <c r="V259" s="90">
        <v>261.333009</v>
      </c>
      <c r="W259" s="90">
        <v>555</v>
      </c>
      <c r="X259" s="90">
        <v>38.007742259425797</v>
      </c>
      <c r="Y259" s="90">
        <v>163.863257</v>
      </c>
      <c r="Z259" s="90">
        <v>85</v>
      </c>
      <c r="AA259" s="90">
        <v>1.9427000000000001</v>
      </c>
      <c r="AB259" s="90">
        <v>21</v>
      </c>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v>2.9340739999999998</v>
      </c>
      <c r="BH259" s="90">
        <v>1</v>
      </c>
      <c r="BI259" s="90"/>
      <c r="BJ259" s="90"/>
      <c r="BK259" s="90">
        <v>3.3106040000000001</v>
      </c>
      <c r="BL259" s="90">
        <v>16</v>
      </c>
      <c r="BM259" s="90">
        <v>27</v>
      </c>
      <c r="BN259" s="90">
        <v>1</v>
      </c>
      <c r="BO259" s="90"/>
      <c r="BP259" s="90"/>
      <c r="BQ259" s="90"/>
      <c r="BR259" s="90"/>
      <c r="BS259" s="90"/>
      <c r="BT259" s="90"/>
      <c r="BU259" s="90"/>
      <c r="BV259" s="90"/>
      <c r="BW259" s="131">
        <f t="shared" si="22"/>
        <v>269.52038700000003</v>
      </c>
      <c r="BX259" s="131">
        <f t="shared" si="23"/>
        <v>0</v>
      </c>
      <c r="IS259" s="60"/>
      <c r="IT259" s="60"/>
      <c r="IU259" s="60"/>
      <c r="IV259" s="60"/>
    </row>
    <row r="260" spans="1:256" s="50" customFormat="1" ht="20.25" customHeight="1">
      <c r="A260" s="282"/>
      <c r="B260" s="91" t="s">
        <v>33</v>
      </c>
      <c r="C260" s="92">
        <v>6541.7961160000004</v>
      </c>
      <c r="D260" s="92">
        <v>8587</v>
      </c>
      <c r="E260" s="92">
        <v>44.207340086819599</v>
      </c>
      <c r="F260" s="92">
        <v>3732.1508779999999</v>
      </c>
      <c r="G260" s="92">
        <v>1514</v>
      </c>
      <c r="H260" s="92">
        <v>50.542155000000001</v>
      </c>
      <c r="I260" s="92">
        <v>98</v>
      </c>
      <c r="J260" s="92">
        <v>0</v>
      </c>
      <c r="K260" s="92">
        <v>0</v>
      </c>
      <c r="L260" s="92">
        <v>5789.8425989999996</v>
      </c>
      <c r="M260" s="92">
        <v>8262</v>
      </c>
      <c r="N260" s="92">
        <v>45.9301314038347</v>
      </c>
      <c r="O260" s="92">
        <v>3589.8129589999999</v>
      </c>
      <c r="P260" s="92">
        <v>1408</v>
      </c>
      <c r="Q260" s="92">
        <v>2468.354272</v>
      </c>
      <c r="R260" s="92">
        <v>3755</v>
      </c>
      <c r="S260" s="92">
        <v>77.675984529355503</v>
      </c>
      <c r="T260" s="92">
        <v>1133.3719920000001</v>
      </c>
      <c r="U260" s="92">
        <v>511</v>
      </c>
      <c r="V260" s="92">
        <v>5740.3575090000004</v>
      </c>
      <c r="W260" s="92">
        <v>8215</v>
      </c>
      <c r="X260" s="92">
        <v>45.597135266297997</v>
      </c>
      <c r="Y260" s="92">
        <v>3466.1045300000001</v>
      </c>
      <c r="Z260" s="92">
        <v>1327</v>
      </c>
      <c r="AA260" s="92">
        <v>23.110989</v>
      </c>
      <c r="AB260" s="92">
        <v>29</v>
      </c>
      <c r="AC260" s="92">
        <v>77.288854000000001</v>
      </c>
      <c r="AD260" s="92">
        <v>48</v>
      </c>
      <c r="AE260" s="92">
        <v>26.374101</v>
      </c>
      <c r="AF260" s="92">
        <v>18</v>
      </c>
      <c r="AG260" s="92">
        <v>46.419575000000002</v>
      </c>
      <c r="AH260" s="92">
        <v>33</v>
      </c>
      <c r="AI260" s="92">
        <v>150.07302000000001</v>
      </c>
      <c r="AJ260" s="92">
        <v>76</v>
      </c>
      <c r="AK260" s="92">
        <v>8.4000000000000005E-2</v>
      </c>
      <c r="AL260" s="92">
        <v>2</v>
      </c>
      <c r="AM260" s="92">
        <v>25.427771</v>
      </c>
      <c r="AN260" s="92">
        <v>75</v>
      </c>
      <c r="AO260" s="92">
        <v>8.4000000000000005E-2</v>
      </c>
      <c r="AP260" s="92">
        <v>2</v>
      </c>
      <c r="AQ260" s="92">
        <v>2.1077780000000002</v>
      </c>
      <c r="AR260" s="92">
        <v>22</v>
      </c>
      <c r="AS260" s="92">
        <v>2.318762</v>
      </c>
      <c r="AT260" s="92">
        <v>17</v>
      </c>
      <c r="AU260" s="92">
        <v>0</v>
      </c>
      <c r="AV260" s="92">
        <v>0</v>
      </c>
      <c r="AW260" s="92">
        <v>0</v>
      </c>
      <c r="AX260" s="92">
        <v>0</v>
      </c>
      <c r="AY260" s="92">
        <v>7.7140000000000004E-3</v>
      </c>
      <c r="AZ260" s="92">
        <v>1</v>
      </c>
      <c r="BA260" s="92">
        <v>0</v>
      </c>
      <c r="BB260" s="92">
        <v>0</v>
      </c>
      <c r="BC260" s="92">
        <v>0</v>
      </c>
      <c r="BD260" s="92">
        <v>0</v>
      </c>
      <c r="BE260" s="92">
        <v>0</v>
      </c>
      <c r="BF260" s="92">
        <v>0</v>
      </c>
      <c r="BG260" s="92">
        <v>28.395074999999999</v>
      </c>
      <c r="BH260" s="92">
        <v>33</v>
      </c>
      <c r="BI260" s="92">
        <v>41.338062999999998</v>
      </c>
      <c r="BJ260" s="92">
        <v>7</v>
      </c>
      <c r="BK260" s="92">
        <v>68.499159000000006</v>
      </c>
      <c r="BL260" s="92">
        <v>23</v>
      </c>
      <c r="BM260" s="92">
        <v>91.293441999999999</v>
      </c>
      <c r="BN260" s="92">
        <v>45</v>
      </c>
      <c r="BO260" s="92">
        <v>9.3068609999999996</v>
      </c>
      <c r="BP260" s="92">
        <v>63</v>
      </c>
      <c r="BQ260" s="92">
        <v>7.3036519999999996</v>
      </c>
      <c r="BR260" s="92">
        <v>35</v>
      </c>
      <c r="BS260" s="92">
        <v>443.02175499999998</v>
      </c>
      <c r="BT260" s="92">
        <v>9</v>
      </c>
      <c r="BU260" s="92">
        <v>0</v>
      </c>
      <c r="BV260" s="92">
        <v>0</v>
      </c>
      <c r="BW260" s="131">
        <f t="shared" si="22"/>
        <v>6541.7961159999995</v>
      </c>
      <c r="BX260" s="131">
        <f t="shared" si="23"/>
        <v>0</v>
      </c>
      <c r="IS260" s="60"/>
      <c r="IT260" s="60"/>
      <c r="IU260" s="60"/>
      <c r="IV260" s="60"/>
    </row>
    <row r="261" spans="1:256" s="50" customFormat="1" ht="20.25" customHeight="1">
      <c r="A261" s="282"/>
      <c r="B261" s="91" t="s">
        <v>39</v>
      </c>
      <c r="C261" s="97">
        <v>105.97</v>
      </c>
      <c r="D261" s="97">
        <v>68</v>
      </c>
      <c r="E261" s="97">
        <v>96.962210632262796</v>
      </c>
      <c r="F261" s="97">
        <v>6.29</v>
      </c>
      <c r="G261" s="97">
        <v>13</v>
      </c>
      <c r="H261" s="90">
        <v>0</v>
      </c>
      <c r="I261" s="90">
        <v>0</v>
      </c>
      <c r="J261" s="90">
        <v>0</v>
      </c>
      <c r="K261" s="90">
        <v>0</v>
      </c>
      <c r="L261" s="97">
        <v>59.14</v>
      </c>
      <c r="M261" s="97">
        <v>21</v>
      </c>
      <c r="N261" s="97">
        <v>104.083069341781</v>
      </c>
      <c r="O261" s="97">
        <v>5.0199999999999996</v>
      </c>
      <c r="P261" s="97">
        <v>12</v>
      </c>
      <c r="Q261" s="97">
        <v>0</v>
      </c>
      <c r="R261" s="97">
        <v>0</v>
      </c>
      <c r="S261" s="97">
        <v>0</v>
      </c>
      <c r="T261" s="97">
        <v>0.1</v>
      </c>
      <c r="U261" s="97">
        <v>1</v>
      </c>
      <c r="V261" s="97">
        <v>59.14</v>
      </c>
      <c r="W261" s="97">
        <v>21</v>
      </c>
      <c r="X261" s="97">
        <v>104.083069341781</v>
      </c>
      <c r="Y261" s="97">
        <v>5.0199999999999996</v>
      </c>
      <c r="Z261" s="97">
        <v>12</v>
      </c>
      <c r="AA261" s="97">
        <v>0</v>
      </c>
      <c r="AB261" s="97">
        <v>0</v>
      </c>
      <c r="AC261" s="97">
        <v>0</v>
      </c>
      <c r="AD261" s="97">
        <v>0</v>
      </c>
      <c r="AE261" s="97">
        <v>0</v>
      </c>
      <c r="AF261" s="97">
        <v>0</v>
      </c>
      <c r="AG261" s="97">
        <v>0</v>
      </c>
      <c r="AH261" s="97">
        <v>0</v>
      </c>
      <c r="AI261" s="97">
        <v>32.42</v>
      </c>
      <c r="AJ261" s="97">
        <v>41</v>
      </c>
      <c r="AK261" s="97">
        <v>0</v>
      </c>
      <c r="AL261" s="97">
        <v>0</v>
      </c>
      <c r="AM261" s="97">
        <v>0</v>
      </c>
      <c r="AN261" s="97">
        <v>0</v>
      </c>
      <c r="AO261" s="97">
        <v>0</v>
      </c>
      <c r="AP261" s="97">
        <v>0</v>
      </c>
      <c r="AQ261" s="97">
        <v>0</v>
      </c>
      <c r="AR261" s="97">
        <v>0</v>
      </c>
      <c r="AS261" s="97">
        <v>0</v>
      </c>
      <c r="AT261" s="97">
        <v>0</v>
      </c>
      <c r="AU261" s="97">
        <v>0</v>
      </c>
      <c r="AV261" s="97">
        <v>0</v>
      </c>
      <c r="AW261" s="97">
        <v>0</v>
      </c>
      <c r="AX261" s="97">
        <v>0</v>
      </c>
      <c r="AY261" s="97">
        <v>0</v>
      </c>
      <c r="AZ261" s="97">
        <v>0</v>
      </c>
      <c r="BA261" s="97">
        <v>0</v>
      </c>
      <c r="BB261" s="97">
        <v>0</v>
      </c>
      <c r="BC261" s="97">
        <v>0</v>
      </c>
      <c r="BD261" s="97">
        <v>0</v>
      </c>
      <c r="BE261" s="97">
        <v>0</v>
      </c>
      <c r="BF261" s="97">
        <v>0</v>
      </c>
      <c r="BG261" s="97">
        <v>0</v>
      </c>
      <c r="BH261" s="97">
        <v>0</v>
      </c>
      <c r="BI261" s="97">
        <v>0</v>
      </c>
      <c r="BJ261" s="97">
        <v>0</v>
      </c>
      <c r="BK261" s="97">
        <v>14.41</v>
      </c>
      <c r="BL261" s="97">
        <v>6</v>
      </c>
      <c r="BM261" s="97">
        <v>1.27</v>
      </c>
      <c r="BN261" s="97">
        <v>1</v>
      </c>
      <c r="BO261" s="97">
        <v>0</v>
      </c>
      <c r="BP261" s="97">
        <v>0</v>
      </c>
      <c r="BQ261" s="97">
        <v>0</v>
      </c>
      <c r="BR261" s="97">
        <v>0</v>
      </c>
      <c r="BS261" s="97">
        <v>0</v>
      </c>
      <c r="BT261" s="97">
        <v>0</v>
      </c>
      <c r="BU261" s="97">
        <v>0</v>
      </c>
      <c r="BV261" s="97">
        <v>0</v>
      </c>
      <c r="BW261" s="131">
        <f t="shared" si="22"/>
        <v>105.97</v>
      </c>
      <c r="BX261" s="131">
        <f t="shared" si="23"/>
        <v>0</v>
      </c>
      <c r="IS261" s="60"/>
      <c r="IT261" s="60"/>
      <c r="IU261" s="60"/>
      <c r="IV261" s="60"/>
    </row>
    <row r="262" spans="1:256" s="50" customFormat="1" ht="20.25" customHeight="1">
      <c r="A262" s="282"/>
      <c r="B262" s="91" t="s">
        <v>40</v>
      </c>
      <c r="C262" s="98">
        <v>1179.365591</v>
      </c>
      <c r="D262" s="98">
        <v>1739</v>
      </c>
      <c r="E262" s="99">
        <v>53.88</v>
      </c>
      <c r="F262" s="98">
        <v>468.99708900000002</v>
      </c>
      <c r="G262" s="98">
        <v>109</v>
      </c>
      <c r="H262" s="98">
        <v>2.8</v>
      </c>
      <c r="I262" s="111">
        <v>1</v>
      </c>
      <c r="J262" s="98"/>
      <c r="K262" s="111"/>
      <c r="L262" s="98">
        <v>1150.9630219999999</v>
      </c>
      <c r="M262" s="98">
        <v>1707</v>
      </c>
      <c r="N262" s="99">
        <v>56.44</v>
      </c>
      <c r="O262" s="98">
        <v>458.251689</v>
      </c>
      <c r="P262" s="101">
        <v>100</v>
      </c>
      <c r="Q262" s="98">
        <v>368.00172600000002</v>
      </c>
      <c r="R262" s="98">
        <v>392</v>
      </c>
      <c r="S262" s="99">
        <v>45.74</v>
      </c>
      <c r="T262" s="98">
        <v>34.015185000000002</v>
      </c>
      <c r="U262" s="111">
        <v>9</v>
      </c>
      <c r="V262" s="98">
        <v>1068.2428</v>
      </c>
      <c r="W262" s="98">
        <v>1585</v>
      </c>
      <c r="X262" s="99">
        <v>56.44</v>
      </c>
      <c r="Y262" s="98">
        <v>400.31170200000003</v>
      </c>
      <c r="Z262" s="101">
        <v>83</v>
      </c>
      <c r="AA262" s="98">
        <v>82.620221999999998</v>
      </c>
      <c r="AB262" s="122">
        <v>120</v>
      </c>
      <c r="AC262" s="98">
        <v>57.939987000000002</v>
      </c>
      <c r="AD262" s="111">
        <v>17</v>
      </c>
      <c r="AE262" s="98">
        <v>0.1</v>
      </c>
      <c r="AF262" s="111">
        <v>2</v>
      </c>
      <c r="AG262" s="98"/>
      <c r="AH262" s="111"/>
      <c r="AI262" s="111"/>
      <c r="AJ262" s="111"/>
      <c r="AK262" s="111"/>
      <c r="AL262" s="111"/>
      <c r="AM262" s="111"/>
      <c r="AN262" s="111"/>
      <c r="AO262" s="111"/>
      <c r="AP262" s="111"/>
      <c r="AQ262" s="111"/>
      <c r="AR262" s="111"/>
      <c r="AS262" s="111">
        <v>0.3</v>
      </c>
      <c r="AT262" s="111">
        <v>1</v>
      </c>
      <c r="AU262" s="111"/>
      <c r="AV262" s="111"/>
      <c r="AW262" s="111"/>
      <c r="AX262" s="111"/>
      <c r="AY262" s="111"/>
      <c r="AZ262" s="111"/>
      <c r="BA262" s="111"/>
      <c r="BB262" s="111"/>
      <c r="BC262" s="111"/>
      <c r="BD262" s="111"/>
      <c r="BE262" s="111"/>
      <c r="BF262" s="111"/>
      <c r="BG262" s="98">
        <v>1.2154419999999999</v>
      </c>
      <c r="BH262" s="111">
        <v>9</v>
      </c>
      <c r="BI262" s="98">
        <v>8.1999999999999993</v>
      </c>
      <c r="BJ262" s="111">
        <v>4</v>
      </c>
      <c r="BK262" s="111">
        <v>13</v>
      </c>
      <c r="BL262" s="98">
        <v>2</v>
      </c>
      <c r="BM262" s="111"/>
      <c r="BN262" s="111"/>
      <c r="BO262" s="111">
        <v>11.387127</v>
      </c>
      <c r="BP262" s="111">
        <v>20</v>
      </c>
      <c r="BQ262" s="111">
        <v>2.2454000000000001</v>
      </c>
      <c r="BR262" s="111">
        <v>4</v>
      </c>
      <c r="BS262" s="111">
        <v>0</v>
      </c>
      <c r="BT262" s="111">
        <v>0</v>
      </c>
      <c r="BU262" s="111">
        <v>0</v>
      </c>
      <c r="BV262" s="111">
        <v>0</v>
      </c>
      <c r="BW262" s="131">
        <f t="shared" si="22"/>
        <v>1179.3655909999998</v>
      </c>
      <c r="BX262" s="131">
        <f t="shared" si="23"/>
        <v>0</v>
      </c>
      <c r="IS262" s="60"/>
      <c r="IT262" s="60"/>
      <c r="IU262" s="60"/>
      <c r="IV262" s="60"/>
    </row>
    <row r="263" spans="1:256" s="50" customFormat="1" ht="20.25" customHeight="1">
      <c r="A263" s="282"/>
      <c r="B263" s="91" t="s">
        <v>35</v>
      </c>
      <c r="C263" s="90">
        <v>1274.9643799999999</v>
      </c>
      <c r="D263" s="90">
        <v>1759</v>
      </c>
      <c r="E263" s="90">
        <v>47.219284145993399</v>
      </c>
      <c r="F263" s="90">
        <v>341.97422399999999</v>
      </c>
      <c r="G263" s="90">
        <v>115</v>
      </c>
      <c r="H263" s="90">
        <v>0</v>
      </c>
      <c r="I263" s="90">
        <v>0</v>
      </c>
      <c r="J263" s="90">
        <v>3</v>
      </c>
      <c r="K263" s="90">
        <v>2</v>
      </c>
      <c r="L263" s="90">
        <v>1225.2590769999999</v>
      </c>
      <c r="M263" s="90">
        <v>1714</v>
      </c>
      <c r="N263" s="90">
        <v>49.973783545622901</v>
      </c>
      <c r="O263" s="90">
        <v>230.88512399999999</v>
      </c>
      <c r="P263" s="90">
        <v>104</v>
      </c>
      <c r="Q263" s="90">
        <v>320.044264</v>
      </c>
      <c r="R263" s="90">
        <v>596</v>
      </c>
      <c r="S263" s="90">
        <v>50.014643121622903</v>
      </c>
      <c r="T263" s="90">
        <v>37.92792</v>
      </c>
      <c r="U263" s="90">
        <v>21</v>
      </c>
      <c r="V263" s="90">
        <v>1201.8677399999999</v>
      </c>
      <c r="W263" s="90">
        <v>1682</v>
      </c>
      <c r="X263" s="90">
        <v>49.047669074673301</v>
      </c>
      <c r="Y263" s="90">
        <v>230.88512399999999</v>
      </c>
      <c r="Z263" s="90">
        <v>104</v>
      </c>
      <c r="AA263" s="90">
        <v>23.391337</v>
      </c>
      <c r="AB263" s="90">
        <v>32</v>
      </c>
      <c r="AC263" s="90">
        <v>0</v>
      </c>
      <c r="AD263" s="90">
        <v>0</v>
      </c>
      <c r="AE263" s="90">
        <v>0</v>
      </c>
      <c r="AF263" s="90">
        <v>0</v>
      </c>
      <c r="AG263" s="90">
        <v>0</v>
      </c>
      <c r="AH263" s="90">
        <v>0</v>
      </c>
      <c r="AI263" s="90"/>
      <c r="AJ263" s="90"/>
      <c r="AK263" s="90"/>
      <c r="AL263" s="90"/>
      <c r="AM263" s="90"/>
      <c r="AN263" s="90"/>
      <c r="AO263" s="90"/>
      <c r="AP263" s="90"/>
      <c r="AQ263" s="90">
        <v>0</v>
      </c>
      <c r="AR263" s="90">
        <v>1</v>
      </c>
      <c r="AS263" s="90">
        <v>0</v>
      </c>
      <c r="AT263" s="90">
        <v>0</v>
      </c>
      <c r="AU263" s="90">
        <v>0</v>
      </c>
      <c r="AV263" s="90">
        <v>0</v>
      </c>
      <c r="AW263" s="90">
        <v>0</v>
      </c>
      <c r="AX263" s="90">
        <v>0</v>
      </c>
      <c r="AY263" s="90">
        <v>0</v>
      </c>
      <c r="AZ263" s="90">
        <v>0</v>
      </c>
      <c r="BA263" s="90">
        <v>0</v>
      </c>
      <c r="BB263" s="90">
        <v>0</v>
      </c>
      <c r="BC263" s="90">
        <v>0</v>
      </c>
      <c r="BD263" s="90">
        <v>0</v>
      </c>
      <c r="BE263" s="90">
        <v>0</v>
      </c>
      <c r="BF263" s="90">
        <v>0</v>
      </c>
      <c r="BG263" s="90">
        <v>12.797941</v>
      </c>
      <c r="BH263" s="90">
        <v>4</v>
      </c>
      <c r="BI263" s="90">
        <v>103.8</v>
      </c>
      <c r="BJ263" s="90">
        <v>3</v>
      </c>
      <c r="BK263" s="90">
        <v>19.474851999999998</v>
      </c>
      <c r="BL263" s="90">
        <v>31</v>
      </c>
      <c r="BM263" s="90">
        <v>0.995</v>
      </c>
      <c r="BN263" s="90">
        <v>5</v>
      </c>
      <c r="BO263" s="90">
        <v>17.320547000000001</v>
      </c>
      <c r="BP263" s="90">
        <v>7</v>
      </c>
      <c r="BQ263" s="90">
        <v>3.2641</v>
      </c>
      <c r="BR263" s="90">
        <v>1</v>
      </c>
      <c r="BS263" s="90">
        <v>0.11196299999999899</v>
      </c>
      <c r="BT263" s="90">
        <v>2</v>
      </c>
      <c r="BU263" s="90">
        <v>0.03</v>
      </c>
      <c r="BV263" s="90">
        <v>0</v>
      </c>
      <c r="BW263" s="131">
        <f t="shared" si="22"/>
        <v>1274.9643800000001</v>
      </c>
      <c r="BX263" s="131">
        <f t="shared" si="23"/>
        <v>0</v>
      </c>
      <c r="IS263" s="60"/>
      <c r="IT263" s="60"/>
      <c r="IU263" s="60"/>
      <c r="IV263" s="60"/>
    </row>
    <row r="264" spans="1:256" s="50" customFormat="1" ht="20.25" customHeight="1">
      <c r="A264" s="282"/>
      <c r="B264" s="91" t="s">
        <v>38</v>
      </c>
      <c r="C264" s="95">
        <v>3354.6712619999998</v>
      </c>
      <c r="D264" s="95">
        <v>18563</v>
      </c>
      <c r="E264" s="96">
        <v>60.2870634946891</v>
      </c>
      <c r="F264" s="95">
        <v>165.07650000000001</v>
      </c>
      <c r="G264" s="95">
        <v>45</v>
      </c>
      <c r="H264" s="95">
        <v>0</v>
      </c>
      <c r="I264" s="95">
        <v>0</v>
      </c>
      <c r="J264" s="95">
        <v>0</v>
      </c>
      <c r="K264" s="95">
        <v>0</v>
      </c>
      <c r="L264" s="95">
        <v>320.95082600000001</v>
      </c>
      <c r="M264" s="95">
        <v>729</v>
      </c>
      <c r="N264" s="96">
        <v>21.610171724028501</v>
      </c>
      <c r="O264" s="95">
        <v>148.09649999999999</v>
      </c>
      <c r="P264" s="95">
        <v>39</v>
      </c>
      <c r="Q264" s="95"/>
      <c r="R264" s="95"/>
      <c r="S264" s="120">
        <v>0</v>
      </c>
      <c r="T264" s="95"/>
      <c r="U264" s="95"/>
      <c r="V264" s="95">
        <v>295.75805500000001</v>
      </c>
      <c r="W264" s="95">
        <v>672</v>
      </c>
      <c r="X264" s="96">
        <v>20.664046433535599</v>
      </c>
      <c r="Y264" s="95">
        <v>137.75649999999999</v>
      </c>
      <c r="Z264" s="95">
        <v>34</v>
      </c>
      <c r="AA264" s="95">
        <v>25.192771</v>
      </c>
      <c r="AB264" s="95">
        <v>57</v>
      </c>
      <c r="AC264" s="95">
        <v>10.34</v>
      </c>
      <c r="AD264" s="95">
        <v>5</v>
      </c>
      <c r="AE264" s="95">
        <v>0</v>
      </c>
      <c r="AF264" s="95">
        <v>0</v>
      </c>
      <c r="AG264" s="95">
        <v>0</v>
      </c>
      <c r="AH264" s="95">
        <v>0</v>
      </c>
      <c r="AI264" s="95">
        <v>3008.2060379999998</v>
      </c>
      <c r="AJ264" s="95">
        <v>17802</v>
      </c>
      <c r="AK264" s="95">
        <v>0</v>
      </c>
      <c r="AL264" s="95">
        <v>0</v>
      </c>
      <c r="AM264" s="95">
        <v>2791.236038</v>
      </c>
      <c r="AN264" s="95">
        <v>17743</v>
      </c>
      <c r="AO264" s="95">
        <v>2503.786118</v>
      </c>
      <c r="AP264" s="95">
        <v>0</v>
      </c>
      <c r="AQ264" s="95">
        <v>0.1</v>
      </c>
      <c r="AR264" s="95">
        <v>1</v>
      </c>
      <c r="AS264" s="95">
        <v>0</v>
      </c>
      <c r="AT264" s="95">
        <v>0</v>
      </c>
      <c r="AU264" s="95">
        <v>0</v>
      </c>
      <c r="AV264" s="95">
        <v>0</v>
      </c>
      <c r="AW264" s="95">
        <v>0</v>
      </c>
      <c r="AX264" s="95">
        <v>0</v>
      </c>
      <c r="AY264" s="95">
        <v>0</v>
      </c>
      <c r="AZ264" s="95">
        <v>0</v>
      </c>
      <c r="BA264" s="95">
        <v>0</v>
      </c>
      <c r="BB264" s="95">
        <v>0</v>
      </c>
      <c r="BC264" s="95">
        <v>0</v>
      </c>
      <c r="BD264" s="95">
        <v>0</v>
      </c>
      <c r="BE264" s="95">
        <v>0</v>
      </c>
      <c r="BF264" s="95">
        <v>0</v>
      </c>
      <c r="BG264" s="95">
        <v>0</v>
      </c>
      <c r="BH264" s="95">
        <v>2</v>
      </c>
      <c r="BI264" s="95">
        <v>0.18</v>
      </c>
      <c r="BJ264" s="95">
        <v>1</v>
      </c>
      <c r="BK264" s="95">
        <v>25.414397999999998</v>
      </c>
      <c r="BL264" s="95">
        <v>29</v>
      </c>
      <c r="BM264" s="95">
        <v>16.8</v>
      </c>
      <c r="BN264" s="95">
        <v>5</v>
      </c>
      <c r="BO264" s="95">
        <v>0</v>
      </c>
      <c r="BP264" s="95">
        <v>0</v>
      </c>
      <c r="BQ264" s="95">
        <v>0</v>
      </c>
      <c r="BR264" s="95">
        <v>0</v>
      </c>
      <c r="BS264" s="95">
        <v>0</v>
      </c>
      <c r="BT264" s="95">
        <v>0</v>
      </c>
      <c r="BU264" s="95">
        <v>0</v>
      </c>
      <c r="BV264" s="95">
        <v>0</v>
      </c>
      <c r="BW264" s="131">
        <f t="shared" si="22"/>
        <v>3354.6712619999994</v>
      </c>
      <c r="BX264" s="131">
        <f t="shared" si="23"/>
        <v>0</v>
      </c>
      <c r="IS264" s="60"/>
      <c r="IT264" s="60"/>
      <c r="IU264" s="60"/>
      <c r="IV264" s="60"/>
    </row>
    <row r="265" spans="1:256" s="50" customFormat="1" ht="20.25" customHeight="1">
      <c r="A265" s="282"/>
      <c r="B265" s="91" t="s">
        <v>41</v>
      </c>
      <c r="C265" s="102">
        <v>4615.0176060000003</v>
      </c>
      <c r="D265" s="103">
        <v>5333</v>
      </c>
      <c r="E265" s="104">
        <v>49.235298330793199</v>
      </c>
      <c r="F265" s="102">
        <v>2043.4977349999999</v>
      </c>
      <c r="G265" s="102">
        <v>586</v>
      </c>
      <c r="H265" s="105">
        <v>172.552145</v>
      </c>
      <c r="I265" s="105">
        <v>36</v>
      </c>
      <c r="J265" s="105">
        <v>1.587</v>
      </c>
      <c r="K265" s="105">
        <v>6</v>
      </c>
      <c r="L265" s="105">
        <v>3702.8590129999998</v>
      </c>
      <c r="M265" s="105">
        <v>4526</v>
      </c>
      <c r="N265" s="103">
        <v>52.684206620795003</v>
      </c>
      <c r="O265" s="105">
        <v>1859.0610899999999</v>
      </c>
      <c r="P265" s="112">
        <v>483</v>
      </c>
      <c r="Q265" s="112">
        <v>211.24048099999999</v>
      </c>
      <c r="R265" s="105">
        <v>167</v>
      </c>
      <c r="S265" s="103">
        <v>68.115405885587805</v>
      </c>
      <c r="T265" s="112">
        <v>131.24250000000001</v>
      </c>
      <c r="U265" s="105">
        <v>17</v>
      </c>
      <c r="V265" s="112">
        <v>3603.67769</v>
      </c>
      <c r="W265" s="105">
        <v>4348</v>
      </c>
      <c r="X265" s="103">
        <v>52.473320918430097</v>
      </c>
      <c r="Y265" s="112">
        <v>1769.70399</v>
      </c>
      <c r="Z265" s="112">
        <v>454</v>
      </c>
      <c r="AA265" s="112">
        <v>56.097593000000003</v>
      </c>
      <c r="AB265" s="105">
        <v>98</v>
      </c>
      <c r="AC265" s="112">
        <v>31.971499999999999</v>
      </c>
      <c r="AD265" s="105">
        <v>10</v>
      </c>
      <c r="AE265" s="112">
        <v>43.083730000000003</v>
      </c>
      <c r="AF265" s="123">
        <v>80</v>
      </c>
      <c r="AG265" s="112">
        <v>57.385599999999997</v>
      </c>
      <c r="AH265" s="123">
        <v>19</v>
      </c>
      <c r="AI265" s="105">
        <v>132.722542</v>
      </c>
      <c r="AJ265" s="105">
        <v>472</v>
      </c>
      <c r="AK265" s="105">
        <v>20.903041999999999</v>
      </c>
      <c r="AL265" s="105">
        <v>20</v>
      </c>
      <c r="AM265" s="105">
        <v>132.722542</v>
      </c>
      <c r="AN265" s="105">
        <v>472</v>
      </c>
      <c r="AO265" s="105">
        <v>20.903041999999999</v>
      </c>
      <c r="AP265" s="105">
        <v>20</v>
      </c>
      <c r="AQ265" s="126">
        <v>0.22</v>
      </c>
      <c r="AR265" s="123">
        <v>1</v>
      </c>
      <c r="AS265" s="126">
        <v>0</v>
      </c>
      <c r="AT265" s="123">
        <v>0</v>
      </c>
      <c r="AU265" s="105">
        <v>28.034400000000002</v>
      </c>
      <c r="AV265" s="105">
        <v>6</v>
      </c>
      <c r="AW265" s="105">
        <v>11.94</v>
      </c>
      <c r="AX265" s="105">
        <v>1</v>
      </c>
      <c r="AY265" s="112">
        <v>5.3863779999999997</v>
      </c>
      <c r="AZ265" s="112">
        <v>4</v>
      </c>
      <c r="BA265" s="112">
        <v>2.15</v>
      </c>
      <c r="BB265" s="112">
        <v>2</v>
      </c>
      <c r="BC265" s="112">
        <v>0</v>
      </c>
      <c r="BD265" s="112">
        <v>0</v>
      </c>
      <c r="BE265" s="112">
        <v>0</v>
      </c>
      <c r="BF265" s="112">
        <v>0</v>
      </c>
      <c r="BG265" s="112">
        <v>458.60607700000003</v>
      </c>
      <c r="BH265" s="123">
        <v>229</v>
      </c>
      <c r="BI265" s="112">
        <v>107.20699999999999</v>
      </c>
      <c r="BJ265" s="123">
        <v>45</v>
      </c>
      <c r="BK265" s="126">
        <v>114.637051</v>
      </c>
      <c r="BL265" s="123">
        <v>59</v>
      </c>
      <c r="BM265" s="126">
        <v>40.649602999999999</v>
      </c>
      <c r="BN265" s="123">
        <v>29</v>
      </c>
      <c r="BO265" s="105">
        <v>0</v>
      </c>
      <c r="BP265" s="105">
        <v>0</v>
      </c>
      <c r="BQ265" s="105">
        <v>0</v>
      </c>
      <c r="BR265" s="105">
        <v>0</v>
      </c>
      <c r="BS265" s="105">
        <v>4.4053649617126201E-13</v>
      </c>
      <c r="BT265" s="123">
        <v>0</v>
      </c>
      <c r="BU265" s="105">
        <v>2.3447910280083301E-13</v>
      </c>
      <c r="BV265" s="123">
        <v>0</v>
      </c>
      <c r="BW265" s="131">
        <f t="shared" si="22"/>
        <v>4615.0176059999994</v>
      </c>
      <c r="BX265" s="131">
        <f t="shared" si="23"/>
        <v>0</v>
      </c>
      <c r="IS265" s="60"/>
      <c r="IT265" s="60"/>
      <c r="IU265" s="60"/>
      <c r="IV265" s="60"/>
    </row>
    <row r="266" spans="1:256" s="50" customFormat="1" ht="20.25" customHeight="1">
      <c r="A266" s="282"/>
      <c r="B266" s="91" t="s">
        <v>121</v>
      </c>
      <c r="C266" s="90">
        <v>447.48509999999999</v>
      </c>
      <c r="D266" s="90">
        <v>396</v>
      </c>
      <c r="E266" s="90">
        <v>87.097687737288297</v>
      </c>
      <c r="F266" s="90">
        <v>168.26439999999999</v>
      </c>
      <c r="G266" s="90">
        <v>62</v>
      </c>
      <c r="H266" s="90">
        <v>0</v>
      </c>
      <c r="I266" s="90"/>
      <c r="J266" s="90">
        <v>4.5</v>
      </c>
      <c r="K266" s="90">
        <v>1</v>
      </c>
      <c r="L266" s="90">
        <v>358.27390000000003</v>
      </c>
      <c r="M266" s="90">
        <v>343</v>
      </c>
      <c r="N266" s="90">
        <v>76.499378544065706</v>
      </c>
      <c r="O266" s="90">
        <v>147.2244</v>
      </c>
      <c r="P266" s="90">
        <v>47</v>
      </c>
      <c r="Q266" s="90">
        <v>23.680700000000002</v>
      </c>
      <c r="R266" s="90">
        <v>5</v>
      </c>
      <c r="S266" s="90" t="e">
        <v>#DIV/0!</v>
      </c>
      <c r="T266" s="90">
        <v>0</v>
      </c>
      <c r="U266" s="90">
        <v>0</v>
      </c>
      <c r="V266" s="90">
        <v>256.68720000000002</v>
      </c>
      <c r="W266" s="90">
        <v>231</v>
      </c>
      <c r="X266" s="90">
        <v>77.948281909296696</v>
      </c>
      <c r="Y266" s="90">
        <v>105.2259</v>
      </c>
      <c r="Z266" s="90">
        <v>37</v>
      </c>
      <c r="AA266" s="90">
        <v>83.355599999999995</v>
      </c>
      <c r="AB266" s="90">
        <v>108</v>
      </c>
      <c r="AC266" s="90">
        <v>41.798499999999997</v>
      </c>
      <c r="AD266" s="90">
        <v>9</v>
      </c>
      <c r="AE266" s="90">
        <v>18.231100000000001</v>
      </c>
      <c r="AF266" s="90">
        <v>4</v>
      </c>
      <c r="AG266" s="90">
        <v>0.2</v>
      </c>
      <c r="AH266" s="90">
        <v>1</v>
      </c>
      <c r="AI266" s="90"/>
      <c r="AJ266" s="90"/>
      <c r="AK266" s="90"/>
      <c r="AL266" s="90"/>
      <c r="AM266" s="90"/>
      <c r="AN266" s="90"/>
      <c r="AO266" s="90"/>
      <c r="AP266" s="90"/>
      <c r="AQ266" s="90">
        <v>0.12</v>
      </c>
      <c r="AR266" s="90">
        <v>3</v>
      </c>
      <c r="AS266" s="90"/>
      <c r="AT266" s="90"/>
      <c r="AU266" s="90"/>
      <c r="AV266" s="90"/>
      <c r="AW266" s="90"/>
      <c r="AX266" s="90"/>
      <c r="AY266" s="90">
        <v>16.3813</v>
      </c>
      <c r="AZ266" s="90">
        <v>2</v>
      </c>
      <c r="BA266" s="90">
        <v>2.2999999999999998</v>
      </c>
      <c r="BB266" s="90">
        <v>2</v>
      </c>
      <c r="BC266" s="90"/>
      <c r="BD266" s="90"/>
      <c r="BE266" s="90"/>
      <c r="BF266" s="90"/>
      <c r="BG266" s="90">
        <v>0.28770000000000001</v>
      </c>
      <c r="BH266" s="90">
        <v>7</v>
      </c>
      <c r="BI266" s="90">
        <v>0.32</v>
      </c>
      <c r="BJ266" s="90">
        <v>1</v>
      </c>
      <c r="BK266" s="90">
        <v>71.0685</v>
      </c>
      <c r="BL266" s="90">
        <v>29</v>
      </c>
      <c r="BM266" s="90">
        <v>13.4</v>
      </c>
      <c r="BN266" s="90">
        <v>10</v>
      </c>
      <c r="BO266" s="90">
        <v>1.3536999999999999</v>
      </c>
      <c r="BP266" s="90">
        <v>12</v>
      </c>
      <c r="BQ266" s="90">
        <v>0.52</v>
      </c>
      <c r="BR266" s="90">
        <v>1</v>
      </c>
      <c r="BS266" s="90"/>
      <c r="BT266" s="90"/>
      <c r="BU266" s="90"/>
      <c r="BV266" s="90"/>
      <c r="BW266" s="131">
        <f t="shared" si="22"/>
        <v>447.48509999999999</v>
      </c>
      <c r="BX266" s="131">
        <f t="shared" si="23"/>
        <v>0</v>
      </c>
      <c r="IS266" s="60"/>
      <c r="IT266" s="60"/>
      <c r="IU266" s="60"/>
      <c r="IV266" s="60"/>
    </row>
    <row r="267" spans="1:256" ht="20.25" customHeight="1">
      <c r="A267" s="282"/>
      <c r="B267" s="91" t="s">
        <v>62</v>
      </c>
      <c r="C267" s="90">
        <v>590.45520999999997</v>
      </c>
      <c r="D267" s="90">
        <v>2650</v>
      </c>
      <c r="E267" s="90">
        <v>40.379730852515003</v>
      </c>
      <c r="F267" s="90">
        <v>146.26233400000001</v>
      </c>
      <c r="G267" s="90">
        <v>96</v>
      </c>
      <c r="H267" s="90">
        <v>6.958717</v>
      </c>
      <c r="I267" s="90">
        <v>17</v>
      </c>
      <c r="J267" s="90">
        <v>22.28032</v>
      </c>
      <c r="K267" s="90">
        <v>22</v>
      </c>
      <c r="L267" s="90">
        <v>297.61415</v>
      </c>
      <c r="M267" s="90">
        <v>524</v>
      </c>
      <c r="N267" s="90">
        <v>48.136459922718302</v>
      </c>
      <c r="O267" s="90">
        <v>98.553864000000004</v>
      </c>
      <c r="P267" s="90">
        <v>32</v>
      </c>
      <c r="Q267" s="90">
        <v>3.2216300000000002</v>
      </c>
      <c r="R267" s="90">
        <v>11</v>
      </c>
      <c r="S267" s="90">
        <v>19.532205133049199</v>
      </c>
      <c r="T267" s="90">
        <v>0</v>
      </c>
      <c r="U267" s="90">
        <v>0</v>
      </c>
      <c r="V267" s="90">
        <v>287.400125</v>
      </c>
      <c r="W267" s="90">
        <v>505</v>
      </c>
      <c r="X267" s="90">
        <v>47.4089568825705</v>
      </c>
      <c r="Y267" s="90">
        <v>95.866513999999995</v>
      </c>
      <c r="Z267" s="90">
        <v>30</v>
      </c>
      <c r="AA267" s="90">
        <v>10.214024999999999</v>
      </c>
      <c r="AB267" s="90">
        <v>19</v>
      </c>
      <c r="AC267" s="90">
        <v>2.6873499999999999</v>
      </c>
      <c r="AD267" s="90">
        <v>2</v>
      </c>
      <c r="AE267" s="90">
        <v>0</v>
      </c>
      <c r="AF267" s="90">
        <v>0</v>
      </c>
      <c r="AG267" s="90">
        <v>0</v>
      </c>
      <c r="AH267" s="90">
        <v>0</v>
      </c>
      <c r="AI267" s="90">
        <v>267.99217399999998</v>
      </c>
      <c r="AJ267" s="90">
        <v>2064</v>
      </c>
      <c r="AK267" s="90">
        <v>3.1111499999999999</v>
      </c>
      <c r="AL267" s="90">
        <v>13</v>
      </c>
      <c r="AM267" s="90">
        <v>267.99217399999998</v>
      </c>
      <c r="AN267" s="90">
        <v>2064</v>
      </c>
      <c r="AO267" s="90">
        <v>3.1111499999999999</v>
      </c>
      <c r="AP267" s="90">
        <v>13</v>
      </c>
      <c r="AQ267" s="90">
        <v>0</v>
      </c>
      <c r="AR267" s="90">
        <v>0</v>
      </c>
      <c r="AS267" s="90">
        <v>0</v>
      </c>
      <c r="AT267" s="90">
        <v>0</v>
      </c>
      <c r="AU267" s="90">
        <v>0</v>
      </c>
      <c r="AV267" s="90">
        <v>0</v>
      </c>
      <c r="AW267" s="90">
        <v>0</v>
      </c>
      <c r="AX267" s="90">
        <v>0</v>
      </c>
      <c r="AY267" s="90">
        <v>0</v>
      </c>
      <c r="AZ267" s="90">
        <v>0</v>
      </c>
      <c r="BA267" s="90">
        <v>0</v>
      </c>
      <c r="BB267" s="90">
        <v>0</v>
      </c>
      <c r="BC267" s="90">
        <v>0</v>
      </c>
      <c r="BD267" s="90">
        <v>0</v>
      </c>
      <c r="BE267" s="90">
        <v>0</v>
      </c>
      <c r="BF267" s="90">
        <v>0</v>
      </c>
      <c r="BG267" s="90">
        <v>5.9454180000000001</v>
      </c>
      <c r="BH267" s="90">
        <v>28</v>
      </c>
      <c r="BI267" s="90">
        <v>5.17</v>
      </c>
      <c r="BJ267" s="90">
        <v>15</v>
      </c>
      <c r="BK267" s="90">
        <v>9.2850000000000001</v>
      </c>
      <c r="BL267" s="90">
        <v>8</v>
      </c>
      <c r="BM267" s="90">
        <v>10.3</v>
      </c>
      <c r="BN267" s="90">
        <v>14</v>
      </c>
      <c r="BO267" s="90">
        <v>2.659751</v>
      </c>
      <c r="BP267" s="90">
        <v>9</v>
      </c>
      <c r="BQ267" s="90">
        <v>6.8470000000000004</v>
      </c>
      <c r="BR267" s="90">
        <v>0</v>
      </c>
      <c r="BS267" s="90">
        <v>0</v>
      </c>
      <c r="BT267" s="90">
        <v>0</v>
      </c>
      <c r="BU267" s="90">
        <v>0</v>
      </c>
      <c r="BV267" s="90">
        <v>0</v>
      </c>
      <c r="BW267" s="131">
        <f t="shared" si="22"/>
        <v>590.45520999999997</v>
      </c>
      <c r="BX267" s="131">
        <f t="shared" si="23"/>
        <v>0</v>
      </c>
      <c r="BY267" s="60"/>
      <c r="BZ267" s="60"/>
      <c r="CA267" s="60"/>
      <c r="CB267" s="60"/>
      <c r="CC267" s="60"/>
      <c r="CD267" s="60"/>
      <c r="CE267" s="60"/>
      <c r="CF267" s="60"/>
      <c r="CG267" s="60"/>
      <c r="CH267" s="60"/>
      <c r="CI267" s="60"/>
      <c r="CJ267" s="60"/>
      <c r="CK267" s="60"/>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0"/>
      <c r="EP267" s="60"/>
      <c r="EQ267" s="60"/>
      <c r="ER267" s="60"/>
      <c r="ES267" s="60"/>
      <c r="ET267" s="60"/>
      <c r="EU267" s="60"/>
      <c r="EV267" s="60"/>
      <c r="EW267" s="60"/>
      <c r="EX267" s="60"/>
      <c r="EY267" s="60"/>
      <c r="EZ267" s="60"/>
      <c r="FA267" s="60"/>
      <c r="FB267" s="60"/>
      <c r="FC267" s="60"/>
      <c r="FD267" s="60"/>
      <c r="FE267" s="60"/>
      <c r="FF267" s="60"/>
      <c r="FG267" s="60"/>
      <c r="FH267" s="60"/>
      <c r="FI267" s="60"/>
      <c r="FJ267" s="60"/>
      <c r="FK267" s="60"/>
      <c r="FL267" s="60"/>
      <c r="FM267" s="60"/>
      <c r="FN267" s="60"/>
      <c r="FO267" s="60"/>
      <c r="FP267" s="60"/>
      <c r="FQ267" s="60"/>
      <c r="FR267" s="60"/>
      <c r="FS267" s="60"/>
      <c r="FT267" s="60"/>
      <c r="FU267" s="60"/>
      <c r="FV267" s="60"/>
      <c r="FW267" s="60"/>
      <c r="FX267" s="60"/>
      <c r="FY267" s="60"/>
      <c r="FZ267" s="60"/>
      <c r="GA267" s="60"/>
      <c r="GB267" s="60"/>
      <c r="GC267" s="60"/>
      <c r="GD267" s="60"/>
      <c r="GE267" s="60"/>
      <c r="GF267" s="60"/>
      <c r="GG267" s="60"/>
      <c r="GH267" s="60"/>
      <c r="GI267" s="60"/>
      <c r="GJ267" s="60"/>
      <c r="GK267" s="60"/>
      <c r="GL267" s="60"/>
      <c r="GM267" s="60"/>
      <c r="GN267" s="60"/>
      <c r="GO267" s="60"/>
      <c r="GP267" s="60"/>
      <c r="GQ267" s="60"/>
      <c r="GR267" s="60"/>
      <c r="GS267" s="60"/>
      <c r="GT267" s="60"/>
      <c r="GU267" s="60"/>
      <c r="GV267" s="60"/>
      <c r="GW267" s="60"/>
      <c r="GX267" s="60"/>
      <c r="GY267" s="60"/>
      <c r="GZ267" s="60"/>
      <c r="HA267" s="60"/>
      <c r="HB267" s="60"/>
      <c r="HC267" s="60"/>
      <c r="HD267" s="60"/>
      <c r="HE267" s="60"/>
      <c r="HF267" s="60"/>
      <c r="HG267" s="60"/>
      <c r="HH267" s="60"/>
      <c r="HI267" s="60"/>
      <c r="HJ267" s="60"/>
      <c r="HK267" s="60"/>
      <c r="HL267" s="60"/>
      <c r="HM267" s="60"/>
      <c r="HN267" s="60"/>
      <c r="HO267" s="60"/>
      <c r="HP267" s="60"/>
      <c r="HQ267" s="60"/>
      <c r="HR267" s="60"/>
      <c r="HS267" s="60"/>
      <c r="HT267" s="60"/>
      <c r="HU267" s="60"/>
      <c r="HV267" s="60"/>
      <c r="HW267" s="60"/>
      <c r="HX267" s="60"/>
      <c r="HY267" s="60"/>
      <c r="HZ267" s="60"/>
      <c r="IA267" s="60"/>
      <c r="IB267" s="60"/>
      <c r="IC267" s="60"/>
      <c r="ID267" s="60"/>
      <c r="IE267" s="60"/>
      <c r="IF267" s="60"/>
      <c r="IG267" s="60"/>
      <c r="IH267" s="60"/>
      <c r="II267" s="60"/>
      <c r="IJ267" s="60"/>
      <c r="IK267" s="60"/>
      <c r="IL267" s="60"/>
      <c r="IM267" s="60"/>
      <c r="IN267" s="60"/>
      <c r="IO267" s="60"/>
      <c r="IP267" s="60"/>
      <c r="IQ267" s="60"/>
      <c r="IR267" s="60"/>
    </row>
    <row r="268" spans="1:256" s="53" customFormat="1" ht="20.25" customHeight="1">
      <c r="A268" s="282"/>
      <c r="B268" s="106" t="s">
        <v>17</v>
      </c>
      <c r="C268" s="107">
        <f t="shared" ref="C268:M268" si="32">C256+C257+C258+C259+C260+C261+C262+C263+C264+C265+C266+C267</f>
        <v>46161.476484002298</v>
      </c>
      <c r="D268" s="107">
        <f t="shared" si="32"/>
        <v>130937</v>
      </c>
      <c r="E268" s="107">
        <f>C268/各地承保!D267*100</f>
        <v>52.341517647970313</v>
      </c>
      <c r="F268" s="107">
        <f t="shared" si="32"/>
        <v>15434.755616999999</v>
      </c>
      <c r="G268" s="107">
        <f t="shared" si="32"/>
        <v>5427</v>
      </c>
      <c r="H268" s="107">
        <f t="shared" si="32"/>
        <v>257.9446855823</v>
      </c>
      <c r="I268" s="107">
        <f t="shared" si="32"/>
        <v>177</v>
      </c>
      <c r="J268" s="107">
        <f t="shared" si="32"/>
        <v>72.987319999999997</v>
      </c>
      <c r="K268" s="107">
        <f t="shared" si="32"/>
        <v>36</v>
      </c>
      <c r="L268" s="107">
        <f t="shared" si="32"/>
        <v>29731.688240324303</v>
      </c>
      <c r="M268" s="107">
        <f t="shared" si="32"/>
        <v>38568</v>
      </c>
      <c r="N268" s="107">
        <f>L268/各地承保!N267*100</f>
        <v>50.803249677512397</v>
      </c>
      <c r="O268" s="107">
        <f>O256+O257+O258+O259+O260+O261+O262+O263+O264+O265+O266+O267</f>
        <v>13768.083780999999</v>
      </c>
      <c r="P268" s="107">
        <f>P256+P257+P258+P259+P260+P261+P262+P263+P264+P265+P266+P267</f>
        <v>4801</v>
      </c>
      <c r="Q268" s="107">
        <f>Q256+Q257+Q258+Q259+Q260+Q261+Q262+Q263+Q264+Q265+Q266+Q267</f>
        <v>5788.6104379999997</v>
      </c>
      <c r="R268" s="107">
        <f>R256+R257+R258+R259+R260+R261+R262+R263+R264+R265+R266+R267</f>
        <v>7968</v>
      </c>
      <c r="S268" s="107">
        <f>Q268/各地承保!T267*100</f>
        <v>72.141214998008195</v>
      </c>
      <c r="T268" s="107">
        <f>T256+T257+T258+T259+T260+T261+T262+T263+T264+T265+T266+T267</f>
        <v>3281.5775050000002</v>
      </c>
      <c r="U268" s="107">
        <f>U256+U257+U258+U259+U260+U261+U262+U263+U264+U265+U266+U267</f>
        <v>750</v>
      </c>
      <c r="V268" s="107">
        <f>V256+V257+V258+V259+V260+V261+V262+V263+V264+V265+V266+V267</f>
        <v>28406.143178324299</v>
      </c>
      <c r="W268" s="107">
        <f>W256+W257+W258+W259+W260+W261+W262+W263+W264+W265+W266+W267</f>
        <v>36908</v>
      </c>
      <c r="X268" s="107">
        <f>V268/各地承保!Z267*100</f>
        <v>49.568701299286424</v>
      </c>
      <c r="Y268" s="107">
        <f t="shared" ref="Y268:BV268" si="33">Y256+Y257+Y258+Y259+Y260+Y261+Y262+Y263+Y264+Y265+Y266+Y267</f>
        <v>12989.208333</v>
      </c>
      <c r="Z268" s="107">
        <f t="shared" si="33"/>
        <v>4474</v>
      </c>
      <c r="AA268" s="107">
        <f t="shared" si="33"/>
        <v>967.24674299999992</v>
      </c>
      <c r="AB268" s="107">
        <f t="shared" si="33"/>
        <v>1289</v>
      </c>
      <c r="AC268" s="107">
        <f t="shared" si="33"/>
        <v>487.92176399999994</v>
      </c>
      <c r="AD268" s="107">
        <f t="shared" si="33"/>
        <v>216</v>
      </c>
      <c r="AE268" s="107">
        <f t="shared" si="33"/>
        <v>358.30271900000008</v>
      </c>
      <c r="AF268" s="107">
        <f t="shared" si="33"/>
        <v>371</v>
      </c>
      <c r="AG268" s="107">
        <f t="shared" si="33"/>
        <v>290.95368400000001</v>
      </c>
      <c r="AH268" s="107">
        <f t="shared" si="33"/>
        <v>111</v>
      </c>
      <c r="AI268" s="107">
        <f t="shared" si="33"/>
        <v>8268.0927000353004</v>
      </c>
      <c r="AJ268" s="107">
        <f t="shared" si="33"/>
        <v>51444</v>
      </c>
      <c r="AK268" s="107">
        <f t="shared" si="33"/>
        <v>34.567169</v>
      </c>
      <c r="AL268" s="107">
        <f t="shared" si="33"/>
        <v>118</v>
      </c>
      <c r="AM268" s="107">
        <f t="shared" si="33"/>
        <v>7809.3217563489998</v>
      </c>
      <c r="AN268" s="107">
        <f t="shared" si="33"/>
        <v>50627</v>
      </c>
      <c r="AO268" s="107">
        <f t="shared" si="33"/>
        <v>2537.6532870000001</v>
      </c>
      <c r="AP268" s="107">
        <f t="shared" si="33"/>
        <v>113</v>
      </c>
      <c r="AQ268" s="107">
        <f t="shared" si="33"/>
        <v>94.332487632300001</v>
      </c>
      <c r="AR268" s="107">
        <f t="shared" si="33"/>
        <v>631</v>
      </c>
      <c r="AS268" s="107">
        <f t="shared" si="33"/>
        <v>3.9162619999999997</v>
      </c>
      <c r="AT268" s="107">
        <f t="shared" si="33"/>
        <v>29</v>
      </c>
      <c r="AU268" s="107">
        <f t="shared" si="33"/>
        <v>28.172613000000002</v>
      </c>
      <c r="AV268" s="107">
        <f t="shared" si="33"/>
        <v>8</v>
      </c>
      <c r="AW268" s="107">
        <f t="shared" si="33"/>
        <v>101.9697</v>
      </c>
      <c r="AX268" s="107">
        <f t="shared" si="33"/>
        <v>4</v>
      </c>
      <c r="AY268" s="107">
        <f t="shared" si="33"/>
        <v>81.308785999999998</v>
      </c>
      <c r="AZ268" s="107">
        <f t="shared" si="33"/>
        <v>195</v>
      </c>
      <c r="BA268" s="107">
        <f t="shared" si="33"/>
        <v>7.7379999999999995</v>
      </c>
      <c r="BB268" s="107">
        <f t="shared" si="33"/>
        <v>6</v>
      </c>
      <c r="BC268" s="107">
        <f t="shared" si="33"/>
        <v>28.8349509755</v>
      </c>
      <c r="BD268" s="107">
        <f t="shared" si="33"/>
        <v>1</v>
      </c>
      <c r="BE268" s="107">
        <f t="shared" si="33"/>
        <v>0</v>
      </c>
      <c r="BF268" s="107">
        <f t="shared" si="33"/>
        <v>0</v>
      </c>
      <c r="BG268" s="107">
        <f t="shared" si="33"/>
        <v>1422.0718054736003</v>
      </c>
      <c r="BH268" s="107">
        <f t="shared" si="33"/>
        <v>568</v>
      </c>
      <c r="BI268" s="107">
        <f t="shared" si="33"/>
        <v>939.361445</v>
      </c>
      <c r="BJ268" s="107">
        <f t="shared" si="33"/>
        <v>166</v>
      </c>
      <c r="BK268" s="107">
        <f t="shared" si="33"/>
        <v>1582.7170122930002</v>
      </c>
      <c r="BL268" s="107">
        <f t="shared" si="33"/>
        <v>7041</v>
      </c>
      <c r="BM268" s="107">
        <f t="shared" si="33"/>
        <v>480.60978800000004</v>
      </c>
      <c r="BN268" s="107">
        <f t="shared" si="33"/>
        <v>219</v>
      </c>
      <c r="BO268" s="107">
        <f t="shared" si="33"/>
        <v>4223.1814606859998</v>
      </c>
      <c r="BP268" s="107">
        <f t="shared" si="33"/>
        <v>32293</v>
      </c>
      <c r="BQ268" s="107">
        <f t="shared" si="33"/>
        <v>25.494651999999999</v>
      </c>
      <c r="BR268" s="107">
        <f t="shared" si="33"/>
        <v>48</v>
      </c>
      <c r="BS268" s="107">
        <f t="shared" si="33"/>
        <v>443.13371799999896</v>
      </c>
      <c r="BT268" s="107">
        <f t="shared" si="33"/>
        <v>11</v>
      </c>
      <c r="BU268" s="107">
        <f t="shared" si="33"/>
        <v>2.999999999921274E-2</v>
      </c>
      <c r="BV268" s="107">
        <f t="shared" si="33"/>
        <v>0</v>
      </c>
      <c r="BW268" s="131">
        <f t="shared" ref="BW268:BW331" si="34">H268+L268+AI268+AQ268+AU268+AY268+BC268+BG268+BK268+BO268+BS268</f>
        <v>46161.478460002312</v>
      </c>
      <c r="BX268" s="131">
        <f t="shared" ref="BX268:BX331" si="35">C268-BW268</f>
        <v>-1.9760000141104683E-3</v>
      </c>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c r="EV268" s="57"/>
      <c r="EW268" s="57"/>
      <c r="EX268" s="57"/>
      <c r="EY268" s="57"/>
      <c r="EZ268" s="57"/>
      <c r="FA268" s="57"/>
      <c r="FB268" s="57"/>
      <c r="FC268" s="57"/>
      <c r="FD268" s="57"/>
      <c r="FE268" s="57"/>
      <c r="FF268" s="57"/>
      <c r="FG268" s="57"/>
      <c r="FH268" s="57"/>
      <c r="FI268" s="57"/>
      <c r="FJ268" s="57"/>
      <c r="FK268" s="57"/>
      <c r="FL268" s="57"/>
      <c r="FM268" s="57"/>
      <c r="FN268" s="57"/>
      <c r="FO268" s="57"/>
      <c r="FP268" s="57"/>
      <c r="FQ268" s="57"/>
      <c r="FR268" s="57"/>
      <c r="FS268" s="57"/>
      <c r="FT268" s="57"/>
      <c r="FU268" s="57"/>
      <c r="FV268" s="57"/>
      <c r="FW268" s="57"/>
      <c r="FX268" s="57"/>
      <c r="FY268" s="57"/>
      <c r="FZ268" s="57"/>
      <c r="GA268" s="57"/>
      <c r="GB268" s="57"/>
      <c r="GC268" s="57"/>
      <c r="GD268" s="57"/>
      <c r="GE268" s="57"/>
      <c r="GF268" s="57"/>
      <c r="GG268" s="57"/>
      <c r="GH268" s="57"/>
      <c r="GI268" s="57"/>
      <c r="GJ268" s="57"/>
      <c r="GK268" s="57"/>
      <c r="GL268" s="57"/>
      <c r="GM268" s="57"/>
      <c r="GN268" s="57"/>
      <c r="GO268" s="57"/>
      <c r="GP268" s="57"/>
      <c r="GQ268" s="57"/>
      <c r="GR268" s="57"/>
      <c r="GS268" s="57"/>
      <c r="GT268" s="57"/>
      <c r="GU268" s="57"/>
      <c r="GV268" s="57"/>
      <c r="GW268" s="57"/>
      <c r="GX268" s="57"/>
      <c r="GY268" s="57"/>
      <c r="GZ268" s="57"/>
      <c r="HA268" s="57"/>
      <c r="HB268" s="57"/>
      <c r="HC268" s="57"/>
      <c r="HD268" s="57"/>
      <c r="HE268" s="57"/>
      <c r="HF268" s="57"/>
      <c r="HG268" s="57"/>
      <c r="HH268" s="57"/>
      <c r="HI268" s="57"/>
      <c r="HJ268" s="57"/>
      <c r="HK268" s="57"/>
      <c r="HL268" s="57"/>
      <c r="HM268" s="57"/>
      <c r="HN268" s="57"/>
      <c r="HO268" s="57"/>
      <c r="HP268" s="57"/>
      <c r="HQ268" s="57"/>
      <c r="HR268" s="57"/>
      <c r="HS268" s="57"/>
      <c r="HT268" s="57"/>
      <c r="HU268" s="57"/>
      <c r="HV268" s="57"/>
      <c r="HW268" s="57"/>
      <c r="HX268" s="57"/>
      <c r="HY268" s="57"/>
      <c r="HZ268" s="57"/>
      <c r="IA268" s="57"/>
      <c r="IB268" s="57"/>
      <c r="IC268" s="57"/>
      <c r="ID268" s="57"/>
      <c r="IE268" s="57"/>
      <c r="IF268" s="57"/>
      <c r="IG268" s="57"/>
      <c r="IH268" s="57"/>
      <c r="II268" s="57"/>
      <c r="IJ268" s="57"/>
      <c r="IK268" s="57"/>
      <c r="IL268" s="57"/>
      <c r="IM268" s="57"/>
      <c r="IN268" s="57"/>
      <c r="IO268" s="57"/>
      <c r="IP268" s="57"/>
      <c r="IQ268" s="57"/>
      <c r="IR268" s="57"/>
      <c r="IS268" s="57"/>
      <c r="IT268" s="57"/>
      <c r="IU268" s="57"/>
      <c r="IV268" s="57"/>
    </row>
    <row r="269" spans="1:256" s="50" customFormat="1" ht="20.25" customHeight="1">
      <c r="A269" s="282" t="s">
        <v>90</v>
      </c>
      <c r="B269" s="91" t="s">
        <v>77</v>
      </c>
      <c r="C269" s="90">
        <v>37536.731246000003</v>
      </c>
      <c r="D269" s="90">
        <v>101137</v>
      </c>
      <c r="E269" s="90">
        <v>52.971477310658003</v>
      </c>
      <c r="F269" s="90">
        <v>13213.969555</v>
      </c>
      <c r="G269" s="90">
        <v>2942</v>
      </c>
      <c r="H269" s="90">
        <v>65.144690999999995</v>
      </c>
      <c r="I269" s="90">
        <v>29</v>
      </c>
      <c r="J269" s="90">
        <v>138.30000000000001</v>
      </c>
      <c r="K269" s="90">
        <v>11</v>
      </c>
      <c r="L269" s="90">
        <v>26942.726371000001</v>
      </c>
      <c r="M269" s="90">
        <v>39604</v>
      </c>
      <c r="N269" s="90">
        <v>56.038425007100003</v>
      </c>
      <c r="O269" s="90">
        <v>10918.247518</v>
      </c>
      <c r="P269" s="90">
        <v>2662</v>
      </c>
      <c r="Q269" s="90">
        <v>1554.323024</v>
      </c>
      <c r="R269" s="90">
        <v>1505</v>
      </c>
      <c r="S269" s="90">
        <v>633.95431099451798</v>
      </c>
      <c r="T269" s="90">
        <v>207.824636</v>
      </c>
      <c r="U269" s="90">
        <v>42</v>
      </c>
      <c r="V269" s="90">
        <v>25281.775280000002</v>
      </c>
      <c r="W269" s="90">
        <v>35628</v>
      </c>
      <c r="X269" s="90">
        <v>54.573089031378302</v>
      </c>
      <c r="Y269" s="90">
        <v>10200.493052</v>
      </c>
      <c r="Z269" s="90">
        <v>2451</v>
      </c>
      <c r="AA269" s="90">
        <v>1343.887645</v>
      </c>
      <c r="AB269" s="90">
        <v>3414</v>
      </c>
      <c r="AC269" s="90">
        <v>547.59312999999997</v>
      </c>
      <c r="AD269" s="90">
        <v>165</v>
      </c>
      <c r="AE269" s="90">
        <v>317.063446</v>
      </c>
      <c r="AF269" s="90">
        <v>562</v>
      </c>
      <c r="AG269" s="90">
        <v>170.16133600000001</v>
      </c>
      <c r="AH269" s="90">
        <v>46</v>
      </c>
      <c r="AI269" s="90">
        <v>7445.5927549999997</v>
      </c>
      <c r="AJ269" s="90">
        <v>51626</v>
      </c>
      <c r="AK269" s="90">
        <v>0</v>
      </c>
      <c r="AL269" s="90">
        <v>0</v>
      </c>
      <c r="AM269" s="90">
        <v>7444.5409909999998</v>
      </c>
      <c r="AN269" s="90">
        <v>51612</v>
      </c>
      <c r="AO269" s="90">
        <v>0</v>
      </c>
      <c r="AP269" s="90">
        <v>0</v>
      </c>
      <c r="AQ269" s="90">
        <v>259.43472300000002</v>
      </c>
      <c r="AR269" s="90">
        <v>1843</v>
      </c>
      <c r="AS269" s="90">
        <v>7.2400000000000006E-2</v>
      </c>
      <c r="AT269" s="90">
        <v>1</v>
      </c>
      <c r="AU269" s="90">
        <v>0</v>
      </c>
      <c r="AV269" s="90">
        <v>0</v>
      </c>
      <c r="AW269" s="90">
        <v>0</v>
      </c>
      <c r="AX269" s="90">
        <v>0</v>
      </c>
      <c r="AY269" s="90">
        <v>1.5867929999999999</v>
      </c>
      <c r="AZ269" s="90">
        <v>1</v>
      </c>
      <c r="BA269" s="90">
        <v>0</v>
      </c>
      <c r="BB269" s="90">
        <v>0</v>
      </c>
      <c r="BC269" s="90">
        <v>0</v>
      </c>
      <c r="BD269" s="90">
        <v>0</v>
      </c>
      <c r="BE269" s="90">
        <v>0</v>
      </c>
      <c r="BF269" s="90">
        <v>0</v>
      </c>
      <c r="BG269" s="90">
        <v>1158.6731520000001</v>
      </c>
      <c r="BH269" s="90">
        <v>463</v>
      </c>
      <c r="BI269" s="90">
        <v>1513.4238780000001</v>
      </c>
      <c r="BJ269" s="90">
        <v>121</v>
      </c>
      <c r="BK269" s="90">
        <v>1663.5727609999999</v>
      </c>
      <c r="BL269" s="90">
        <v>7571</v>
      </c>
      <c r="BM269" s="90">
        <v>643.92575899999997</v>
      </c>
      <c r="BN269" s="90">
        <v>147</v>
      </c>
      <c r="BO269" s="90">
        <v>0</v>
      </c>
      <c r="BP269" s="90">
        <v>0</v>
      </c>
      <c r="BQ269" s="90">
        <v>0</v>
      </c>
      <c r="BR269" s="90">
        <v>0</v>
      </c>
      <c r="BS269" s="90">
        <v>0</v>
      </c>
      <c r="BT269" s="90">
        <v>0</v>
      </c>
      <c r="BU269" s="90">
        <v>4.5474735088646402E-13</v>
      </c>
      <c r="BV269" s="90">
        <v>0</v>
      </c>
      <c r="BW269" s="131">
        <f t="shared" si="34"/>
        <v>37536.73124600001</v>
      </c>
      <c r="BX269" s="131">
        <f t="shared" si="35"/>
        <v>0</v>
      </c>
      <c r="IS269" s="60"/>
      <c r="IT269" s="60"/>
      <c r="IU269" s="60"/>
      <c r="IV269" s="60"/>
    </row>
    <row r="270" spans="1:256" s="50" customFormat="1" ht="20.25" customHeight="1">
      <c r="A270" s="282"/>
      <c r="B270" s="91" t="s">
        <v>33</v>
      </c>
      <c r="C270" s="92">
        <v>20918.447049999999</v>
      </c>
      <c r="D270" s="92">
        <v>33230</v>
      </c>
      <c r="E270" s="92">
        <v>45.893276047259597</v>
      </c>
      <c r="F270" s="92">
        <v>9594.7116549999992</v>
      </c>
      <c r="G270" s="92">
        <v>3231</v>
      </c>
      <c r="H270" s="92">
        <v>21.161131999999998</v>
      </c>
      <c r="I270" s="92">
        <v>15</v>
      </c>
      <c r="J270" s="92">
        <v>5.7374999999999998</v>
      </c>
      <c r="K270" s="92">
        <v>2</v>
      </c>
      <c r="L270" s="92">
        <v>19046.456539999999</v>
      </c>
      <c r="M270" s="92">
        <v>26371</v>
      </c>
      <c r="N270" s="92">
        <v>46.778463215662597</v>
      </c>
      <c r="O270" s="92">
        <v>8875.8138209999997</v>
      </c>
      <c r="P270" s="92">
        <v>2653</v>
      </c>
      <c r="Q270" s="92">
        <v>6292.0637800000004</v>
      </c>
      <c r="R270" s="92">
        <v>11030</v>
      </c>
      <c r="S270" s="92">
        <v>60.421128119055098</v>
      </c>
      <c r="T270" s="92">
        <v>1967.8274510000001</v>
      </c>
      <c r="U270" s="92">
        <v>687</v>
      </c>
      <c r="V270" s="92">
        <v>18998.94239</v>
      </c>
      <c r="W270" s="92">
        <v>26253</v>
      </c>
      <c r="X270" s="92">
        <v>46.6917924864497</v>
      </c>
      <c r="Y270" s="92">
        <v>8860.8698210000002</v>
      </c>
      <c r="Z270" s="92">
        <v>2644</v>
      </c>
      <c r="AA270" s="92">
        <v>36.536380999999999</v>
      </c>
      <c r="AB270" s="92">
        <v>103</v>
      </c>
      <c r="AC270" s="92">
        <v>2.4239999999999999</v>
      </c>
      <c r="AD270" s="92">
        <v>7</v>
      </c>
      <c r="AE270" s="92">
        <v>10.977769</v>
      </c>
      <c r="AF270" s="92">
        <v>15</v>
      </c>
      <c r="AG270" s="92">
        <v>12.52</v>
      </c>
      <c r="AH270" s="92">
        <v>2</v>
      </c>
      <c r="AI270" s="92">
        <v>1108.3781799999999</v>
      </c>
      <c r="AJ270" s="92">
        <v>6029</v>
      </c>
      <c r="AK270" s="92">
        <v>1.9039999999999999</v>
      </c>
      <c r="AL270" s="92">
        <v>7</v>
      </c>
      <c r="AM270" s="92">
        <v>1108.3781799999999</v>
      </c>
      <c r="AN270" s="92">
        <v>6029</v>
      </c>
      <c r="AO270" s="92">
        <v>1.9039999999999999</v>
      </c>
      <c r="AP270" s="92">
        <v>7</v>
      </c>
      <c r="AQ270" s="92">
        <v>35.467193999999999</v>
      </c>
      <c r="AR270" s="92">
        <v>155</v>
      </c>
      <c r="AS270" s="92">
        <v>28.986338</v>
      </c>
      <c r="AT270" s="92">
        <v>116</v>
      </c>
      <c r="AU270" s="92">
        <v>5.0829999999999998E-3</v>
      </c>
      <c r="AV270" s="92">
        <v>1</v>
      </c>
      <c r="AW270" s="92">
        <v>0</v>
      </c>
      <c r="AX270" s="92">
        <v>0</v>
      </c>
      <c r="AY270" s="92">
        <v>0</v>
      </c>
      <c r="AZ270" s="92">
        <v>0</v>
      </c>
      <c r="BA270" s="92">
        <v>0</v>
      </c>
      <c r="BB270" s="92">
        <v>0</v>
      </c>
      <c r="BC270" s="92">
        <v>0</v>
      </c>
      <c r="BD270" s="92">
        <v>0</v>
      </c>
      <c r="BE270" s="92">
        <v>0</v>
      </c>
      <c r="BF270" s="92">
        <v>0</v>
      </c>
      <c r="BG270" s="92">
        <v>588.63995699999998</v>
      </c>
      <c r="BH270" s="92">
        <v>212</v>
      </c>
      <c r="BI270" s="92">
        <v>456.41558800000001</v>
      </c>
      <c r="BJ270" s="92">
        <v>172</v>
      </c>
      <c r="BK270" s="92">
        <v>75.543847</v>
      </c>
      <c r="BL270" s="92">
        <v>112</v>
      </c>
      <c r="BM270" s="92">
        <v>188.53778</v>
      </c>
      <c r="BN270" s="92">
        <v>176</v>
      </c>
      <c r="BO270" s="92">
        <v>42.795116999999998</v>
      </c>
      <c r="BP270" s="92">
        <v>335</v>
      </c>
      <c r="BQ270" s="92">
        <v>37.316628000000001</v>
      </c>
      <c r="BR270" s="92">
        <v>105</v>
      </c>
      <c r="BS270" s="92">
        <v>0</v>
      </c>
      <c r="BT270" s="92">
        <v>0</v>
      </c>
      <c r="BU270" s="92">
        <v>0</v>
      </c>
      <c r="BV270" s="92">
        <v>0</v>
      </c>
      <c r="BW270" s="131">
        <f t="shared" si="34"/>
        <v>20918.447050000002</v>
      </c>
      <c r="BX270" s="131">
        <f t="shared" si="35"/>
        <v>0</v>
      </c>
      <c r="IS270" s="60"/>
      <c r="IT270" s="60"/>
      <c r="IU270" s="60"/>
      <c r="IV270" s="60"/>
    </row>
    <row r="271" spans="1:256" s="50" customFormat="1" ht="20.25" customHeight="1">
      <c r="A271" s="282"/>
      <c r="B271" s="91" t="s">
        <v>34</v>
      </c>
      <c r="C271" s="90">
        <v>4130.4836310004002</v>
      </c>
      <c r="D271" s="90">
        <v>11949</v>
      </c>
      <c r="E271" s="90">
        <v>55.106398595309898</v>
      </c>
      <c r="F271" s="90">
        <v>768.74217799999997</v>
      </c>
      <c r="G271" s="90">
        <v>339</v>
      </c>
      <c r="H271" s="92">
        <v>0</v>
      </c>
      <c r="I271" s="92">
        <v>0</v>
      </c>
      <c r="J271" s="92">
        <v>0</v>
      </c>
      <c r="K271" s="92">
        <v>0</v>
      </c>
      <c r="L271" s="90">
        <v>1524.5442924490001</v>
      </c>
      <c r="M271" s="90">
        <v>1808</v>
      </c>
      <c r="N271" s="90">
        <v>60.814548086324798</v>
      </c>
      <c r="O271" s="90">
        <v>665.17647399999998</v>
      </c>
      <c r="P271" s="90">
        <v>195</v>
      </c>
      <c r="Q271" s="90">
        <v>113.92973000000001</v>
      </c>
      <c r="R271" s="90">
        <v>80</v>
      </c>
      <c r="S271" s="90">
        <v>28.213503081437899</v>
      </c>
      <c r="T271" s="90">
        <v>768.74217799999997</v>
      </c>
      <c r="U271" s="90">
        <v>26</v>
      </c>
      <c r="V271" s="92">
        <v>1425.5453404489999</v>
      </c>
      <c r="W271" s="92">
        <v>1667</v>
      </c>
      <c r="X271" s="90">
        <v>58.2172229739122</v>
      </c>
      <c r="Y271" s="92">
        <v>632.99337400000002</v>
      </c>
      <c r="Z271" s="92">
        <v>182</v>
      </c>
      <c r="AA271" s="90">
        <v>79.586135999999996</v>
      </c>
      <c r="AB271" s="90">
        <v>127</v>
      </c>
      <c r="AC271" s="90">
        <v>32.183100000000003</v>
      </c>
      <c r="AD271" s="90">
        <v>13</v>
      </c>
      <c r="AE271" s="90">
        <v>19.412815999999999</v>
      </c>
      <c r="AF271" s="90">
        <v>14</v>
      </c>
      <c r="AG271" s="90">
        <v>0</v>
      </c>
      <c r="AH271" s="90">
        <v>0</v>
      </c>
      <c r="AI271" s="92">
        <v>1797.5196617265001</v>
      </c>
      <c r="AJ271" s="92">
        <v>8906</v>
      </c>
      <c r="AK271" s="90">
        <v>11.88531</v>
      </c>
      <c r="AL271" s="90">
        <v>76</v>
      </c>
      <c r="AM271" s="92">
        <v>1796.7734065172999</v>
      </c>
      <c r="AN271" s="92">
        <v>8903</v>
      </c>
      <c r="AO271" s="90">
        <v>11.88531</v>
      </c>
      <c r="AP271" s="90">
        <v>76</v>
      </c>
      <c r="AQ271" s="92">
        <v>62.240100122800001</v>
      </c>
      <c r="AR271" s="92">
        <v>235</v>
      </c>
      <c r="AS271" s="90">
        <v>0.45</v>
      </c>
      <c r="AT271" s="90">
        <v>3</v>
      </c>
      <c r="AU271" s="92">
        <v>9.8150240299999997E-2</v>
      </c>
      <c r="AV271" s="92">
        <v>1</v>
      </c>
      <c r="AW271" s="90">
        <v>14.9</v>
      </c>
      <c r="AX271" s="90">
        <v>4</v>
      </c>
      <c r="AY271" s="92">
        <v>0</v>
      </c>
      <c r="AZ271" s="92">
        <v>0</v>
      </c>
      <c r="BA271" s="90">
        <v>0</v>
      </c>
      <c r="BB271" s="90">
        <v>0</v>
      </c>
      <c r="BC271" s="92">
        <v>0</v>
      </c>
      <c r="BD271" s="92">
        <v>0</v>
      </c>
      <c r="BE271" s="90">
        <v>0</v>
      </c>
      <c r="BF271" s="90">
        <v>0</v>
      </c>
      <c r="BG271" s="92">
        <v>533.79680990420002</v>
      </c>
      <c r="BH271" s="92">
        <v>151</v>
      </c>
      <c r="BI271" s="90">
        <v>61.784604999999999</v>
      </c>
      <c r="BJ271" s="90">
        <v>39</v>
      </c>
      <c r="BK271" s="92">
        <v>58.832599622399997</v>
      </c>
      <c r="BL271" s="92">
        <v>30</v>
      </c>
      <c r="BM271" s="90">
        <v>6.5344360000000004</v>
      </c>
      <c r="BN271" s="90">
        <v>22</v>
      </c>
      <c r="BO271" s="92">
        <v>153.45201693519999</v>
      </c>
      <c r="BP271" s="92">
        <v>818</v>
      </c>
      <c r="BQ271" s="90">
        <v>8.0113529999999997</v>
      </c>
      <c r="BR271" s="90">
        <v>0</v>
      </c>
      <c r="BS271" s="92">
        <v>2.8421709430404002E-13</v>
      </c>
      <c r="BT271" s="92">
        <v>0</v>
      </c>
      <c r="BU271" s="90">
        <v>7.8159700933610995E-14</v>
      </c>
      <c r="BV271" s="90">
        <v>0</v>
      </c>
      <c r="BW271" s="131">
        <f t="shared" si="34"/>
        <v>4130.4836310004002</v>
      </c>
      <c r="BX271" s="131">
        <f t="shared" si="35"/>
        <v>0</v>
      </c>
      <c r="IS271" s="60"/>
      <c r="IT271" s="60"/>
      <c r="IU271" s="60"/>
      <c r="IV271" s="60"/>
    </row>
    <row r="272" spans="1:256" s="50" customFormat="1" ht="20.25" customHeight="1">
      <c r="A272" s="282"/>
      <c r="B272" s="91" t="s">
        <v>121</v>
      </c>
      <c r="C272" s="90">
        <v>942.80143599999997</v>
      </c>
      <c r="D272" s="90">
        <v>1329</v>
      </c>
      <c r="E272" s="90">
        <v>91.177961708242805</v>
      </c>
      <c r="F272" s="90">
        <v>390.55433299999999</v>
      </c>
      <c r="G272" s="90">
        <v>87</v>
      </c>
      <c r="H272" s="90">
        <v>3.5101390000000001</v>
      </c>
      <c r="I272" s="90">
        <v>2</v>
      </c>
      <c r="J272" s="90">
        <v>1.688299</v>
      </c>
      <c r="K272" s="90">
        <v>1</v>
      </c>
      <c r="L272" s="90">
        <v>483.595373</v>
      </c>
      <c r="M272" s="90">
        <v>978</v>
      </c>
      <c r="N272" s="90">
        <v>56.811235634088497</v>
      </c>
      <c r="O272" s="90">
        <v>123.281813</v>
      </c>
      <c r="P272" s="90">
        <v>32</v>
      </c>
      <c r="Q272" s="90">
        <v>0.33995500000000001</v>
      </c>
      <c r="R272" s="90">
        <v>1</v>
      </c>
      <c r="S272" s="90" t="e">
        <v>#DIV/0!</v>
      </c>
      <c r="T272" s="90">
        <v>0</v>
      </c>
      <c r="U272" s="90">
        <v>0</v>
      </c>
      <c r="V272" s="90">
        <v>410.85803499999997</v>
      </c>
      <c r="W272" s="90">
        <v>863</v>
      </c>
      <c r="X272" s="90">
        <v>51.074095186147296</v>
      </c>
      <c r="Y272" s="90">
        <v>115.84464699999999</v>
      </c>
      <c r="Z272" s="90">
        <v>29</v>
      </c>
      <c r="AA272" s="90">
        <v>51.335681999999998</v>
      </c>
      <c r="AB272" s="90">
        <v>107</v>
      </c>
      <c r="AC272" s="90">
        <v>7.4371660000000004</v>
      </c>
      <c r="AD272" s="90">
        <v>3</v>
      </c>
      <c r="AE272" s="90">
        <v>21.401655999999999</v>
      </c>
      <c r="AF272" s="90">
        <v>8</v>
      </c>
      <c r="AG272" s="90">
        <v>0</v>
      </c>
      <c r="AH272" s="90">
        <v>0</v>
      </c>
      <c r="AI272" s="90"/>
      <c r="AJ272" s="90"/>
      <c r="AK272" s="90"/>
      <c r="AL272" s="90"/>
      <c r="AM272" s="90"/>
      <c r="AN272" s="90"/>
      <c r="AO272" s="90"/>
      <c r="AP272" s="90"/>
      <c r="AQ272" s="90">
        <v>0</v>
      </c>
      <c r="AR272" s="90">
        <v>0</v>
      </c>
      <c r="AS272" s="90">
        <v>1.9843E-2</v>
      </c>
      <c r="AT272" s="90">
        <v>1</v>
      </c>
      <c r="AU272" s="90">
        <v>0</v>
      </c>
      <c r="AV272" s="90">
        <v>0</v>
      </c>
      <c r="AW272" s="90">
        <v>2.78051</v>
      </c>
      <c r="AX272" s="90">
        <v>1</v>
      </c>
      <c r="AY272" s="90">
        <v>0</v>
      </c>
      <c r="AZ272" s="90">
        <v>0</v>
      </c>
      <c r="BA272" s="90">
        <v>0</v>
      </c>
      <c r="BB272" s="90">
        <v>0</v>
      </c>
      <c r="BC272" s="90">
        <v>0</v>
      </c>
      <c r="BD272" s="90">
        <v>0</v>
      </c>
      <c r="BE272" s="90">
        <v>0</v>
      </c>
      <c r="BF272" s="90">
        <v>0</v>
      </c>
      <c r="BG272" s="90">
        <v>36.276429999999998</v>
      </c>
      <c r="BH272" s="90">
        <v>87</v>
      </c>
      <c r="BI272" s="90">
        <v>37.082923000000001</v>
      </c>
      <c r="BJ272" s="90">
        <v>6</v>
      </c>
      <c r="BK272" s="90">
        <v>395.79043799999999</v>
      </c>
      <c r="BL272" s="90">
        <v>180</v>
      </c>
      <c r="BM272" s="90">
        <v>217.46643700000001</v>
      </c>
      <c r="BN272" s="90">
        <v>44</v>
      </c>
      <c r="BO272" s="90">
        <v>23.629055999999999</v>
      </c>
      <c r="BP272" s="90">
        <v>82</v>
      </c>
      <c r="BQ272" s="90">
        <v>8.2345079999999999</v>
      </c>
      <c r="BR272" s="90">
        <v>2</v>
      </c>
      <c r="BS272" s="90"/>
      <c r="BT272" s="90"/>
      <c r="BU272" s="90"/>
      <c r="BV272" s="90"/>
      <c r="BW272" s="131">
        <f t="shared" si="34"/>
        <v>942.80143599999997</v>
      </c>
      <c r="BX272" s="131">
        <f t="shared" si="35"/>
        <v>0</v>
      </c>
      <c r="IS272" s="60"/>
      <c r="IT272" s="60"/>
      <c r="IU272" s="60"/>
      <c r="IV272" s="60"/>
    </row>
    <row r="273" spans="1:256" s="54" customFormat="1" ht="20.25" customHeight="1">
      <c r="A273" s="282"/>
      <c r="B273" s="74" t="s">
        <v>32</v>
      </c>
      <c r="C273" s="90">
        <v>9366.7414090000002</v>
      </c>
      <c r="D273" s="90">
        <v>16564</v>
      </c>
      <c r="E273" s="90">
        <v>56.206818889887501</v>
      </c>
      <c r="F273" s="90">
        <v>2562.5775960000001</v>
      </c>
      <c r="G273" s="90">
        <v>640</v>
      </c>
      <c r="H273" s="90">
        <v>217.06714600000001</v>
      </c>
      <c r="I273" s="90">
        <v>8</v>
      </c>
      <c r="J273" s="90">
        <v>37.700000000000003</v>
      </c>
      <c r="K273" s="90">
        <v>2</v>
      </c>
      <c r="L273" s="90">
        <v>7782.1287030000003</v>
      </c>
      <c r="M273" s="90">
        <v>9425</v>
      </c>
      <c r="N273" s="90">
        <v>60.344825515813397</v>
      </c>
      <c r="O273" s="90">
        <v>1942.5167960000001</v>
      </c>
      <c r="P273" s="90">
        <v>514</v>
      </c>
      <c r="Q273" s="90">
        <v>988.60843499999999</v>
      </c>
      <c r="R273" s="90">
        <v>1361</v>
      </c>
      <c r="S273" s="90">
        <v>66.596938551382905</v>
      </c>
      <c r="T273" s="90">
        <v>99.174317000000002</v>
      </c>
      <c r="U273" s="90">
        <v>40</v>
      </c>
      <c r="V273" s="90">
        <v>7570.5961180000004</v>
      </c>
      <c r="W273" s="90">
        <v>9094</v>
      </c>
      <c r="X273" s="90">
        <v>59.566125433964501</v>
      </c>
      <c r="Y273" s="90">
        <v>1874.952104</v>
      </c>
      <c r="Z273" s="90">
        <v>500</v>
      </c>
      <c r="AA273" s="90">
        <v>171.926885</v>
      </c>
      <c r="AB273" s="90">
        <v>295</v>
      </c>
      <c r="AC273" s="90">
        <v>56.163691999999998</v>
      </c>
      <c r="AD273" s="90">
        <v>12</v>
      </c>
      <c r="AE273" s="90">
        <v>39.605699999999999</v>
      </c>
      <c r="AF273" s="90">
        <v>36</v>
      </c>
      <c r="AG273" s="90">
        <v>11.401</v>
      </c>
      <c r="AH273" s="90">
        <v>2</v>
      </c>
      <c r="AI273" s="90">
        <v>697.81418799999994</v>
      </c>
      <c r="AJ273" s="90">
        <v>3561</v>
      </c>
      <c r="AK273" s="90">
        <v>4.758</v>
      </c>
      <c r="AL273" s="90">
        <v>28</v>
      </c>
      <c r="AM273" s="90">
        <v>697.81418799999994</v>
      </c>
      <c r="AN273" s="90">
        <v>3561</v>
      </c>
      <c r="AO273" s="90">
        <v>4.758</v>
      </c>
      <c r="AP273" s="90">
        <v>28</v>
      </c>
      <c r="AQ273" s="90">
        <v>2.0321199999999999</v>
      </c>
      <c r="AR273" s="90">
        <v>9</v>
      </c>
      <c r="AS273" s="90">
        <v>0</v>
      </c>
      <c r="AT273" s="90">
        <v>0</v>
      </c>
      <c r="AU273" s="90">
        <v>55.986306999999996</v>
      </c>
      <c r="AV273" s="90">
        <v>12</v>
      </c>
      <c r="AW273" s="90">
        <v>65.171499999999995</v>
      </c>
      <c r="AX273" s="90">
        <v>15</v>
      </c>
      <c r="AY273" s="90">
        <v>2.88</v>
      </c>
      <c r="AZ273" s="90">
        <v>6</v>
      </c>
      <c r="BA273" s="90">
        <v>0</v>
      </c>
      <c r="BB273" s="90">
        <v>0</v>
      </c>
      <c r="BC273" s="90">
        <v>0</v>
      </c>
      <c r="BD273" s="90">
        <v>0</v>
      </c>
      <c r="BE273" s="90">
        <v>0</v>
      </c>
      <c r="BF273" s="90">
        <v>0</v>
      </c>
      <c r="BG273" s="90">
        <v>106.599538</v>
      </c>
      <c r="BH273" s="90">
        <v>88</v>
      </c>
      <c r="BI273" s="90">
        <v>44.5</v>
      </c>
      <c r="BJ273" s="90">
        <v>11</v>
      </c>
      <c r="BK273" s="90">
        <v>162.61536000000001</v>
      </c>
      <c r="BL273" s="90">
        <v>101</v>
      </c>
      <c r="BM273" s="90">
        <v>435.40010000000001</v>
      </c>
      <c r="BN273" s="90">
        <v>61</v>
      </c>
      <c r="BO273" s="90">
        <v>339.61804699999999</v>
      </c>
      <c r="BP273" s="90">
        <v>3354</v>
      </c>
      <c r="BQ273" s="90">
        <v>32.531199999999998</v>
      </c>
      <c r="BR273" s="90">
        <v>9</v>
      </c>
      <c r="BS273" s="90">
        <v>0</v>
      </c>
      <c r="BT273" s="90">
        <v>0</v>
      </c>
      <c r="BU273" s="90">
        <v>0</v>
      </c>
      <c r="BV273" s="90">
        <v>0</v>
      </c>
      <c r="BW273" s="131">
        <f t="shared" si="34"/>
        <v>9366.7414089999984</v>
      </c>
      <c r="BX273" s="131">
        <f t="shared" si="35"/>
        <v>0</v>
      </c>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5"/>
      <c r="EA273" s="135"/>
      <c r="EB273" s="135"/>
      <c r="EC273" s="135"/>
      <c r="ED273" s="135"/>
      <c r="EE273" s="135"/>
      <c r="EF273" s="135"/>
      <c r="EG273" s="135"/>
      <c r="EH273" s="135"/>
      <c r="EI273" s="135"/>
      <c r="EJ273" s="135"/>
      <c r="EK273" s="135"/>
      <c r="EL273" s="135"/>
      <c r="EM273" s="135"/>
      <c r="EN273" s="135"/>
      <c r="EO273" s="135"/>
      <c r="EP273" s="135"/>
      <c r="EQ273" s="135"/>
      <c r="ER273" s="135"/>
      <c r="ES273" s="135"/>
      <c r="ET273" s="135"/>
      <c r="EU273" s="135"/>
      <c r="EV273" s="135"/>
      <c r="EW273" s="135"/>
      <c r="EX273" s="135"/>
      <c r="EY273" s="135"/>
      <c r="EZ273" s="135"/>
      <c r="FA273" s="135"/>
      <c r="FB273" s="135"/>
      <c r="FC273" s="135"/>
      <c r="FD273" s="135"/>
      <c r="FE273" s="135"/>
      <c r="FF273" s="135"/>
      <c r="FG273" s="135"/>
      <c r="FH273" s="135"/>
      <c r="FI273" s="135"/>
      <c r="FJ273" s="135"/>
      <c r="FK273" s="135"/>
      <c r="FL273" s="135"/>
      <c r="FM273" s="135"/>
      <c r="FN273" s="135"/>
      <c r="FO273" s="135"/>
      <c r="FP273" s="135"/>
      <c r="FQ273" s="135"/>
      <c r="FR273" s="135"/>
      <c r="FS273" s="135"/>
      <c r="FT273" s="135"/>
      <c r="FU273" s="135"/>
      <c r="FV273" s="135"/>
      <c r="FW273" s="135"/>
      <c r="FX273" s="135"/>
      <c r="FY273" s="135"/>
      <c r="FZ273" s="135"/>
      <c r="GA273" s="135"/>
      <c r="GB273" s="135"/>
      <c r="GC273" s="135"/>
      <c r="GD273" s="135"/>
      <c r="GE273" s="135"/>
      <c r="GF273" s="135"/>
      <c r="GG273" s="135"/>
      <c r="GH273" s="135"/>
      <c r="GI273" s="135"/>
      <c r="GJ273" s="135"/>
      <c r="GK273" s="135"/>
      <c r="GL273" s="135"/>
      <c r="GM273" s="135"/>
      <c r="GN273" s="135"/>
      <c r="GO273" s="135"/>
      <c r="GP273" s="135"/>
      <c r="GQ273" s="135"/>
      <c r="GR273" s="135"/>
      <c r="GS273" s="135"/>
      <c r="GT273" s="135"/>
      <c r="GU273" s="135"/>
      <c r="GV273" s="135"/>
      <c r="GW273" s="135"/>
      <c r="GX273" s="135"/>
      <c r="GY273" s="135"/>
      <c r="GZ273" s="135"/>
      <c r="HA273" s="135"/>
      <c r="HB273" s="135"/>
      <c r="HC273" s="135"/>
      <c r="HD273" s="135"/>
      <c r="HE273" s="135"/>
      <c r="HF273" s="135"/>
      <c r="HG273" s="135"/>
      <c r="HH273" s="135"/>
      <c r="HI273" s="135"/>
      <c r="HJ273" s="135"/>
      <c r="HK273" s="135"/>
      <c r="HL273" s="135"/>
      <c r="HM273" s="135"/>
      <c r="HN273" s="135"/>
      <c r="HO273" s="135"/>
      <c r="HP273" s="135"/>
      <c r="HQ273" s="135"/>
      <c r="HR273" s="135"/>
      <c r="HS273" s="135"/>
      <c r="HT273" s="135"/>
      <c r="HU273" s="135"/>
      <c r="HV273" s="135"/>
      <c r="HW273" s="135"/>
      <c r="HX273" s="135"/>
      <c r="HY273" s="135"/>
      <c r="HZ273" s="135"/>
      <c r="IA273" s="135"/>
      <c r="IB273" s="135"/>
      <c r="IC273" s="135"/>
      <c r="ID273" s="135"/>
      <c r="IE273" s="135"/>
      <c r="IF273" s="135"/>
      <c r="IG273" s="135"/>
      <c r="IH273" s="135"/>
      <c r="II273" s="135"/>
      <c r="IJ273" s="135"/>
      <c r="IK273" s="135"/>
      <c r="IL273" s="135"/>
      <c r="IM273" s="135"/>
      <c r="IN273" s="135"/>
      <c r="IO273" s="135"/>
      <c r="IP273" s="135"/>
      <c r="IQ273" s="135"/>
      <c r="IR273" s="135"/>
      <c r="IS273" s="135"/>
      <c r="IT273" s="135"/>
      <c r="IU273" s="135"/>
      <c r="IV273" s="135"/>
    </row>
    <row r="274" spans="1:256" s="54" customFormat="1" ht="20.25" customHeight="1">
      <c r="A274" s="282"/>
      <c r="B274" s="74" t="s">
        <v>50</v>
      </c>
      <c r="C274" s="90">
        <v>1687.4277239999999</v>
      </c>
      <c r="D274" s="90">
        <v>4977</v>
      </c>
      <c r="E274" s="90">
        <v>49.856379545875697</v>
      </c>
      <c r="F274" s="90">
        <v>558.78222300000004</v>
      </c>
      <c r="G274" s="90">
        <v>267</v>
      </c>
      <c r="H274" s="90">
        <v>0.50700000000000001</v>
      </c>
      <c r="I274" s="90">
        <v>1</v>
      </c>
      <c r="J274" s="90"/>
      <c r="K274" s="90"/>
      <c r="L274" s="90">
        <v>1480.822424</v>
      </c>
      <c r="M274" s="90">
        <v>3502</v>
      </c>
      <c r="N274" s="90">
        <v>58.4671338476873</v>
      </c>
      <c r="O274" s="90">
        <v>394.11442299999999</v>
      </c>
      <c r="P274" s="90">
        <v>195</v>
      </c>
      <c r="Q274" s="90">
        <v>136.24736999999999</v>
      </c>
      <c r="R274" s="90">
        <v>242</v>
      </c>
      <c r="S274" s="90">
        <v>44.019166609109497</v>
      </c>
      <c r="T274" s="90">
        <v>38.350673999999998</v>
      </c>
      <c r="U274" s="90">
        <v>20</v>
      </c>
      <c r="V274" s="90">
        <v>1419.175755</v>
      </c>
      <c r="W274" s="90">
        <v>3218</v>
      </c>
      <c r="X274" s="90">
        <v>60.480891416467301</v>
      </c>
      <c r="Y274" s="90">
        <v>359.21877599999999</v>
      </c>
      <c r="Z274" s="90">
        <v>161</v>
      </c>
      <c r="AA274" s="90">
        <v>61.646669000000003</v>
      </c>
      <c r="AB274" s="90">
        <v>284</v>
      </c>
      <c r="AC274" s="90">
        <v>34.895646999999997</v>
      </c>
      <c r="AD274" s="90">
        <v>34</v>
      </c>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v>3.1751</v>
      </c>
      <c r="BH274" s="90">
        <v>20</v>
      </c>
      <c r="BI274" s="90">
        <v>4.8600000000000003</v>
      </c>
      <c r="BJ274" s="90">
        <v>5</v>
      </c>
      <c r="BK274" s="90">
        <v>202.92189999999999</v>
      </c>
      <c r="BL274" s="90">
        <v>1446</v>
      </c>
      <c r="BM274" s="90">
        <v>159.80779999999999</v>
      </c>
      <c r="BN274" s="90">
        <v>67</v>
      </c>
      <c r="BO274" s="90"/>
      <c r="BP274" s="90">
        <v>1</v>
      </c>
      <c r="BQ274" s="90"/>
      <c r="BR274" s="90"/>
      <c r="BS274" s="90">
        <v>1.2999999999999999E-3</v>
      </c>
      <c r="BT274" s="90">
        <v>7</v>
      </c>
      <c r="BU274" s="90"/>
      <c r="BV274" s="90"/>
      <c r="BW274" s="131">
        <f t="shared" si="34"/>
        <v>1687.4277239999999</v>
      </c>
      <c r="BX274" s="131">
        <f t="shared" si="35"/>
        <v>0</v>
      </c>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5"/>
      <c r="EA274" s="135"/>
      <c r="EB274" s="135"/>
      <c r="EC274" s="135"/>
      <c r="ED274" s="135"/>
      <c r="EE274" s="135"/>
      <c r="EF274" s="135"/>
      <c r="EG274" s="135"/>
      <c r="EH274" s="135"/>
      <c r="EI274" s="135"/>
      <c r="EJ274" s="135"/>
      <c r="EK274" s="135"/>
      <c r="EL274" s="135"/>
      <c r="EM274" s="135"/>
      <c r="EN274" s="135"/>
      <c r="EO274" s="135"/>
      <c r="EP274" s="135"/>
      <c r="EQ274" s="135"/>
      <c r="ER274" s="135"/>
      <c r="ES274" s="135"/>
      <c r="ET274" s="135"/>
      <c r="EU274" s="135"/>
      <c r="EV274" s="135"/>
      <c r="EW274" s="135"/>
      <c r="EX274" s="135"/>
      <c r="EY274" s="135"/>
      <c r="EZ274" s="135"/>
      <c r="FA274" s="135"/>
      <c r="FB274" s="135"/>
      <c r="FC274" s="135"/>
      <c r="FD274" s="135"/>
      <c r="FE274" s="135"/>
      <c r="FF274" s="135"/>
      <c r="FG274" s="135"/>
      <c r="FH274" s="135"/>
      <c r="FI274" s="135"/>
      <c r="FJ274" s="135"/>
      <c r="FK274" s="135"/>
      <c r="FL274" s="135"/>
      <c r="FM274" s="135"/>
      <c r="FN274" s="135"/>
      <c r="FO274" s="135"/>
      <c r="FP274" s="135"/>
      <c r="FQ274" s="135"/>
      <c r="FR274" s="135"/>
      <c r="FS274" s="135"/>
      <c r="FT274" s="135"/>
      <c r="FU274" s="135"/>
      <c r="FV274" s="135"/>
      <c r="FW274" s="135"/>
      <c r="FX274" s="135"/>
      <c r="FY274" s="135"/>
      <c r="FZ274" s="135"/>
      <c r="GA274" s="135"/>
      <c r="GB274" s="135"/>
      <c r="GC274" s="135"/>
      <c r="GD274" s="135"/>
      <c r="GE274" s="135"/>
      <c r="GF274" s="135"/>
      <c r="GG274" s="135"/>
      <c r="GH274" s="135"/>
      <c r="GI274" s="135"/>
      <c r="GJ274" s="135"/>
      <c r="GK274" s="135"/>
      <c r="GL274" s="135"/>
      <c r="GM274" s="135"/>
      <c r="GN274" s="135"/>
      <c r="GO274" s="135"/>
      <c r="GP274" s="135"/>
      <c r="GQ274" s="135"/>
      <c r="GR274" s="135"/>
      <c r="GS274" s="135"/>
      <c r="GT274" s="135"/>
      <c r="GU274" s="135"/>
      <c r="GV274" s="135"/>
      <c r="GW274" s="135"/>
      <c r="GX274" s="135"/>
      <c r="GY274" s="135"/>
      <c r="GZ274" s="135"/>
      <c r="HA274" s="135"/>
      <c r="HB274" s="135"/>
      <c r="HC274" s="135"/>
      <c r="HD274" s="135"/>
      <c r="HE274" s="135"/>
      <c r="HF274" s="135"/>
      <c r="HG274" s="135"/>
      <c r="HH274" s="135"/>
      <c r="HI274" s="135"/>
      <c r="HJ274" s="135"/>
      <c r="HK274" s="135"/>
      <c r="HL274" s="135"/>
      <c r="HM274" s="135"/>
      <c r="HN274" s="135"/>
      <c r="HO274" s="135"/>
      <c r="HP274" s="135"/>
      <c r="HQ274" s="135"/>
      <c r="HR274" s="135"/>
      <c r="HS274" s="135"/>
      <c r="HT274" s="135"/>
      <c r="HU274" s="135"/>
      <c r="HV274" s="135"/>
      <c r="HW274" s="135"/>
      <c r="HX274" s="135"/>
      <c r="HY274" s="135"/>
      <c r="HZ274" s="135"/>
      <c r="IA274" s="135"/>
      <c r="IB274" s="135"/>
      <c r="IC274" s="135"/>
      <c r="ID274" s="135"/>
      <c r="IE274" s="135"/>
      <c r="IF274" s="135"/>
      <c r="IG274" s="135"/>
      <c r="IH274" s="135"/>
      <c r="II274" s="135"/>
      <c r="IJ274" s="135"/>
      <c r="IK274" s="135"/>
      <c r="IL274" s="135"/>
      <c r="IM274" s="135"/>
      <c r="IN274" s="135"/>
      <c r="IO274" s="135"/>
      <c r="IP274" s="135"/>
      <c r="IQ274" s="135"/>
      <c r="IR274" s="135"/>
      <c r="IS274" s="135"/>
      <c r="IT274" s="135"/>
      <c r="IU274" s="135"/>
      <c r="IV274" s="135"/>
    </row>
    <row r="275" spans="1:256" s="54" customFormat="1" ht="20.25" customHeight="1">
      <c r="A275" s="282"/>
      <c r="B275" s="74" t="s">
        <v>35</v>
      </c>
      <c r="C275" s="90">
        <v>1627.040113</v>
      </c>
      <c r="D275" s="90">
        <v>4009</v>
      </c>
      <c r="E275" s="90">
        <v>45.082082222121898</v>
      </c>
      <c r="F275" s="90">
        <v>205.32928000000001</v>
      </c>
      <c r="G275" s="90">
        <v>148</v>
      </c>
      <c r="H275" s="90">
        <v>0</v>
      </c>
      <c r="I275" s="90">
        <v>0</v>
      </c>
      <c r="J275" s="90">
        <v>0</v>
      </c>
      <c r="K275" s="90">
        <v>0</v>
      </c>
      <c r="L275" s="90">
        <v>703.24408700000004</v>
      </c>
      <c r="M275" s="90">
        <v>1568</v>
      </c>
      <c r="N275" s="90">
        <v>46.177502240220299</v>
      </c>
      <c r="O275" s="90">
        <v>102.25583</v>
      </c>
      <c r="P275" s="90">
        <v>65</v>
      </c>
      <c r="Q275" s="90">
        <v>396.95969600000001</v>
      </c>
      <c r="R275" s="90">
        <v>1021</v>
      </c>
      <c r="S275" s="90">
        <v>42.504019859089098</v>
      </c>
      <c r="T275" s="90">
        <v>48.98883</v>
      </c>
      <c r="U275" s="90">
        <v>37</v>
      </c>
      <c r="V275" s="90">
        <v>703.05658700000004</v>
      </c>
      <c r="W275" s="90">
        <v>1567</v>
      </c>
      <c r="X275" s="90">
        <v>46.173199078414598</v>
      </c>
      <c r="Y275" s="90">
        <v>102.25583</v>
      </c>
      <c r="Z275" s="90">
        <v>65</v>
      </c>
      <c r="AA275" s="90">
        <v>0</v>
      </c>
      <c r="AB275" s="90">
        <v>0</v>
      </c>
      <c r="AC275" s="90">
        <v>0</v>
      </c>
      <c r="AD275" s="90">
        <v>0</v>
      </c>
      <c r="AE275" s="90">
        <v>0.1875</v>
      </c>
      <c r="AF275" s="90">
        <v>1</v>
      </c>
      <c r="AG275" s="90">
        <v>0</v>
      </c>
      <c r="AH275" s="90">
        <v>0</v>
      </c>
      <c r="AI275" s="90"/>
      <c r="AJ275" s="90"/>
      <c r="AK275" s="90"/>
      <c r="AL275" s="90"/>
      <c r="AM275" s="90"/>
      <c r="AN275" s="90"/>
      <c r="AO275" s="90"/>
      <c r="AP275" s="90"/>
      <c r="AQ275" s="90">
        <v>0.08</v>
      </c>
      <c r="AR275" s="90">
        <v>1</v>
      </c>
      <c r="AS275" s="90">
        <v>0</v>
      </c>
      <c r="AT275" s="90">
        <v>0</v>
      </c>
      <c r="AU275" s="90">
        <v>0</v>
      </c>
      <c r="AV275" s="90">
        <v>0</v>
      </c>
      <c r="AW275" s="90">
        <v>0</v>
      </c>
      <c r="AX275" s="90">
        <v>0</v>
      </c>
      <c r="AY275" s="90">
        <v>0</v>
      </c>
      <c r="AZ275" s="90">
        <v>0</v>
      </c>
      <c r="BA275" s="90">
        <v>0</v>
      </c>
      <c r="BB275" s="90">
        <v>0</v>
      </c>
      <c r="BC275" s="90">
        <v>0</v>
      </c>
      <c r="BD275" s="90">
        <v>0</v>
      </c>
      <c r="BE275" s="90">
        <v>0</v>
      </c>
      <c r="BF275" s="90">
        <v>0</v>
      </c>
      <c r="BG275" s="90">
        <v>296.82482199999998</v>
      </c>
      <c r="BH275" s="90">
        <v>62</v>
      </c>
      <c r="BI275" s="90">
        <v>46.508150000000001</v>
      </c>
      <c r="BJ275" s="90">
        <v>4</v>
      </c>
      <c r="BK275" s="90">
        <v>151.22913</v>
      </c>
      <c r="BL275" s="90">
        <v>736</v>
      </c>
      <c r="BM275" s="90">
        <v>8.2396999999999991</v>
      </c>
      <c r="BN275" s="90">
        <v>11</v>
      </c>
      <c r="BO275" s="90">
        <v>475.66207400000002</v>
      </c>
      <c r="BP275" s="90">
        <v>1642</v>
      </c>
      <c r="BQ275" s="90">
        <v>48.325600000000001</v>
      </c>
      <c r="BR275" s="90">
        <v>68</v>
      </c>
      <c r="BS275" s="90">
        <v>0</v>
      </c>
      <c r="BT275" s="90">
        <v>0</v>
      </c>
      <c r="BU275" s="90">
        <v>0</v>
      </c>
      <c r="BV275" s="90">
        <v>0</v>
      </c>
      <c r="BW275" s="131">
        <f t="shared" si="34"/>
        <v>1627.040113</v>
      </c>
      <c r="BX275" s="131">
        <f t="shared" si="35"/>
        <v>0</v>
      </c>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c r="DH275" s="135"/>
      <c r="DI275" s="135"/>
      <c r="DJ275" s="135"/>
      <c r="DK275" s="135"/>
      <c r="DL275" s="135"/>
      <c r="DM275" s="135"/>
      <c r="DN275" s="135"/>
      <c r="DO275" s="135"/>
      <c r="DP275" s="135"/>
      <c r="DQ275" s="135"/>
      <c r="DR275" s="135"/>
      <c r="DS275" s="135"/>
      <c r="DT275" s="135"/>
      <c r="DU275" s="135"/>
      <c r="DV275" s="135"/>
      <c r="DW275" s="135"/>
      <c r="DX275" s="135"/>
      <c r="DY275" s="135"/>
      <c r="DZ275" s="135"/>
      <c r="EA275" s="135"/>
      <c r="EB275" s="135"/>
      <c r="EC275" s="135"/>
      <c r="ED275" s="135"/>
      <c r="EE275" s="135"/>
      <c r="EF275" s="135"/>
      <c r="EG275" s="135"/>
      <c r="EH275" s="135"/>
      <c r="EI275" s="135"/>
      <c r="EJ275" s="135"/>
      <c r="EK275" s="135"/>
      <c r="EL275" s="135"/>
      <c r="EM275" s="135"/>
      <c r="EN275" s="135"/>
      <c r="EO275" s="135"/>
      <c r="EP275" s="135"/>
      <c r="EQ275" s="135"/>
      <c r="ER275" s="135"/>
      <c r="ES275" s="135"/>
      <c r="ET275" s="135"/>
      <c r="EU275" s="135"/>
      <c r="EV275" s="135"/>
      <c r="EW275" s="135"/>
      <c r="EX275" s="135"/>
      <c r="EY275" s="135"/>
      <c r="EZ275" s="135"/>
      <c r="FA275" s="135"/>
      <c r="FB275" s="135"/>
      <c r="FC275" s="135"/>
      <c r="FD275" s="135"/>
      <c r="FE275" s="135"/>
      <c r="FF275" s="135"/>
      <c r="FG275" s="135"/>
      <c r="FH275" s="135"/>
      <c r="FI275" s="135"/>
      <c r="FJ275" s="135"/>
      <c r="FK275" s="135"/>
      <c r="FL275" s="135"/>
      <c r="FM275" s="135"/>
      <c r="FN275" s="135"/>
      <c r="FO275" s="135"/>
      <c r="FP275" s="135"/>
      <c r="FQ275" s="135"/>
      <c r="FR275" s="135"/>
      <c r="FS275" s="135"/>
      <c r="FT275" s="135"/>
      <c r="FU275" s="135"/>
      <c r="FV275" s="135"/>
      <c r="FW275" s="135"/>
      <c r="FX275" s="135"/>
      <c r="FY275" s="135"/>
      <c r="FZ275" s="135"/>
      <c r="GA275" s="135"/>
      <c r="GB275" s="135"/>
      <c r="GC275" s="135"/>
      <c r="GD275" s="135"/>
      <c r="GE275" s="135"/>
      <c r="GF275" s="135"/>
      <c r="GG275" s="135"/>
      <c r="GH275" s="135"/>
      <c r="GI275" s="135"/>
      <c r="GJ275" s="135"/>
      <c r="GK275" s="135"/>
      <c r="GL275" s="135"/>
      <c r="GM275" s="135"/>
      <c r="GN275" s="135"/>
      <c r="GO275" s="135"/>
      <c r="GP275" s="135"/>
      <c r="GQ275" s="135"/>
      <c r="GR275" s="135"/>
      <c r="GS275" s="135"/>
      <c r="GT275" s="135"/>
      <c r="GU275" s="135"/>
      <c r="GV275" s="135"/>
      <c r="GW275" s="135"/>
      <c r="GX275" s="135"/>
      <c r="GY275" s="135"/>
      <c r="GZ275" s="135"/>
      <c r="HA275" s="135"/>
      <c r="HB275" s="135"/>
      <c r="HC275" s="135"/>
      <c r="HD275" s="135"/>
      <c r="HE275" s="135"/>
      <c r="HF275" s="135"/>
      <c r="HG275" s="135"/>
      <c r="HH275" s="135"/>
      <c r="HI275" s="135"/>
      <c r="HJ275" s="135"/>
      <c r="HK275" s="135"/>
      <c r="HL275" s="135"/>
      <c r="HM275" s="135"/>
      <c r="HN275" s="135"/>
      <c r="HO275" s="135"/>
      <c r="HP275" s="135"/>
      <c r="HQ275" s="135"/>
      <c r="HR275" s="135"/>
      <c r="HS275" s="135"/>
      <c r="HT275" s="135"/>
      <c r="HU275" s="135"/>
      <c r="HV275" s="135"/>
      <c r="HW275" s="135"/>
      <c r="HX275" s="135"/>
      <c r="HY275" s="135"/>
      <c r="HZ275" s="135"/>
      <c r="IA275" s="135"/>
      <c r="IB275" s="135"/>
      <c r="IC275" s="135"/>
      <c r="ID275" s="135"/>
      <c r="IE275" s="135"/>
      <c r="IF275" s="135"/>
      <c r="IG275" s="135"/>
      <c r="IH275" s="135"/>
      <c r="II275" s="135"/>
      <c r="IJ275" s="135"/>
      <c r="IK275" s="135"/>
      <c r="IL275" s="135"/>
      <c r="IM275" s="135"/>
      <c r="IN275" s="135"/>
      <c r="IO275" s="135"/>
      <c r="IP275" s="135"/>
      <c r="IQ275" s="135"/>
      <c r="IR275" s="135"/>
      <c r="IS275" s="135"/>
      <c r="IT275" s="135"/>
      <c r="IU275" s="135"/>
      <c r="IV275" s="135"/>
    </row>
    <row r="276" spans="1:256" s="54" customFormat="1" ht="20.25" customHeight="1">
      <c r="A276" s="282"/>
      <c r="B276" s="91" t="s">
        <v>62</v>
      </c>
      <c r="C276" s="90">
        <v>477.681106</v>
      </c>
      <c r="D276" s="90">
        <v>2063</v>
      </c>
      <c r="E276" s="90">
        <v>23.412295990578301</v>
      </c>
      <c r="F276" s="90">
        <v>190.464708</v>
      </c>
      <c r="G276" s="90">
        <v>94</v>
      </c>
      <c r="H276" s="90">
        <v>0</v>
      </c>
      <c r="I276" s="90">
        <v>0</v>
      </c>
      <c r="J276" s="90">
        <v>0</v>
      </c>
      <c r="K276" s="90">
        <v>0</v>
      </c>
      <c r="L276" s="90">
        <v>363.94908099999998</v>
      </c>
      <c r="M276" s="90">
        <v>495</v>
      </c>
      <c r="N276" s="90">
        <v>27.026171246451501</v>
      </c>
      <c r="O276" s="90">
        <v>184.82321300000001</v>
      </c>
      <c r="P276" s="90">
        <v>34</v>
      </c>
      <c r="Q276" s="90">
        <v>75.375153999999995</v>
      </c>
      <c r="R276" s="90">
        <v>98</v>
      </c>
      <c r="S276" s="90">
        <v>166.57943189446701</v>
      </c>
      <c r="T276" s="90">
        <v>1.98</v>
      </c>
      <c r="U276" s="90">
        <v>3</v>
      </c>
      <c r="V276" s="90">
        <v>356.86808100000002</v>
      </c>
      <c r="W276" s="90">
        <v>494</v>
      </c>
      <c r="X276" s="90">
        <v>26.500349562631602</v>
      </c>
      <c r="Y276" s="90">
        <v>184.82321300000001</v>
      </c>
      <c r="Z276" s="90">
        <v>34</v>
      </c>
      <c r="AA276" s="90">
        <v>0</v>
      </c>
      <c r="AB276" s="90">
        <v>0</v>
      </c>
      <c r="AC276" s="90">
        <v>0</v>
      </c>
      <c r="AD276" s="90">
        <v>0</v>
      </c>
      <c r="AE276" s="90">
        <v>7.0810000000000004</v>
      </c>
      <c r="AF276" s="90">
        <v>1</v>
      </c>
      <c r="AG276" s="90">
        <v>0</v>
      </c>
      <c r="AH276" s="90">
        <v>0</v>
      </c>
      <c r="AI276" s="90">
        <v>104.87962899999999</v>
      </c>
      <c r="AJ276" s="90">
        <v>1564</v>
      </c>
      <c r="AK276" s="90">
        <v>2.487495</v>
      </c>
      <c r="AL276" s="90">
        <v>56</v>
      </c>
      <c r="AM276" s="90">
        <v>104.87962899999999</v>
      </c>
      <c r="AN276" s="90">
        <v>1564</v>
      </c>
      <c r="AO276" s="90">
        <v>2.487495</v>
      </c>
      <c r="AP276" s="90">
        <v>56</v>
      </c>
      <c r="AQ276" s="90">
        <v>0</v>
      </c>
      <c r="AR276" s="90">
        <v>0</v>
      </c>
      <c r="AS276" s="90">
        <v>0</v>
      </c>
      <c r="AT276" s="90">
        <v>0</v>
      </c>
      <c r="AU276" s="90">
        <v>0</v>
      </c>
      <c r="AV276" s="90">
        <v>0</v>
      </c>
      <c r="AW276" s="90">
        <v>0</v>
      </c>
      <c r="AX276" s="90">
        <v>0</v>
      </c>
      <c r="AY276" s="90">
        <v>0</v>
      </c>
      <c r="AZ276" s="90">
        <v>0</v>
      </c>
      <c r="BA276" s="90">
        <v>0</v>
      </c>
      <c r="BB276" s="90">
        <v>0</v>
      </c>
      <c r="BC276" s="90">
        <v>0</v>
      </c>
      <c r="BD276" s="90">
        <v>0</v>
      </c>
      <c r="BE276" s="90">
        <v>0</v>
      </c>
      <c r="BF276" s="90">
        <v>0</v>
      </c>
      <c r="BG276" s="90">
        <v>4.7199999999999999E-2</v>
      </c>
      <c r="BH276" s="90">
        <v>1</v>
      </c>
      <c r="BI276" s="90">
        <v>0.32</v>
      </c>
      <c r="BJ276" s="90">
        <v>1</v>
      </c>
      <c r="BK276" s="90">
        <v>8</v>
      </c>
      <c r="BL276" s="90">
        <v>1</v>
      </c>
      <c r="BM276" s="90">
        <v>4.0000000000000001E-3</v>
      </c>
      <c r="BN276" s="90">
        <v>3</v>
      </c>
      <c r="BO276" s="90">
        <v>0.80519600000000002</v>
      </c>
      <c r="BP276" s="90">
        <v>2</v>
      </c>
      <c r="BQ276" s="90">
        <v>2.83</v>
      </c>
      <c r="BR276" s="90">
        <v>0</v>
      </c>
      <c r="BS276" s="90">
        <v>0</v>
      </c>
      <c r="BT276" s="90">
        <v>0</v>
      </c>
      <c r="BU276" s="90">
        <v>0</v>
      </c>
      <c r="BV276" s="90">
        <v>0</v>
      </c>
      <c r="BW276" s="131">
        <f t="shared" si="34"/>
        <v>477.681106</v>
      </c>
      <c r="BX276" s="131">
        <f t="shared" si="35"/>
        <v>0</v>
      </c>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c r="DH276" s="135"/>
      <c r="DI276" s="135"/>
      <c r="DJ276" s="135"/>
      <c r="DK276" s="135"/>
      <c r="DL276" s="135"/>
      <c r="DM276" s="135"/>
      <c r="DN276" s="135"/>
      <c r="DO276" s="135"/>
      <c r="DP276" s="135"/>
      <c r="DQ276" s="135"/>
      <c r="DR276" s="135"/>
      <c r="DS276" s="135"/>
      <c r="DT276" s="135"/>
      <c r="DU276" s="135"/>
      <c r="DV276" s="135"/>
      <c r="DW276" s="135"/>
      <c r="DX276" s="135"/>
      <c r="DY276" s="135"/>
      <c r="DZ276" s="135"/>
      <c r="EA276" s="135"/>
      <c r="EB276" s="135"/>
      <c r="EC276" s="135"/>
      <c r="ED276" s="135"/>
      <c r="EE276" s="135"/>
      <c r="EF276" s="135"/>
      <c r="EG276" s="135"/>
      <c r="EH276" s="135"/>
      <c r="EI276" s="135"/>
      <c r="EJ276" s="135"/>
      <c r="EK276" s="135"/>
      <c r="EL276" s="135"/>
      <c r="EM276" s="135"/>
      <c r="EN276" s="135"/>
      <c r="EO276" s="135"/>
      <c r="EP276" s="135"/>
      <c r="EQ276" s="135"/>
      <c r="ER276" s="135"/>
      <c r="ES276" s="135"/>
      <c r="ET276" s="135"/>
      <c r="EU276" s="135"/>
      <c r="EV276" s="135"/>
      <c r="EW276" s="135"/>
      <c r="EX276" s="135"/>
      <c r="EY276" s="135"/>
      <c r="EZ276" s="135"/>
      <c r="FA276" s="135"/>
      <c r="FB276" s="135"/>
      <c r="FC276" s="135"/>
      <c r="FD276" s="135"/>
      <c r="FE276" s="135"/>
      <c r="FF276" s="135"/>
      <c r="FG276" s="135"/>
      <c r="FH276" s="135"/>
      <c r="FI276" s="135"/>
      <c r="FJ276" s="135"/>
      <c r="FK276" s="135"/>
      <c r="FL276" s="135"/>
      <c r="FM276" s="135"/>
      <c r="FN276" s="135"/>
      <c r="FO276" s="135"/>
      <c r="FP276" s="135"/>
      <c r="FQ276" s="135"/>
      <c r="FR276" s="135"/>
      <c r="FS276" s="135"/>
      <c r="FT276" s="135"/>
      <c r="FU276" s="135"/>
      <c r="FV276" s="135"/>
      <c r="FW276" s="135"/>
      <c r="FX276" s="135"/>
      <c r="FY276" s="135"/>
      <c r="FZ276" s="135"/>
      <c r="GA276" s="135"/>
      <c r="GB276" s="135"/>
      <c r="GC276" s="135"/>
      <c r="GD276" s="135"/>
      <c r="GE276" s="135"/>
      <c r="GF276" s="135"/>
      <c r="GG276" s="135"/>
      <c r="GH276" s="135"/>
      <c r="GI276" s="135"/>
      <c r="GJ276" s="135"/>
      <c r="GK276" s="135"/>
      <c r="GL276" s="135"/>
      <c r="GM276" s="135"/>
      <c r="GN276" s="135"/>
      <c r="GO276" s="135"/>
      <c r="GP276" s="135"/>
      <c r="GQ276" s="135"/>
      <c r="GR276" s="135"/>
      <c r="GS276" s="135"/>
      <c r="GT276" s="135"/>
      <c r="GU276" s="135"/>
      <c r="GV276" s="135"/>
      <c r="GW276" s="135"/>
      <c r="GX276" s="135"/>
      <c r="GY276" s="135"/>
      <c r="GZ276" s="135"/>
      <c r="HA276" s="135"/>
      <c r="HB276" s="135"/>
      <c r="HC276" s="135"/>
      <c r="HD276" s="135"/>
      <c r="HE276" s="135"/>
      <c r="HF276" s="135"/>
      <c r="HG276" s="135"/>
      <c r="HH276" s="135"/>
      <c r="HI276" s="135"/>
      <c r="HJ276" s="135"/>
      <c r="HK276" s="135"/>
      <c r="HL276" s="135"/>
      <c r="HM276" s="135"/>
      <c r="HN276" s="135"/>
      <c r="HO276" s="135"/>
      <c r="HP276" s="135"/>
      <c r="HQ276" s="135"/>
      <c r="HR276" s="135"/>
      <c r="HS276" s="135"/>
      <c r="HT276" s="135"/>
      <c r="HU276" s="135"/>
      <c r="HV276" s="135"/>
      <c r="HW276" s="135"/>
      <c r="HX276" s="135"/>
      <c r="HY276" s="135"/>
      <c r="HZ276" s="135"/>
      <c r="IA276" s="135"/>
      <c r="IB276" s="135"/>
      <c r="IC276" s="135"/>
      <c r="ID276" s="135"/>
      <c r="IE276" s="135"/>
      <c r="IF276" s="135"/>
      <c r="IG276" s="135"/>
      <c r="IH276" s="135"/>
      <c r="II276" s="135"/>
      <c r="IJ276" s="135"/>
      <c r="IK276" s="135"/>
      <c r="IL276" s="135"/>
      <c r="IM276" s="135"/>
      <c r="IN276" s="135"/>
      <c r="IO276" s="135"/>
      <c r="IP276" s="135"/>
      <c r="IQ276" s="135"/>
      <c r="IR276" s="135"/>
      <c r="IS276" s="135"/>
      <c r="IT276" s="135"/>
      <c r="IU276" s="135"/>
      <c r="IV276" s="135"/>
    </row>
    <row r="277" spans="1:256" s="54" customFormat="1" ht="20.25" customHeight="1">
      <c r="A277" s="282"/>
      <c r="B277" s="91" t="s">
        <v>41</v>
      </c>
      <c r="C277" s="102">
        <v>5338.6903579999998</v>
      </c>
      <c r="D277" s="103">
        <v>11425</v>
      </c>
      <c r="E277" s="104">
        <v>42.895191143712097</v>
      </c>
      <c r="F277" s="102">
        <v>2671.1765620000001</v>
      </c>
      <c r="G277" s="102">
        <v>882</v>
      </c>
      <c r="H277" s="105">
        <v>0.61260000000000003</v>
      </c>
      <c r="I277" s="105">
        <v>4</v>
      </c>
      <c r="J277" s="105">
        <v>3.05</v>
      </c>
      <c r="K277" s="105">
        <v>3</v>
      </c>
      <c r="L277" s="105">
        <v>4752.7366190000002</v>
      </c>
      <c r="M277" s="105">
        <v>8929</v>
      </c>
      <c r="N277" s="103">
        <v>43.0428229538715</v>
      </c>
      <c r="O277" s="105">
        <v>2438.7965300000001</v>
      </c>
      <c r="P277" s="112">
        <v>783</v>
      </c>
      <c r="Q277" s="112">
        <v>219.087256</v>
      </c>
      <c r="R277" s="105">
        <v>277</v>
      </c>
      <c r="S277" s="103">
        <v>47.778957038492301</v>
      </c>
      <c r="T277" s="112">
        <v>106.59289699999999</v>
      </c>
      <c r="U277" s="105">
        <v>33</v>
      </c>
      <c r="V277" s="112">
        <v>4750.4942190000002</v>
      </c>
      <c r="W277" s="105">
        <v>8919</v>
      </c>
      <c r="X277" s="103">
        <v>43.044800981624803</v>
      </c>
      <c r="Y277" s="112">
        <v>2438.5965299999998</v>
      </c>
      <c r="Z277" s="112">
        <v>782</v>
      </c>
      <c r="AA277" s="112">
        <v>2.2423999999999999</v>
      </c>
      <c r="AB277" s="105">
        <v>10</v>
      </c>
      <c r="AC277" s="112">
        <v>0.2</v>
      </c>
      <c r="AD277" s="105">
        <v>1</v>
      </c>
      <c r="AE277" s="112">
        <v>0</v>
      </c>
      <c r="AF277" s="123">
        <v>0</v>
      </c>
      <c r="AG277" s="112">
        <v>0</v>
      </c>
      <c r="AH277" s="123">
        <v>0</v>
      </c>
      <c r="AI277" s="105">
        <v>296.16379599999999</v>
      </c>
      <c r="AJ277" s="105">
        <v>2183</v>
      </c>
      <c r="AK277" s="105">
        <v>2.4</v>
      </c>
      <c r="AL277" s="105">
        <v>4</v>
      </c>
      <c r="AM277" s="105">
        <v>296.16379599999999</v>
      </c>
      <c r="AN277" s="105">
        <v>2183</v>
      </c>
      <c r="AO277" s="105">
        <v>2.4</v>
      </c>
      <c r="AP277" s="105">
        <v>4</v>
      </c>
      <c r="AQ277" s="126">
        <v>8.6094000000000004E-2</v>
      </c>
      <c r="AR277" s="123">
        <v>3</v>
      </c>
      <c r="AS277" s="126">
        <v>0</v>
      </c>
      <c r="AT277" s="123">
        <v>0</v>
      </c>
      <c r="AU277" s="105">
        <v>5.1181999999999999</v>
      </c>
      <c r="AV277" s="105">
        <v>2</v>
      </c>
      <c r="AW277" s="105">
        <v>36.202686999999997</v>
      </c>
      <c r="AX277" s="105">
        <v>5</v>
      </c>
      <c r="AY277" s="112">
        <v>0.7</v>
      </c>
      <c r="AZ277" s="112">
        <v>1</v>
      </c>
      <c r="BA277" s="112">
        <v>0</v>
      </c>
      <c r="BB277" s="112">
        <v>0</v>
      </c>
      <c r="BC277" s="112">
        <v>0</v>
      </c>
      <c r="BD277" s="112">
        <v>0</v>
      </c>
      <c r="BE277" s="112">
        <v>0</v>
      </c>
      <c r="BF277" s="112">
        <v>0</v>
      </c>
      <c r="BG277" s="112">
        <v>33.193966000000003</v>
      </c>
      <c r="BH277" s="123">
        <v>46</v>
      </c>
      <c r="BI277" s="112">
        <v>39.235999999999997</v>
      </c>
      <c r="BJ277" s="123">
        <v>28</v>
      </c>
      <c r="BK277" s="126">
        <v>250.079083</v>
      </c>
      <c r="BL277" s="123">
        <v>257</v>
      </c>
      <c r="BM277" s="126">
        <v>151.491345</v>
      </c>
      <c r="BN277" s="123">
        <v>59</v>
      </c>
      <c r="BO277" s="105">
        <v>0</v>
      </c>
      <c r="BP277" s="105">
        <v>0</v>
      </c>
      <c r="BQ277" s="105">
        <v>0</v>
      </c>
      <c r="BR277" s="105">
        <v>0</v>
      </c>
      <c r="BS277" s="105">
        <v>1.4210854715202001E-13</v>
      </c>
      <c r="BT277" s="123">
        <v>0</v>
      </c>
      <c r="BU277" s="105">
        <v>-1.4210854715202001E-13</v>
      </c>
      <c r="BV277" s="123">
        <v>0</v>
      </c>
      <c r="BW277" s="131">
        <f t="shared" si="34"/>
        <v>5338.6903579999998</v>
      </c>
      <c r="BX277" s="131">
        <f t="shared" si="35"/>
        <v>0</v>
      </c>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c r="DH277" s="135"/>
      <c r="DI277" s="135"/>
      <c r="DJ277" s="135"/>
      <c r="DK277" s="135"/>
      <c r="DL277" s="135"/>
      <c r="DM277" s="135"/>
      <c r="DN277" s="135"/>
      <c r="DO277" s="135"/>
      <c r="DP277" s="135"/>
      <c r="DQ277" s="135"/>
      <c r="DR277" s="135"/>
      <c r="DS277" s="135"/>
      <c r="DT277" s="135"/>
      <c r="DU277" s="135"/>
      <c r="DV277" s="135"/>
      <c r="DW277" s="135"/>
      <c r="DX277" s="135"/>
      <c r="DY277" s="135"/>
      <c r="DZ277" s="135"/>
      <c r="EA277" s="135"/>
      <c r="EB277" s="135"/>
      <c r="EC277" s="135"/>
      <c r="ED277" s="135"/>
      <c r="EE277" s="135"/>
      <c r="EF277" s="135"/>
      <c r="EG277" s="135"/>
      <c r="EH277" s="135"/>
      <c r="EI277" s="135"/>
      <c r="EJ277" s="135"/>
      <c r="EK277" s="135"/>
      <c r="EL277" s="135"/>
      <c r="EM277" s="135"/>
      <c r="EN277" s="135"/>
      <c r="EO277" s="135"/>
      <c r="EP277" s="135"/>
      <c r="EQ277" s="135"/>
      <c r="ER277" s="135"/>
      <c r="ES277" s="135"/>
      <c r="ET277" s="135"/>
      <c r="EU277" s="135"/>
      <c r="EV277" s="135"/>
      <c r="EW277" s="135"/>
      <c r="EX277" s="135"/>
      <c r="EY277" s="135"/>
      <c r="EZ277" s="135"/>
      <c r="FA277" s="135"/>
      <c r="FB277" s="135"/>
      <c r="FC277" s="135"/>
      <c r="FD277" s="135"/>
      <c r="FE277" s="135"/>
      <c r="FF277" s="135"/>
      <c r="FG277" s="135"/>
      <c r="FH277" s="135"/>
      <c r="FI277" s="135"/>
      <c r="FJ277" s="135"/>
      <c r="FK277" s="135"/>
      <c r="FL277" s="135"/>
      <c r="FM277" s="135"/>
      <c r="FN277" s="135"/>
      <c r="FO277" s="135"/>
      <c r="FP277" s="135"/>
      <c r="FQ277" s="135"/>
      <c r="FR277" s="135"/>
      <c r="FS277" s="135"/>
      <c r="FT277" s="135"/>
      <c r="FU277" s="135"/>
      <c r="FV277" s="135"/>
      <c r="FW277" s="135"/>
      <c r="FX277" s="135"/>
      <c r="FY277" s="135"/>
      <c r="FZ277" s="135"/>
      <c r="GA277" s="135"/>
      <c r="GB277" s="135"/>
      <c r="GC277" s="135"/>
      <c r="GD277" s="135"/>
      <c r="GE277" s="135"/>
      <c r="GF277" s="135"/>
      <c r="GG277" s="135"/>
      <c r="GH277" s="135"/>
      <c r="GI277" s="135"/>
      <c r="GJ277" s="135"/>
      <c r="GK277" s="135"/>
      <c r="GL277" s="135"/>
      <c r="GM277" s="135"/>
      <c r="GN277" s="135"/>
      <c r="GO277" s="135"/>
      <c r="GP277" s="135"/>
      <c r="GQ277" s="135"/>
      <c r="GR277" s="135"/>
      <c r="GS277" s="135"/>
      <c r="GT277" s="135"/>
      <c r="GU277" s="135"/>
      <c r="GV277" s="135"/>
      <c r="GW277" s="135"/>
      <c r="GX277" s="135"/>
      <c r="GY277" s="135"/>
      <c r="GZ277" s="135"/>
      <c r="HA277" s="135"/>
      <c r="HB277" s="135"/>
      <c r="HC277" s="135"/>
      <c r="HD277" s="135"/>
      <c r="HE277" s="135"/>
      <c r="HF277" s="135"/>
      <c r="HG277" s="135"/>
      <c r="HH277" s="135"/>
      <c r="HI277" s="135"/>
      <c r="HJ277" s="135"/>
      <c r="HK277" s="135"/>
      <c r="HL277" s="135"/>
      <c r="HM277" s="135"/>
      <c r="HN277" s="135"/>
      <c r="HO277" s="135"/>
      <c r="HP277" s="135"/>
      <c r="HQ277" s="135"/>
      <c r="HR277" s="135"/>
      <c r="HS277" s="135"/>
      <c r="HT277" s="135"/>
      <c r="HU277" s="135"/>
      <c r="HV277" s="135"/>
      <c r="HW277" s="135"/>
      <c r="HX277" s="135"/>
      <c r="HY277" s="135"/>
      <c r="HZ277" s="135"/>
      <c r="IA277" s="135"/>
      <c r="IB277" s="135"/>
      <c r="IC277" s="135"/>
      <c r="ID277" s="135"/>
      <c r="IE277" s="135"/>
      <c r="IF277" s="135"/>
      <c r="IG277" s="135"/>
      <c r="IH277" s="135"/>
      <c r="II277" s="135"/>
      <c r="IJ277" s="135"/>
      <c r="IK277" s="135"/>
      <c r="IL277" s="135"/>
      <c r="IM277" s="135"/>
      <c r="IN277" s="135"/>
      <c r="IO277" s="135"/>
      <c r="IP277" s="135"/>
      <c r="IQ277" s="135"/>
      <c r="IR277" s="135"/>
      <c r="IS277" s="135"/>
      <c r="IT277" s="135"/>
      <c r="IU277" s="135"/>
      <c r="IV277" s="135"/>
    </row>
    <row r="278" spans="1:256" s="54" customFormat="1" ht="20.25" customHeight="1">
      <c r="A278" s="282"/>
      <c r="B278" s="91" t="s">
        <v>39</v>
      </c>
      <c r="C278" s="141">
        <v>43.87</v>
      </c>
      <c r="D278" s="141">
        <v>121</v>
      </c>
      <c r="E278" s="141">
        <v>5.4318083328174298</v>
      </c>
      <c r="F278" s="141">
        <v>20.69</v>
      </c>
      <c r="G278" s="141">
        <v>28</v>
      </c>
      <c r="H278" s="141">
        <v>0</v>
      </c>
      <c r="I278" s="141">
        <v>0</v>
      </c>
      <c r="J278" s="141">
        <v>0</v>
      </c>
      <c r="K278" s="141">
        <v>0</v>
      </c>
      <c r="L278" s="141">
        <v>43.09</v>
      </c>
      <c r="M278" s="141">
        <v>118</v>
      </c>
      <c r="N278" s="141">
        <v>5.63488949914999</v>
      </c>
      <c r="O278" s="141">
        <v>14.63</v>
      </c>
      <c r="P278" s="141">
        <v>24</v>
      </c>
      <c r="Q278" s="141">
        <v>0</v>
      </c>
      <c r="R278" s="141">
        <v>0</v>
      </c>
      <c r="S278" s="141" t="e">
        <v>#DIV/0!</v>
      </c>
      <c r="T278" s="141">
        <v>0</v>
      </c>
      <c r="U278" s="141">
        <v>0</v>
      </c>
      <c r="V278" s="141">
        <v>43.09</v>
      </c>
      <c r="W278" s="141">
        <v>118</v>
      </c>
      <c r="X278" s="141">
        <v>5.63488949914999</v>
      </c>
      <c r="Y278" s="141">
        <v>14.63</v>
      </c>
      <c r="Z278" s="141">
        <v>24</v>
      </c>
      <c r="AA278" s="141">
        <v>0</v>
      </c>
      <c r="AB278" s="141">
        <v>0</v>
      </c>
      <c r="AC278" s="141">
        <v>0</v>
      </c>
      <c r="AD278" s="141">
        <v>0</v>
      </c>
      <c r="AE278" s="141">
        <v>0</v>
      </c>
      <c r="AF278" s="141">
        <v>0</v>
      </c>
      <c r="AG278" s="141">
        <v>0</v>
      </c>
      <c r="AH278" s="141">
        <v>0</v>
      </c>
      <c r="AI278" s="141">
        <v>0</v>
      </c>
      <c r="AJ278" s="141">
        <v>0</v>
      </c>
      <c r="AK278" s="141">
        <v>0</v>
      </c>
      <c r="AL278" s="141">
        <v>0</v>
      </c>
      <c r="AM278" s="141">
        <v>0</v>
      </c>
      <c r="AN278" s="141">
        <v>0</v>
      </c>
      <c r="AO278" s="141">
        <v>0</v>
      </c>
      <c r="AP278" s="141">
        <v>0</v>
      </c>
      <c r="AQ278" s="141">
        <v>0</v>
      </c>
      <c r="AR278" s="141">
        <v>0</v>
      </c>
      <c r="AS278" s="141">
        <v>0</v>
      </c>
      <c r="AT278" s="141">
        <v>0</v>
      </c>
      <c r="AU278" s="141">
        <v>0</v>
      </c>
      <c r="AV278" s="141">
        <v>0</v>
      </c>
      <c r="AW278" s="141">
        <v>0</v>
      </c>
      <c r="AX278" s="141">
        <v>0</v>
      </c>
      <c r="AY278" s="141">
        <v>0</v>
      </c>
      <c r="AZ278" s="141">
        <v>0</v>
      </c>
      <c r="BA278" s="141">
        <v>0</v>
      </c>
      <c r="BB278" s="141">
        <v>0</v>
      </c>
      <c r="BC278" s="141">
        <v>0</v>
      </c>
      <c r="BD278" s="141">
        <v>0</v>
      </c>
      <c r="BE278" s="141">
        <v>0</v>
      </c>
      <c r="BF278" s="141">
        <v>0</v>
      </c>
      <c r="BG278" s="141">
        <v>0.78</v>
      </c>
      <c r="BH278" s="141">
        <v>3</v>
      </c>
      <c r="BI278" s="141">
        <v>3.6</v>
      </c>
      <c r="BJ278" s="141">
        <v>2</v>
      </c>
      <c r="BK278" s="141">
        <v>0</v>
      </c>
      <c r="BL278" s="141">
        <v>0</v>
      </c>
      <c r="BM278" s="141">
        <v>2.46</v>
      </c>
      <c r="BN278" s="141">
        <v>2</v>
      </c>
      <c r="BO278" s="141">
        <v>0</v>
      </c>
      <c r="BP278" s="141">
        <v>0</v>
      </c>
      <c r="BQ278" s="141">
        <v>0</v>
      </c>
      <c r="BR278" s="141">
        <v>0</v>
      </c>
      <c r="BS278" s="141">
        <v>0</v>
      </c>
      <c r="BT278" s="141">
        <v>0</v>
      </c>
      <c r="BU278" s="141">
        <v>0</v>
      </c>
      <c r="BV278" s="141">
        <v>0</v>
      </c>
      <c r="BW278" s="131">
        <f t="shared" si="34"/>
        <v>43.870000000000005</v>
      </c>
      <c r="BX278" s="131">
        <f t="shared" si="35"/>
        <v>0</v>
      </c>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c r="DH278" s="135"/>
      <c r="DI278" s="135"/>
      <c r="DJ278" s="135"/>
      <c r="DK278" s="135"/>
      <c r="DL278" s="135"/>
      <c r="DM278" s="135"/>
      <c r="DN278" s="135"/>
      <c r="DO278" s="135"/>
      <c r="DP278" s="135"/>
      <c r="DQ278" s="135"/>
      <c r="DR278" s="135"/>
      <c r="DS278" s="135"/>
      <c r="DT278" s="135"/>
      <c r="DU278" s="135"/>
      <c r="DV278" s="135"/>
      <c r="DW278" s="135"/>
      <c r="DX278" s="135"/>
      <c r="DY278" s="135"/>
      <c r="DZ278" s="135"/>
      <c r="EA278" s="135"/>
      <c r="EB278" s="135"/>
      <c r="EC278" s="135"/>
      <c r="ED278" s="135"/>
      <c r="EE278" s="135"/>
      <c r="EF278" s="135"/>
      <c r="EG278" s="135"/>
      <c r="EH278" s="135"/>
      <c r="EI278" s="135"/>
      <c r="EJ278" s="135"/>
      <c r="EK278" s="135"/>
      <c r="EL278" s="135"/>
      <c r="EM278" s="135"/>
      <c r="EN278" s="135"/>
      <c r="EO278" s="135"/>
      <c r="EP278" s="135"/>
      <c r="EQ278" s="135"/>
      <c r="ER278" s="135"/>
      <c r="ES278" s="135"/>
      <c r="ET278" s="135"/>
      <c r="EU278" s="135"/>
      <c r="EV278" s="135"/>
      <c r="EW278" s="135"/>
      <c r="EX278" s="135"/>
      <c r="EY278" s="135"/>
      <c r="EZ278" s="135"/>
      <c r="FA278" s="135"/>
      <c r="FB278" s="135"/>
      <c r="FC278" s="135"/>
      <c r="FD278" s="135"/>
      <c r="FE278" s="135"/>
      <c r="FF278" s="135"/>
      <c r="FG278" s="135"/>
      <c r="FH278" s="135"/>
      <c r="FI278" s="135"/>
      <c r="FJ278" s="135"/>
      <c r="FK278" s="135"/>
      <c r="FL278" s="135"/>
      <c r="FM278" s="135"/>
      <c r="FN278" s="135"/>
      <c r="FO278" s="135"/>
      <c r="FP278" s="135"/>
      <c r="FQ278" s="135"/>
      <c r="FR278" s="135"/>
      <c r="FS278" s="135"/>
      <c r="FT278" s="135"/>
      <c r="FU278" s="135"/>
      <c r="FV278" s="135"/>
      <c r="FW278" s="135"/>
      <c r="FX278" s="135"/>
      <c r="FY278" s="135"/>
      <c r="FZ278" s="135"/>
      <c r="GA278" s="135"/>
      <c r="GB278" s="135"/>
      <c r="GC278" s="135"/>
      <c r="GD278" s="135"/>
      <c r="GE278" s="135"/>
      <c r="GF278" s="135"/>
      <c r="GG278" s="135"/>
      <c r="GH278" s="135"/>
      <c r="GI278" s="135"/>
      <c r="GJ278" s="135"/>
      <c r="GK278" s="135"/>
      <c r="GL278" s="135"/>
      <c r="GM278" s="135"/>
      <c r="GN278" s="135"/>
      <c r="GO278" s="135"/>
      <c r="GP278" s="135"/>
      <c r="GQ278" s="135"/>
      <c r="GR278" s="135"/>
      <c r="GS278" s="135"/>
      <c r="GT278" s="135"/>
      <c r="GU278" s="135"/>
      <c r="GV278" s="135"/>
      <c r="GW278" s="135"/>
      <c r="GX278" s="135"/>
      <c r="GY278" s="135"/>
      <c r="GZ278" s="135"/>
      <c r="HA278" s="135"/>
      <c r="HB278" s="135"/>
      <c r="HC278" s="135"/>
      <c r="HD278" s="135"/>
      <c r="HE278" s="135"/>
      <c r="HF278" s="135"/>
      <c r="HG278" s="135"/>
      <c r="HH278" s="135"/>
      <c r="HI278" s="135"/>
      <c r="HJ278" s="135"/>
      <c r="HK278" s="135"/>
      <c r="HL278" s="135"/>
      <c r="HM278" s="135"/>
      <c r="HN278" s="135"/>
      <c r="HO278" s="135"/>
      <c r="HP278" s="135"/>
      <c r="HQ278" s="135"/>
      <c r="HR278" s="135"/>
      <c r="HS278" s="135"/>
      <c r="HT278" s="135"/>
      <c r="HU278" s="135"/>
      <c r="HV278" s="135"/>
      <c r="HW278" s="135"/>
      <c r="HX278" s="135"/>
      <c r="HY278" s="135"/>
      <c r="HZ278" s="135"/>
      <c r="IA278" s="135"/>
      <c r="IB278" s="135"/>
      <c r="IC278" s="135"/>
      <c r="ID278" s="135"/>
      <c r="IE278" s="135"/>
      <c r="IF278" s="135"/>
      <c r="IG278" s="135"/>
      <c r="IH278" s="135"/>
      <c r="II278" s="135"/>
      <c r="IJ278" s="135"/>
      <c r="IK278" s="135"/>
      <c r="IL278" s="135"/>
      <c r="IM278" s="135"/>
      <c r="IN278" s="135"/>
      <c r="IO278" s="135"/>
      <c r="IP278" s="135"/>
      <c r="IQ278" s="135"/>
      <c r="IR278" s="135"/>
      <c r="IS278" s="135"/>
      <c r="IT278" s="135"/>
      <c r="IU278" s="135"/>
      <c r="IV278" s="135"/>
    </row>
    <row r="279" spans="1:256" s="54" customFormat="1" ht="20.25" customHeight="1">
      <c r="A279" s="282"/>
      <c r="B279" s="91" t="s">
        <v>40</v>
      </c>
      <c r="C279" s="98">
        <v>1640.033212</v>
      </c>
      <c r="D279" s="98">
        <v>4033</v>
      </c>
      <c r="E279" s="99">
        <v>47.1</v>
      </c>
      <c r="F279" s="98">
        <v>425.83011900000002</v>
      </c>
      <c r="G279" s="98">
        <v>153</v>
      </c>
      <c r="H279" s="98">
        <v>41.474024</v>
      </c>
      <c r="I279" s="111">
        <v>5</v>
      </c>
      <c r="J279" s="98"/>
      <c r="K279" s="111"/>
      <c r="L279" s="98">
        <v>1508.5760190000001</v>
      </c>
      <c r="M279" s="98">
        <v>3958</v>
      </c>
      <c r="N279" s="99">
        <v>45.07</v>
      </c>
      <c r="O279" s="98">
        <v>271.41011900000001</v>
      </c>
      <c r="P279" s="101">
        <v>135</v>
      </c>
      <c r="Q279" s="98">
        <v>681.80093899999997</v>
      </c>
      <c r="R279" s="98">
        <v>1902</v>
      </c>
      <c r="S279" s="99">
        <v>44.83</v>
      </c>
      <c r="T279" s="98">
        <v>116.007564</v>
      </c>
      <c r="U279" s="111">
        <v>52</v>
      </c>
      <c r="V279" s="98">
        <v>1508.5760190000001</v>
      </c>
      <c r="W279" s="98">
        <v>3958</v>
      </c>
      <c r="X279" s="99">
        <v>45.07</v>
      </c>
      <c r="Y279" s="98">
        <v>271.41011900000001</v>
      </c>
      <c r="Z279" s="101">
        <v>135</v>
      </c>
      <c r="AA279" s="98"/>
      <c r="AB279" s="111"/>
      <c r="AC279" s="98"/>
      <c r="AD279" s="111"/>
      <c r="AE279" s="98"/>
      <c r="AF279" s="111"/>
      <c r="AG279" s="98"/>
      <c r="AH279" s="111"/>
      <c r="AI279" s="111"/>
      <c r="AJ279" s="111"/>
      <c r="AK279" s="111"/>
      <c r="AL279" s="111"/>
      <c r="AM279" s="111"/>
      <c r="AN279" s="111"/>
      <c r="AO279" s="111"/>
      <c r="AP279" s="111"/>
      <c r="AQ279" s="111">
        <v>0.05</v>
      </c>
      <c r="AR279" s="111">
        <v>3</v>
      </c>
      <c r="AS279" s="111"/>
      <c r="AT279" s="111"/>
      <c r="AU279" s="111"/>
      <c r="AV279" s="111">
        <v>1</v>
      </c>
      <c r="AW279" s="111">
        <v>86.86</v>
      </c>
      <c r="AX279" s="111">
        <v>2</v>
      </c>
      <c r="AY279" s="111"/>
      <c r="AZ279" s="111"/>
      <c r="BA279" s="111"/>
      <c r="BB279" s="111"/>
      <c r="BC279" s="111"/>
      <c r="BD279" s="111"/>
      <c r="BE279" s="111"/>
      <c r="BF279" s="111"/>
      <c r="BG279" s="98">
        <v>63.278694000000002</v>
      </c>
      <c r="BH279" s="111">
        <v>30</v>
      </c>
      <c r="BI279" s="111">
        <v>3.45</v>
      </c>
      <c r="BJ279" s="111">
        <v>4</v>
      </c>
      <c r="BK279" s="98">
        <v>20</v>
      </c>
      <c r="BL279" s="98">
        <v>1</v>
      </c>
      <c r="BM279" s="98">
        <v>50.1</v>
      </c>
      <c r="BN279" s="111">
        <v>6</v>
      </c>
      <c r="BO279" s="111">
        <v>6.6544749999999997</v>
      </c>
      <c r="BP279" s="111">
        <v>35</v>
      </c>
      <c r="BQ279" s="111">
        <v>14.01</v>
      </c>
      <c r="BR279" s="111">
        <v>6</v>
      </c>
      <c r="BS279" s="111">
        <v>0</v>
      </c>
      <c r="BT279" s="111">
        <v>0</v>
      </c>
      <c r="BU279" s="111">
        <v>0</v>
      </c>
      <c r="BV279" s="111">
        <v>0</v>
      </c>
      <c r="BW279" s="131">
        <f t="shared" si="34"/>
        <v>1640.0332120000003</v>
      </c>
      <c r="BX279" s="131">
        <f t="shared" si="35"/>
        <v>0</v>
      </c>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c r="EX279" s="135"/>
      <c r="EY279" s="135"/>
      <c r="EZ279" s="135"/>
      <c r="FA279" s="135"/>
      <c r="FB279" s="135"/>
      <c r="FC279" s="135"/>
      <c r="FD279" s="135"/>
      <c r="FE279" s="135"/>
      <c r="FF279" s="135"/>
      <c r="FG279" s="135"/>
      <c r="FH279" s="135"/>
      <c r="FI279" s="135"/>
      <c r="FJ279" s="135"/>
      <c r="FK279" s="135"/>
      <c r="FL279" s="135"/>
      <c r="FM279" s="135"/>
      <c r="FN279" s="135"/>
      <c r="FO279" s="135"/>
      <c r="FP279" s="135"/>
      <c r="FQ279" s="135"/>
      <c r="FR279" s="135"/>
      <c r="FS279" s="135"/>
      <c r="FT279" s="135"/>
      <c r="FU279" s="135"/>
      <c r="FV279" s="135"/>
      <c r="FW279" s="135"/>
      <c r="FX279" s="135"/>
      <c r="FY279" s="135"/>
      <c r="FZ279" s="135"/>
      <c r="GA279" s="135"/>
      <c r="GB279" s="135"/>
      <c r="GC279" s="135"/>
      <c r="GD279" s="135"/>
      <c r="GE279" s="135"/>
      <c r="GF279" s="135"/>
      <c r="GG279" s="135"/>
      <c r="GH279" s="135"/>
      <c r="GI279" s="135"/>
      <c r="GJ279" s="135"/>
      <c r="GK279" s="135"/>
      <c r="GL279" s="135"/>
      <c r="GM279" s="135"/>
      <c r="GN279" s="135"/>
      <c r="GO279" s="135"/>
      <c r="GP279" s="135"/>
      <c r="GQ279" s="135"/>
      <c r="GR279" s="135"/>
      <c r="GS279" s="135"/>
      <c r="GT279" s="135"/>
      <c r="GU279" s="135"/>
      <c r="GV279" s="135"/>
      <c r="GW279" s="135"/>
      <c r="GX279" s="135"/>
      <c r="GY279" s="135"/>
      <c r="GZ279" s="135"/>
      <c r="HA279" s="135"/>
      <c r="HB279" s="135"/>
      <c r="HC279" s="135"/>
      <c r="HD279" s="135"/>
      <c r="HE279" s="135"/>
      <c r="HF279" s="135"/>
      <c r="HG279" s="135"/>
      <c r="HH279" s="135"/>
      <c r="HI279" s="135"/>
      <c r="HJ279" s="135"/>
      <c r="HK279" s="135"/>
      <c r="HL279" s="135"/>
      <c r="HM279" s="135"/>
      <c r="HN279" s="135"/>
      <c r="HO279" s="135"/>
      <c r="HP279" s="135"/>
      <c r="HQ279" s="135"/>
      <c r="HR279" s="135"/>
      <c r="HS279" s="135"/>
      <c r="HT279" s="135"/>
      <c r="HU279" s="135"/>
      <c r="HV279" s="135"/>
      <c r="HW279" s="135"/>
      <c r="HX279" s="135"/>
      <c r="HY279" s="135"/>
      <c r="HZ279" s="135"/>
      <c r="IA279" s="135"/>
      <c r="IB279" s="135"/>
      <c r="IC279" s="135"/>
      <c r="ID279" s="135"/>
      <c r="IE279" s="135"/>
      <c r="IF279" s="135"/>
      <c r="IG279" s="135"/>
      <c r="IH279" s="135"/>
      <c r="II279" s="135"/>
      <c r="IJ279" s="135"/>
      <c r="IK279" s="135"/>
      <c r="IL279" s="135"/>
      <c r="IM279" s="135"/>
      <c r="IN279" s="135"/>
      <c r="IO279" s="135"/>
      <c r="IP279" s="135"/>
      <c r="IQ279" s="135"/>
      <c r="IR279" s="135"/>
      <c r="IS279" s="135"/>
      <c r="IT279" s="135"/>
      <c r="IU279" s="135"/>
      <c r="IV279" s="135"/>
    </row>
    <row r="280" spans="1:256" s="54" customFormat="1" ht="20.25" customHeight="1">
      <c r="A280" s="282"/>
      <c r="B280" s="142" t="s">
        <v>37</v>
      </c>
      <c r="C280" s="98">
        <v>23.425892999999999</v>
      </c>
      <c r="D280" s="98">
        <v>57</v>
      </c>
      <c r="E280" s="99">
        <v>5.8909279992269701</v>
      </c>
      <c r="F280" s="98">
        <v>7.9084000000000003</v>
      </c>
      <c r="G280" s="98">
        <v>16</v>
      </c>
      <c r="H280" s="98"/>
      <c r="I280" s="111"/>
      <c r="J280" s="98"/>
      <c r="K280" s="111"/>
      <c r="L280" s="98">
        <v>23.425892999999999</v>
      </c>
      <c r="M280" s="98">
        <v>57</v>
      </c>
      <c r="N280" s="99">
        <v>10.278792705570901</v>
      </c>
      <c r="O280" s="98">
        <v>2.7174</v>
      </c>
      <c r="P280" s="101">
        <v>13</v>
      </c>
      <c r="Q280" s="98">
        <v>17.349385000000002</v>
      </c>
      <c r="R280" s="98">
        <v>19</v>
      </c>
      <c r="S280" s="99">
        <v>28.833296175563898</v>
      </c>
      <c r="T280" s="98">
        <v>1.9883999999999999</v>
      </c>
      <c r="U280" s="111">
        <v>8</v>
      </c>
      <c r="V280" s="98">
        <v>23.425892999999999</v>
      </c>
      <c r="W280" s="98">
        <v>57</v>
      </c>
      <c r="X280" s="99">
        <v>10.278792705570901</v>
      </c>
      <c r="Y280" s="98">
        <v>2.7174</v>
      </c>
      <c r="Z280" s="101">
        <v>13</v>
      </c>
      <c r="AA280" s="98"/>
      <c r="AB280" s="111"/>
      <c r="AC280" s="98"/>
      <c r="AD280" s="111"/>
      <c r="AE280" s="98"/>
      <c r="AF280" s="111"/>
      <c r="AG280" s="98"/>
      <c r="AH280" s="111"/>
      <c r="AI280" s="111"/>
      <c r="AJ280" s="111"/>
      <c r="AK280" s="111"/>
      <c r="AL280" s="111"/>
      <c r="AM280" s="111"/>
      <c r="AN280" s="111"/>
      <c r="AO280" s="111"/>
      <c r="AP280" s="111"/>
      <c r="AQ280" s="111"/>
      <c r="AR280" s="111"/>
      <c r="AS280" s="111"/>
      <c r="AT280" s="111"/>
      <c r="AU280" s="111"/>
      <c r="AV280" s="111"/>
      <c r="AW280" s="111">
        <v>5.1909999999999998</v>
      </c>
      <c r="AX280" s="111">
        <v>3</v>
      </c>
      <c r="AY280" s="111"/>
      <c r="AZ280" s="111"/>
      <c r="BA280" s="111"/>
      <c r="BB280" s="111"/>
      <c r="BC280" s="111"/>
      <c r="BD280" s="111"/>
      <c r="BE280" s="111"/>
      <c r="BF280" s="111"/>
      <c r="BG280" s="98"/>
      <c r="BH280" s="111"/>
      <c r="BI280" s="111"/>
      <c r="BJ280" s="111"/>
      <c r="BK280" s="98"/>
      <c r="BL280" s="98"/>
      <c r="BM280" s="98"/>
      <c r="BN280" s="111"/>
      <c r="BO280" s="111"/>
      <c r="BP280" s="111"/>
      <c r="BQ280" s="111"/>
      <c r="BR280" s="111"/>
      <c r="BS280" s="111"/>
      <c r="BT280" s="111"/>
      <c r="BU280" s="111"/>
      <c r="BV280" s="111"/>
      <c r="BW280" s="131">
        <f t="shared" si="34"/>
        <v>23.425892999999999</v>
      </c>
      <c r="BX280" s="131">
        <f t="shared" si="35"/>
        <v>0</v>
      </c>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c r="DH280" s="135"/>
      <c r="DI280" s="135"/>
      <c r="DJ280" s="135"/>
      <c r="DK280" s="135"/>
      <c r="DL280" s="135"/>
      <c r="DM280" s="135"/>
      <c r="DN280" s="135"/>
      <c r="DO280" s="135"/>
      <c r="DP280" s="135"/>
      <c r="DQ280" s="135"/>
      <c r="DR280" s="135"/>
      <c r="DS280" s="135"/>
      <c r="DT280" s="135"/>
      <c r="DU280" s="135"/>
      <c r="DV280" s="135"/>
      <c r="DW280" s="135"/>
      <c r="DX280" s="135"/>
      <c r="DY280" s="135"/>
      <c r="DZ280" s="135"/>
      <c r="EA280" s="135"/>
      <c r="EB280" s="135"/>
      <c r="EC280" s="135"/>
      <c r="ED280" s="135"/>
      <c r="EE280" s="135"/>
      <c r="EF280" s="135"/>
      <c r="EG280" s="135"/>
      <c r="EH280" s="135"/>
      <c r="EI280" s="135"/>
      <c r="EJ280" s="135"/>
      <c r="EK280" s="135"/>
      <c r="EL280" s="135"/>
      <c r="EM280" s="135"/>
      <c r="EN280" s="135"/>
      <c r="EO280" s="135"/>
      <c r="EP280" s="135"/>
      <c r="EQ280" s="135"/>
      <c r="ER280" s="135"/>
      <c r="ES280" s="135"/>
      <c r="ET280" s="135"/>
      <c r="EU280" s="135"/>
      <c r="EV280" s="135"/>
      <c r="EW280" s="135"/>
      <c r="EX280" s="135"/>
      <c r="EY280" s="135"/>
      <c r="EZ280" s="135"/>
      <c r="FA280" s="135"/>
      <c r="FB280" s="135"/>
      <c r="FC280" s="135"/>
      <c r="FD280" s="135"/>
      <c r="FE280" s="135"/>
      <c r="FF280" s="135"/>
      <c r="FG280" s="135"/>
      <c r="FH280" s="135"/>
      <c r="FI280" s="135"/>
      <c r="FJ280" s="135"/>
      <c r="FK280" s="135"/>
      <c r="FL280" s="135"/>
      <c r="FM280" s="135"/>
      <c r="FN280" s="135"/>
      <c r="FO280" s="135"/>
      <c r="FP280" s="135"/>
      <c r="FQ280" s="135"/>
      <c r="FR280" s="135"/>
      <c r="FS280" s="135"/>
      <c r="FT280" s="135"/>
      <c r="FU280" s="135"/>
      <c r="FV280" s="135"/>
      <c r="FW280" s="135"/>
      <c r="FX280" s="135"/>
      <c r="FY280" s="135"/>
      <c r="FZ280" s="135"/>
      <c r="GA280" s="135"/>
      <c r="GB280" s="135"/>
      <c r="GC280" s="135"/>
      <c r="GD280" s="135"/>
      <c r="GE280" s="135"/>
      <c r="GF280" s="135"/>
      <c r="GG280" s="135"/>
      <c r="GH280" s="135"/>
      <c r="GI280" s="135"/>
      <c r="GJ280" s="135"/>
      <c r="GK280" s="135"/>
      <c r="GL280" s="135"/>
      <c r="GM280" s="135"/>
      <c r="GN280" s="135"/>
      <c r="GO280" s="135"/>
      <c r="GP280" s="135"/>
      <c r="GQ280" s="135"/>
      <c r="GR280" s="135"/>
      <c r="GS280" s="135"/>
      <c r="GT280" s="135"/>
      <c r="GU280" s="135"/>
      <c r="GV280" s="135"/>
      <c r="GW280" s="135"/>
      <c r="GX280" s="135"/>
      <c r="GY280" s="135"/>
      <c r="GZ280" s="135"/>
      <c r="HA280" s="135"/>
      <c r="HB280" s="135"/>
      <c r="HC280" s="135"/>
      <c r="HD280" s="135"/>
      <c r="HE280" s="135"/>
      <c r="HF280" s="135"/>
      <c r="HG280" s="135"/>
      <c r="HH280" s="135"/>
      <c r="HI280" s="135"/>
      <c r="HJ280" s="135"/>
      <c r="HK280" s="135"/>
      <c r="HL280" s="135"/>
      <c r="HM280" s="135"/>
      <c r="HN280" s="135"/>
      <c r="HO280" s="135"/>
      <c r="HP280" s="135"/>
      <c r="HQ280" s="135"/>
      <c r="HR280" s="135"/>
      <c r="HS280" s="135"/>
      <c r="HT280" s="135"/>
      <c r="HU280" s="135"/>
      <c r="HV280" s="135"/>
      <c r="HW280" s="135"/>
      <c r="HX280" s="135"/>
      <c r="HY280" s="135"/>
      <c r="HZ280" s="135"/>
      <c r="IA280" s="135"/>
      <c r="IB280" s="135"/>
      <c r="IC280" s="135"/>
      <c r="ID280" s="135"/>
      <c r="IE280" s="135"/>
      <c r="IF280" s="135"/>
      <c r="IG280" s="135"/>
      <c r="IH280" s="135"/>
      <c r="II280" s="135"/>
      <c r="IJ280" s="135"/>
      <c r="IK280" s="135"/>
      <c r="IL280" s="135"/>
      <c r="IM280" s="135"/>
      <c r="IN280" s="135"/>
      <c r="IO280" s="135"/>
      <c r="IP280" s="135"/>
      <c r="IQ280" s="135"/>
      <c r="IR280" s="135"/>
      <c r="IS280" s="135"/>
      <c r="IT280" s="135"/>
      <c r="IU280" s="135"/>
      <c r="IV280" s="135"/>
    </row>
    <row r="281" spans="1:256" s="54" customFormat="1" ht="20.25" customHeight="1">
      <c r="A281" s="282"/>
      <c r="B281" s="142" t="s">
        <v>38</v>
      </c>
      <c r="C281" s="98">
        <v>1.2988</v>
      </c>
      <c r="D281" s="98">
        <v>3</v>
      </c>
      <c r="E281" s="99">
        <v>10.760113184991001</v>
      </c>
      <c r="F281" s="98">
        <v>0</v>
      </c>
      <c r="G281" s="98">
        <v>0</v>
      </c>
      <c r="H281" s="98">
        <v>0</v>
      </c>
      <c r="I281" s="111">
        <v>0</v>
      </c>
      <c r="J281" s="98">
        <v>0</v>
      </c>
      <c r="K281" s="111">
        <v>0</v>
      </c>
      <c r="L281" s="98">
        <v>1.2988</v>
      </c>
      <c r="M281" s="98">
        <v>3</v>
      </c>
      <c r="N281" s="99">
        <v>12.191583583264901</v>
      </c>
      <c r="O281" s="98">
        <v>0</v>
      </c>
      <c r="P281" s="101">
        <v>0</v>
      </c>
      <c r="Q281" s="98"/>
      <c r="R281" s="98"/>
      <c r="S281" s="99">
        <v>0</v>
      </c>
      <c r="T281" s="98"/>
      <c r="U281" s="111"/>
      <c r="V281" s="98">
        <v>1.2988</v>
      </c>
      <c r="W281" s="98">
        <v>3</v>
      </c>
      <c r="X281" s="99">
        <v>12.191583583264901</v>
      </c>
      <c r="Y281" s="98">
        <v>0</v>
      </c>
      <c r="Z281" s="101">
        <v>0</v>
      </c>
      <c r="AA281" s="98">
        <v>0</v>
      </c>
      <c r="AB281" s="111">
        <v>0</v>
      </c>
      <c r="AC281" s="98">
        <v>0</v>
      </c>
      <c r="AD281" s="111">
        <v>0</v>
      </c>
      <c r="AE281" s="98">
        <v>0</v>
      </c>
      <c r="AF281" s="111">
        <v>0</v>
      </c>
      <c r="AG281" s="98">
        <v>0</v>
      </c>
      <c r="AH281" s="111">
        <v>0</v>
      </c>
      <c r="AI281" s="111">
        <v>0</v>
      </c>
      <c r="AJ281" s="111">
        <v>0</v>
      </c>
      <c r="AK281" s="111">
        <v>0</v>
      </c>
      <c r="AL281" s="111">
        <v>0</v>
      </c>
      <c r="AM281" s="111">
        <v>0</v>
      </c>
      <c r="AN281" s="111">
        <v>0</v>
      </c>
      <c r="AO281" s="111">
        <v>0</v>
      </c>
      <c r="AP281" s="111">
        <v>0</v>
      </c>
      <c r="AQ281" s="111">
        <v>0</v>
      </c>
      <c r="AR281" s="111">
        <v>0</v>
      </c>
      <c r="AS281" s="111">
        <v>0</v>
      </c>
      <c r="AT281" s="111">
        <v>0</v>
      </c>
      <c r="AU281" s="111">
        <v>0</v>
      </c>
      <c r="AV281" s="111">
        <v>0</v>
      </c>
      <c r="AW281" s="111">
        <v>0</v>
      </c>
      <c r="AX281" s="111">
        <v>0</v>
      </c>
      <c r="AY281" s="111">
        <v>0</v>
      </c>
      <c r="AZ281" s="111">
        <v>0</v>
      </c>
      <c r="BA281" s="111">
        <v>0</v>
      </c>
      <c r="BB281" s="111">
        <v>0</v>
      </c>
      <c r="BC281" s="111">
        <v>0</v>
      </c>
      <c r="BD281" s="111">
        <v>0</v>
      </c>
      <c r="BE281" s="111">
        <v>0</v>
      </c>
      <c r="BF281" s="111">
        <v>0</v>
      </c>
      <c r="BG281" s="98">
        <v>0</v>
      </c>
      <c r="BH281" s="111">
        <v>0</v>
      </c>
      <c r="BI281" s="111">
        <v>0</v>
      </c>
      <c r="BJ281" s="111">
        <v>0</v>
      </c>
      <c r="BK281" s="98">
        <v>0</v>
      </c>
      <c r="BL281" s="98">
        <v>0</v>
      </c>
      <c r="BM281" s="98">
        <v>0</v>
      </c>
      <c r="BN281" s="111">
        <v>0</v>
      </c>
      <c r="BO281" s="111">
        <v>0</v>
      </c>
      <c r="BP281" s="111">
        <v>0</v>
      </c>
      <c r="BQ281" s="111">
        <v>0</v>
      </c>
      <c r="BR281" s="111">
        <v>0</v>
      </c>
      <c r="BS281" s="111">
        <v>0</v>
      </c>
      <c r="BT281" s="111">
        <v>0</v>
      </c>
      <c r="BU281" s="111">
        <v>0</v>
      </c>
      <c r="BV281" s="111">
        <v>0</v>
      </c>
      <c r="BW281" s="131">
        <f t="shared" si="34"/>
        <v>1.2988</v>
      </c>
      <c r="BX281" s="131">
        <f t="shared" si="35"/>
        <v>0</v>
      </c>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c r="FD281" s="135"/>
      <c r="FE281" s="135"/>
      <c r="FF281" s="135"/>
      <c r="FG281" s="135"/>
      <c r="FH281" s="135"/>
      <c r="FI281" s="135"/>
      <c r="FJ281" s="135"/>
      <c r="FK281" s="135"/>
      <c r="FL281" s="135"/>
      <c r="FM281" s="135"/>
      <c r="FN281" s="135"/>
      <c r="FO281" s="135"/>
      <c r="FP281" s="135"/>
      <c r="FQ281" s="135"/>
      <c r="FR281" s="135"/>
      <c r="FS281" s="135"/>
      <c r="FT281" s="135"/>
      <c r="FU281" s="135"/>
      <c r="FV281" s="135"/>
      <c r="FW281" s="135"/>
      <c r="FX281" s="135"/>
      <c r="FY281" s="135"/>
      <c r="FZ281" s="135"/>
      <c r="GA281" s="135"/>
      <c r="GB281" s="135"/>
      <c r="GC281" s="135"/>
      <c r="GD281" s="135"/>
      <c r="GE281" s="135"/>
      <c r="GF281" s="135"/>
      <c r="GG281" s="135"/>
      <c r="GH281" s="135"/>
      <c r="GI281" s="135"/>
      <c r="GJ281" s="135"/>
      <c r="GK281" s="135"/>
      <c r="GL281" s="135"/>
      <c r="GM281" s="135"/>
      <c r="GN281" s="135"/>
      <c r="GO281" s="135"/>
      <c r="GP281" s="135"/>
      <c r="GQ281" s="135"/>
      <c r="GR281" s="135"/>
      <c r="GS281" s="135"/>
      <c r="GT281" s="135"/>
      <c r="GU281" s="135"/>
      <c r="GV281" s="135"/>
      <c r="GW281" s="135"/>
      <c r="GX281" s="135"/>
      <c r="GY281" s="135"/>
      <c r="GZ281" s="135"/>
      <c r="HA281" s="135"/>
      <c r="HB281" s="135"/>
      <c r="HC281" s="135"/>
      <c r="HD281" s="135"/>
      <c r="HE281" s="135"/>
      <c r="HF281" s="135"/>
      <c r="HG281" s="135"/>
      <c r="HH281" s="135"/>
      <c r="HI281" s="135"/>
      <c r="HJ281" s="135"/>
      <c r="HK281" s="135"/>
      <c r="HL281" s="135"/>
      <c r="HM281" s="135"/>
      <c r="HN281" s="135"/>
      <c r="HO281" s="135"/>
      <c r="HP281" s="135"/>
      <c r="HQ281" s="135"/>
      <c r="HR281" s="135"/>
      <c r="HS281" s="135"/>
      <c r="HT281" s="135"/>
      <c r="HU281" s="135"/>
      <c r="HV281" s="135"/>
      <c r="HW281" s="135"/>
      <c r="HX281" s="135"/>
      <c r="HY281" s="135"/>
      <c r="HZ281" s="135"/>
      <c r="IA281" s="135"/>
      <c r="IB281" s="135"/>
      <c r="IC281" s="135"/>
      <c r="ID281" s="135"/>
      <c r="IE281" s="135"/>
      <c r="IF281" s="135"/>
      <c r="IG281" s="135"/>
      <c r="IH281" s="135"/>
      <c r="II281" s="135"/>
      <c r="IJ281" s="135"/>
      <c r="IK281" s="135"/>
      <c r="IL281" s="135"/>
      <c r="IM281" s="135"/>
      <c r="IN281" s="135"/>
      <c r="IO281" s="135"/>
      <c r="IP281" s="135"/>
      <c r="IQ281" s="135"/>
      <c r="IR281" s="135"/>
      <c r="IS281" s="135"/>
      <c r="IT281" s="135"/>
      <c r="IU281" s="135"/>
      <c r="IV281" s="135"/>
    </row>
    <row r="282" spans="1:256" s="53" customFormat="1" ht="20.25" customHeight="1">
      <c r="A282" s="282"/>
      <c r="B282" s="106" t="s">
        <v>17</v>
      </c>
      <c r="C282" s="107">
        <f>C269+C270+C271+C272+C273+C274+C275+C276+C277+C278+C279+C280+C281</f>
        <v>83734.671978000406</v>
      </c>
      <c r="D282" s="107">
        <f t="shared" ref="D282:BO282" si="36">D269+D270+D271+D272+D273+D274+D275+D276+D277+D278+D279+D280+D281</f>
        <v>190897</v>
      </c>
      <c r="E282" s="107">
        <f>C282/各地承保!D281*100</f>
        <v>49.797242196826645</v>
      </c>
      <c r="F282" s="107">
        <f t="shared" si="36"/>
        <v>30610.736608999996</v>
      </c>
      <c r="G282" s="107">
        <f t="shared" si="36"/>
        <v>8827</v>
      </c>
      <c r="H282" s="107">
        <f t="shared" si="36"/>
        <v>349.47673199999997</v>
      </c>
      <c r="I282" s="107">
        <f t="shared" si="36"/>
        <v>64</v>
      </c>
      <c r="J282" s="107">
        <f t="shared" si="36"/>
        <v>186.47579900000005</v>
      </c>
      <c r="K282" s="107">
        <f t="shared" si="36"/>
        <v>19</v>
      </c>
      <c r="L282" s="107">
        <f t="shared" si="36"/>
        <v>64656.594202448985</v>
      </c>
      <c r="M282" s="107">
        <f t="shared" si="36"/>
        <v>96816</v>
      </c>
      <c r="N282" s="107">
        <f>L282/各地承保!N281*100</f>
        <v>51.316412430515193</v>
      </c>
      <c r="O282" s="107">
        <f t="shared" si="36"/>
        <v>25933.783937</v>
      </c>
      <c r="P282" s="107">
        <f t="shared" si="36"/>
        <v>7305</v>
      </c>
      <c r="Q282" s="107">
        <f t="shared" si="36"/>
        <v>10476.084724</v>
      </c>
      <c r="R282" s="107">
        <f t="shared" si="36"/>
        <v>17536</v>
      </c>
      <c r="S282" s="107">
        <f>Q282/各地承保!T281*100</f>
        <v>66.684372196083189</v>
      </c>
      <c r="T282" s="107">
        <f t="shared" si="36"/>
        <v>3357.4769469999997</v>
      </c>
      <c r="U282" s="107">
        <f t="shared" si="36"/>
        <v>948</v>
      </c>
      <c r="V282" s="107">
        <f t="shared" si="36"/>
        <v>62493.702517448983</v>
      </c>
      <c r="W282" s="107">
        <f t="shared" si="36"/>
        <v>91839</v>
      </c>
      <c r="X282" s="107">
        <f>V282/各地承保!Z281*100</f>
        <v>50.506940008662852</v>
      </c>
      <c r="Y282" s="107">
        <f t="shared" si="36"/>
        <v>25058.804866000002</v>
      </c>
      <c r="Z282" s="107">
        <f t="shared" si="36"/>
        <v>7020</v>
      </c>
      <c r="AA282" s="107">
        <f t="shared" si="36"/>
        <v>1747.1617979999999</v>
      </c>
      <c r="AB282" s="107">
        <f t="shared" si="36"/>
        <v>4340</v>
      </c>
      <c r="AC282" s="107">
        <f t="shared" si="36"/>
        <v>680.89673500000004</v>
      </c>
      <c r="AD282" s="107">
        <f t="shared" si="36"/>
        <v>235</v>
      </c>
      <c r="AE282" s="107">
        <f t="shared" si="36"/>
        <v>415.72988700000008</v>
      </c>
      <c r="AF282" s="107">
        <f t="shared" si="36"/>
        <v>637</v>
      </c>
      <c r="AG282" s="107">
        <f t="shared" si="36"/>
        <v>194.08233600000003</v>
      </c>
      <c r="AH282" s="107">
        <f t="shared" si="36"/>
        <v>50</v>
      </c>
      <c r="AI282" s="107">
        <f t="shared" si="36"/>
        <v>11450.3482097265</v>
      </c>
      <c r="AJ282" s="107">
        <f t="shared" si="36"/>
        <v>73869</v>
      </c>
      <c r="AK282" s="107">
        <f t="shared" si="36"/>
        <v>23.434804999999997</v>
      </c>
      <c r="AL282" s="107">
        <f t="shared" si="36"/>
        <v>171</v>
      </c>
      <c r="AM282" s="107">
        <f t="shared" si="36"/>
        <v>11448.550190517301</v>
      </c>
      <c r="AN282" s="107">
        <f t="shared" si="36"/>
        <v>73852</v>
      </c>
      <c r="AO282" s="107">
        <f t="shared" si="36"/>
        <v>23.434804999999997</v>
      </c>
      <c r="AP282" s="107">
        <f t="shared" si="36"/>
        <v>171</v>
      </c>
      <c r="AQ282" s="107">
        <f t="shared" si="36"/>
        <v>359.39023112280006</v>
      </c>
      <c r="AR282" s="107">
        <f t="shared" si="36"/>
        <v>2249</v>
      </c>
      <c r="AS282" s="107">
        <f t="shared" si="36"/>
        <v>29.528580999999999</v>
      </c>
      <c r="AT282" s="107">
        <f t="shared" si="36"/>
        <v>121</v>
      </c>
      <c r="AU282" s="107">
        <f t="shared" si="36"/>
        <v>61.207740240299998</v>
      </c>
      <c r="AV282" s="107">
        <f t="shared" si="36"/>
        <v>17</v>
      </c>
      <c r="AW282" s="107">
        <f t="shared" si="36"/>
        <v>211.10569699999999</v>
      </c>
      <c r="AX282" s="107">
        <f t="shared" si="36"/>
        <v>30</v>
      </c>
      <c r="AY282" s="107">
        <f t="shared" si="36"/>
        <v>5.1667930000000002</v>
      </c>
      <c r="AZ282" s="107">
        <f t="shared" si="36"/>
        <v>8</v>
      </c>
      <c r="BA282" s="107">
        <f t="shared" si="36"/>
        <v>0</v>
      </c>
      <c r="BB282" s="107">
        <f t="shared" si="36"/>
        <v>0</v>
      </c>
      <c r="BC282" s="107">
        <f t="shared" si="36"/>
        <v>0</v>
      </c>
      <c r="BD282" s="107">
        <f t="shared" si="36"/>
        <v>0</v>
      </c>
      <c r="BE282" s="107">
        <f t="shared" si="36"/>
        <v>0</v>
      </c>
      <c r="BF282" s="107">
        <f t="shared" si="36"/>
        <v>0</v>
      </c>
      <c r="BG282" s="107">
        <f t="shared" si="36"/>
        <v>2821.2856689042001</v>
      </c>
      <c r="BH282" s="107">
        <f t="shared" si="36"/>
        <v>1163</v>
      </c>
      <c r="BI282" s="107">
        <f t="shared" si="36"/>
        <v>2211.1811440000001</v>
      </c>
      <c r="BJ282" s="107">
        <f t="shared" si="36"/>
        <v>393</v>
      </c>
      <c r="BK282" s="107">
        <f t="shared" si="36"/>
        <v>2988.5851186223995</v>
      </c>
      <c r="BL282" s="107">
        <f t="shared" si="36"/>
        <v>10435</v>
      </c>
      <c r="BM282" s="107">
        <f t="shared" si="36"/>
        <v>1863.967357</v>
      </c>
      <c r="BN282" s="107">
        <f t="shared" si="36"/>
        <v>598</v>
      </c>
      <c r="BO282" s="107">
        <f t="shared" si="36"/>
        <v>1042.6159819352001</v>
      </c>
      <c r="BP282" s="107">
        <f t="shared" ref="BP282:BV282" si="37">BP269+BP270+BP271+BP272+BP273+BP274+BP275+BP276+BP277+BP278+BP279+BP280+BP281</f>
        <v>6269</v>
      </c>
      <c r="BQ282" s="107">
        <f t="shared" si="37"/>
        <v>151.259289</v>
      </c>
      <c r="BR282" s="107">
        <f t="shared" si="37"/>
        <v>190</v>
      </c>
      <c r="BS282" s="107">
        <f t="shared" si="37"/>
        <v>1.3000000004263256E-3</v>
      </c>
      <c r="BT282" s="107">
        <f t="shared" si="37"/>
        <v>7</v>
      </c>
      <c r="BU282" s="107">
        <f t="shared" si="37"/>
        <v>3.90798504668055E-13</v>
      </c>
      <c r="BV282" s="107">
        <f t="shared" si="37"/>
        <v>0</v>
      </c>
      <c r="BW282" s="131">
        <f t="shared" si="34"/>
        <v>83734.671978000377</v>
      </c>
      <c r="BX282" s="131">
        <f t="shared" si="35"/>
        <v>0</v>
      </c>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c r="EV282" s="57"/>
      <c r="EW282" s="57"/>
      <c r="EX282" s="57"/>
      <c r="EY282" s="57"/>
      <c r="EZ282" s="57"/>
      <c r="FA282" s="57"/>
      <c r="FB282" s="57"/>
      <c r="FC282" s="57"/>
      <c r="FD282" s="57"/>
      <c r="FE282" s="57"/>
      <c r="FF282" s="57"/>
      <c r="FG282" s="57"/>
      <c r="FH282" s="57"/>
      <c r="FI282" s="57"/>
      <c r="FJ282" s="57"/>
      <c r="FK282" s="57"/>
      <c r="FL282" s="57"/>
      <c r="FM282" s="57"/>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c r="HJ282" s="57"/>
      <c r="HK282" s="57"/>
      <c r="HL282" s="57"/>
      <c r="HM282" s="57"/>
      <c r="HN282" s="57"/>
      <c r="HO282" s="57"/>
      <c r="HP282" s="57"/>
      <c r="HQ282" s="57"/>
      <c r="HR282" s="57"/>
      <c r="HS282" s="57"/>
      <c r="HT282" s="57"/>
      <c r="HU282" s="57"/>
      <c r="HV282" s="57"/>
      <c r="HW282" s="57"/>
      <c r="HX282" s="57"/>
      <c r="HY282" s="57"/>
      <c r="HZ282" s="57"/>
      <c r="IA282" s="57"/>
      <c r="IB282" s="57"/>
      <c r="IC282" s="57"/>
      <c r="ID282" s="57"/>
      <c r="IE282" s="57"/>
      <c r="IF282" s="57"/>
      <c r="IG282" s="57"/>
      <c r="IH282" s="57"/>
      <c r="II282" s="57"/>
      <c r="IJ282" s="57"/>
      <c r="IK282" s="57"/>
      <c r="IL282" s="57"/>
      <c r="IM282" s="57"/>
      <c r="IN282" s="57"/>
      <c r="IO282" s="57"/>
      <c r="IP282" s="57"/>
      <c r="IQ282" s="57"/>
      <c r="IR282" s="57"/>
      <c r="IS282" s="57"/>
      <c r="IT282" s="57"/>
      <c r="IU282" s="57"/>
      <c r="IV282" s="57"/>
    </row>
    <row r="283" spans="1:256" s="50" customFormat="1" ht="20.25" customHeight="1">
      <c r="A283" s="270" t="s">
        <v>91</v>
      </c>
      <c r="B283" s="74" t="s">
        <v>77</v>
      </c>
      <c r="C283" s="90">
        <v>42367.379627000002</v>
      </c>
      <c r="D283" s="90">
        <v>136548</v>
      </c>
      <c r="E283" s="90">
        <v>54.3391520344383</v>
      </c>
      <c r="F283" s="90">
        <v>11799.881383</v>
      </c>
      <c r="G283" s="90">
        <v>2374</v>
      </c>
      <c r="H283" s="90">
        <v>203.89709300000001</v>
      </c>
      <c r="I283" s="90">
        <v>31</v>
      </c>
      <c r="J283" s="90">
        <v>12.8</v>
      </c>
      <c r="K283" s="90">
        <v>3</v>
      </c>
      <c r="L283" s="90">
        <v>29471.111874999999</v>
      </c>
      <c r="M283" s="90">
        <v>38667</v>
      </c>
      <c r="N283" s="90">
        <v>51.599096649963997</v>
      </c>
      <c r="O283" s="90">
        <v>10749.585983000001</v>
      </c>
      <c r="P283" s="90">
        <v>2192</v>
      </c>
      <c r="Q283" s="90">
        <v>168.27249499999999</v>
      </c>
      <c r="R283" s="90">
        <v>169</v>
      </c>
      <c r="S283" s="90">
        <v>220.231539267112</v>
      </c>
      <c r="T283" s="90">
        <v>85.654898000000003</v>
      </c>
      <c r="U283" s="90">
        <v>16</v>
      </c>
      <c r="V283" s="90">
        <v>28083.30546</v>
      </c>
      <c r="W283" s="90">
        <v>36619</v>
      </c>
      <c r="X283" s="90">
        <v>50.399153784315097</v>
      </c>
      <c r="Y283" s="90">
        <v>10265.614711</v>
      </c>
      <c r="Z283" s="90">
        <v>2084</v>
      </c>
      <c r="AA283" s="90">
        <v>987.11682399999995</v>
      </c>
      <c r="AB283" s="90">
        <v>1601</v>
      </c>
      <c r="AC283" s="90">
        <v>317.87530299999997</v>
      </c>
      <c r="AD283" s="90">
        <v>73</v>
      </c>
      <c r="AE283" s="90">
        <v>400.68959100000001</v>
      </c>
      <c r="AF283" s="90">
        <v>447</v>
      </c>
      <c r="AG283" s="90">
        <v>166.095969</v>
      </c>
      <c r="AH283" s="90">
        <v>35</v>
      </c>
      <c r="AI283" s="90">
        <v>5903.5505169999997</v>
      </c>
      <c r="AJ283" s="90">
        <v>36273</v>
      </c>
      <c r="AK283" s="90">
        <v>0</v>
      </c>
      <c r="AL283" s="90">
        <v>0</v>
      </c>
      <c r="AM283" s="90">
        <v>5900.1991449999996</v>
      </c>
      <c r="AN283" s="90">
        <v>36269</v>
      </c>
      <c r="AO283" s="90">
        <v>0</v>
      </c>
      <c r="AP283" s="90">
        <v>0</v>
      </c>
      <c r="AQ283" s="90">
        <v>33.735900000000001</v>
      </c>
      <c r="AR283" s="90">
        <v>419</v>
      </c>
      <c r="AS283" s="90">
        <v>0</v>
      </c>
      <c r="AT283" s="90">
        <v>0</v>
      </c>
      <c r="AU283" s="90">
        <v>0</v>
      </c>
      <c r="AV283" s="90">
        <v>0</v>
      </c>
      <c r="AW283" s="90">
        <v>4.0999999999999996</v>
      </c>
      <c r="AX283" s="90">
        <v>3</v>
      </c>
      <c r="AY283" s="90">
        <v>86.626080000000002</v>
      </c>
      <c r="AZ283" s="90">
        <v>261</v>
      </c>
      <c r="BA283" s="90">
        <v>1.64</v>
      </c>
      <c r="BB283" s="90">
        <v>5</v>
      </c>
      <c r="BC283" s="90">
        <v>5.4880000000000004</v>
      </c>
      <c r="BD283" s="90">
        <v>3</v>
      </c>
      <c r="BE283" s="90">
        <v>7.7</v>
      </c>
      <c r="BF283" s="90">
        <v>3</v>
      </c>
      <c r="BG283" s="90">
        <v>1215.4635599999999</v>
      </c>
      <c r="BH283" s="90">
        <v>716</v>
      </c>
      <c r="BI283" s="90">
        <v>588.54110000000003</v>
      </c>
      <c r="BJ283" s="90">
        <v>92</v>
      </c>
      <c r="BK283" s="90">
        <v>1356.2491620000001</v>
      </c>
      <c r="BL283" s="90">
        <v>5119</v>
      </c>
      <c r="BM283" s="90">
        <v>435.51429999999999</v>
      </c>
      <c r="BN283" s="90">
        <v>76</v>
      </c>
      <c r="BO283" s="90">
        <v>4091.2574399999999</v>
      </c>
      <c r="BP283" s="90">
        <v>55059</v>
      </c>
      <c r="BQ283" s="90">
        <v>0</v>
      </c>
      <c r="BR283" s="90">
        <v>0</v>
      </c>
      <c r="BS283" s="90">
        <v>-6.8212102632969602E-12</v>
      </c>
      <c r="BT283" s="90">
        <v>0</v>
      </c>
      <c r="BU283" s="90">
        <v>1.53477230924182E-12</v>
      </c>
      <c r="BV283" s="90">
        <v>0</v>
      </c>
      <c r="BW283" s="131">
        <f t="shared" si="34"/>
        <v>42367.379626999988</v>
      </c>
      <c r="BX283" s="131">
        <f t="shared" si="35"/>
        <v>0</v>
      </c>
      <c r="IS283" s="60"/>
      <c r="IT283" s="60"/>
      <c r="IU283" s="60"/>
      <c r="IV283" s="60"/>
    </row>
    <row r="284" spans="1:256" s="50" customFormat="1" ht="20.25" customHeight="1">
      <c r="A284" s="271"/>
      <c r="B284" s="91" t="s">
        <v>34</v>
      </c>
      <c r="C284" s="90">
        <v>4233.5157219970997</v>
      </c>
      <c r="D284" s="90">
        <v>15142</v>
      </c>
      <c r="E284" s="90">
        <v>59.060978021402597</v>
      </c>
      <c r="F284" s="90">
        <v>683.37275199999999</v>
      </c>
      <c r="G284" s="90">
        <v>226</v>
      </c>
      <c r="H284" s="92">
        <v>1.2827460985000001</v>
      </c>
      <c r="I284" s="92">
        <v>1</v>
      </c>
      <c r="J284" s="92">
        <v>0</v>
      </c>
      <c r="K284" s="92">
        <v>0</v>
      </c>
      <c r="L284" s="90">
        <v>1895.3191945487999</v>
      </c>
      <c r="M284" s="90">
        <v>1901</v>
      </c>
      <c r="N284" s="90">
        <v>53.380957776201598</v>
      </c>
      <c r="O284" s="90">
        <v>608.08739000000003</v>
      </c>
      <c r="P284" s="90">
        <v>137</v>
      </c>
      <c r="Q284" s="90">
        <v>179.395895</v>
      </c>
      <c r="R284" s="90">
        <v>21</v>
      </c>
      <c r="S284" s="90">
        <v>153.081654564861</v>
      </c>
      <c r="T284" s="90">
        <v>683.37275199999999</v>
      </c>
      <c r="U284" s="90">
        <v>0</v>
      </c>
      <c r="V284" s="92">
        <v>1822.3053555488</v>
      </c>
      <c r="W284" s="92">
        <v>1837</v>
      </c>
      <c r="X284" s="90">
        <v>51.615061443232101</v>
      </c>
      <c r="Y284" s="92">
        <v>589.47729000000004</v>
      </c>
      <c r="Z284" s="92">
        <v>134</v>
      </c>
      <c r="AA284" s="90">
        <v>27.299512</v>
      </c>
      <c r="AB284" s="90">
        <v>36</v>
      </c>
      <c r="AC284" s="90">
        <v>4.5106000000000002</v>
      </c>
      <c r="AD284" s="90">
        <v>1</v>
      </c>
      <c r="AE284" s="90">
        <v>45.714326999999997</v>
      </c>
      <c r="AF284" s="90">
        <v>28</v>
      </c>
      <c r="AG284" s="90">
        <v>14.099500000000001</v>
      </c>
      <c r="AH284" s="90">
        <v>2</v>
      </c>
      <c r="AI284" s="92">
        <v>1878.3704157257</v>
      </c>
      <c r="AJ284" s="92">
        <v>10346</v>
      </c>
      <c r="AK284" s="90">
        <v>11.49902</v>
      </c>
      <c r="AL284" s="90">
        <v>79</v>
      </c>
      <c r="AM284" s="92">
        <v>1878.3704157257</v>
      </c>
      <c r="AN284" s="92">
        <v>10346</v>
      </c>
      <c r="AO284" s="90">
        <v>11.49902</v>
      </c>
      <c r="AP284" s="90">
        <v>79</v>
      </c>
      <c r="AQ284" s="92">
        <v>3.1916936436999999</v>
      </c>
      <c r="AR284" s="92">
        <v>4</v>
      </c>
      <c r="AS284" s="90">
        <v>0</v>
      </c>
      <c r="AT284" s="90">
        <v>0</v>
      </c>
      <c r="AU284" s="92">
        <v>0</v>
      </c>
      <c r="AV284" s="92">
        <v>0</v>
      </c>
      <c r="AW284" s="90">
        <v>0</v>
      </c>
      <c r="AX284" s="90">
        <v>0</v>
      </c>
      <c r="AY284" s="92">
        <v>0</v>
      </c>
      <c r="AZ284" s="92">
        <v>0</v>
      </c>
      <c r="BA284" s="90">
        <v>0</v>
      </c>
      <c r="BB284" s="90">
        <v>0</v>
      </c>
      <c r="BC284" s="92">
        <v>0</v>
      </c>
      <c r="BD284" s="92">
        <v>0</v>
      </c>
      <c r="BE284" s="90">
        <v>0</v>
      </c>
      <c r="BF284" s="90">
        <v>0</v>
      </c>
      <c r="BG284" s="92">
        <v>52.493514105199999</v>
      </c>
      <c r="BH284" s="92">
        <v>32</v>
      </c>
      <c r="BI284" s="90">
        <v>62.686342000000003</v>
      </c>
      <c r="BJ284" s="90">
        <v>6</v>
      </c>
      <c r="BK284" s="92">
        <v>32.623407228300003</v>
      </c>
      <c r="BL284" s="92">
        <v>144</v>
      </c>
      <c r="BM284" s="90">
        <v>1.1000000000000001</v>
      </c>
      <c r="BN284" s="90">
        <v>3</v>
      </c>
      <c r="BO284" s="92">
        <v>370.23475064690001</v>
      </c>
      <c r="BP284" s="92">
        <v>2714</v>
      </c>
      <c r="BQ284" s="90">
        <v>0</v>
      </c>
      <c r="BR284" s="90">
        <v>1</v>
      </c>
      <c r="BS284" s="92">
        <v>0</v>
      </c>
      <c r="BT284" s="92">
        <v>0</v>
      </c>
      <c r="BU284" s="90">
        <v>-4.1300296516055798E-14</v>
      </c>
      <c r="BV284" s="90">
        <v>0</v>
      </c>
      <c r="BW284" s="131">
        <f t="shared" si="34"/>
        <v>4233.5157219971006</v>
      </c>
      <c r="BX284" s="131">
        <f t="shared" si="35"/>
        <v>0</v>
      </c>
      <c r="IS284" s="60"/>
      <c r="IT284" s="60"/>
      <c r="IU284" s="60"/>
      <c r="IV284" s="60"/>
    </row>
    <row r="285" spans="1:256" s="54" customFormat="1" ht="20.25" customHeight="1">
      <c r="A285" s="271"/>
      <c r="B285" s="74" t="s">
        <v>32</v>
      </c>
      <c r="C285" s="90">
        <v>5282.4866069999998</v>
      </c>
      <c r="D285" s="90">
        <v>6874</v>
      </c>
      <c r="E285" s="90">
        <v>42.948047559823699</v>
      </c>
      <c r="F285" s="90">
        <v>2623.6298590000001</v>
      </c>
      <c r="G285" s="90">
        <v>491</v>
      </c>
      <c r="H285" s="90">
        <v>121.74912</v>
      </c>
      <c r="I285" s="90">
        <v>16</v>
      </c>
      <c r="J285" s="90">
        <v>295.56799999999998</v>
      </c>
      <c r="K285" s="90">
        <v>2</v>
      </c>
      <c r="L285" s="90">
        <v>4590.2730449999999</v>
      </c>
      <c r="M285" s="90">
        <v>5250</v>
      </c>
      <c r="N285" s="90">
        <v>45.2618411778599</v>
      </c>
      <c r="O285" s="90">
        <v>1282.9340609999999</v>
      </c>
      <c r="P285" s="90">
        <v>336</v>
      </c>
      <c r="Q285" s="90">
        <v>467.69446699999997</v>
      </c>
      <c r="R285" s="90">
        <v>707</v>
      </c>
      <c r="S285" s="90">
        <v>40.820769166687597</v>
      </c>
      <c r="T285" s="90">
        <v>139.14767699999999</v>
      </c>
      <c r="U285" s="90">
        <v>28</v>
      </c>
      <c r="V285" s="90">
        <v>4456.562011</v>
      </c>
      <c r="W285" s="90">
        <v>5091</v>
      </c>
      <c r="X285" s="90">
        <v>44.405973977096899</v>
      </c>
      <c r="Y285" s="90">
        <v>1239.42598</v>
      </c>
      <c r="Z285" s="90">
        <v>323</v>
      </c>
      <c r="AA285" s="90">
        <v>125.08471299999999</v>
      </c>
      <c r="AB285" s="90">
        <v>132</v>
      </c>
      <c r="AC285" s="90">
        <v>31.11346</v>
      </c>
      <c r="AD285" s="90">
        <v>9</v>
      </c>
      <c r="AE285" s="90">
        <v>8.6263210000000008</v>
      </c>
      <c r="AF285" s="90">
        <v>27</v>
      </c>
      <c r="AG285" s="90">
        <v>12.394621000000001</v>
      </c>
      <c r="AH285" s="90">
        <v>4</v>
      </c>
      <c r="AI285" s="90">
        <v>94.467680000000001</v>
      </c>
      <c r="AJ285" s="90">
        <v>620</v>
      </c>
      <c r="AK285" s="90">
        <v>2.3755000000000002</v>
      </c>
      <c r="AL285" s="90">
        <v>32</v>
      </c>
      <c r="AM285" s="90">
        <v>94.467680000000001</v>
      </c>
      <c r="AN285" s="90">
        <v>620</v>
      </c>
      <c r="AO285" s="90">
        <v>2.3755000000000002</v>
      </c>
      <c r="AP285" s="90">
        <v>32</v>
      </c>
      <c r="AQ285" s="90">
        <v>0.47</v>
      </c>
      <c r="AR285" s="90">
        <v>5</v>
      </c>
      <c r="AS285" s="90">
        <v>2</v>
      </c>
      <c r="AT285" s="90">
        <v>1</v>
      </c>
      <c r="AU285" s="90">
        <v>4.7800000000000002E-2</v>
      </c>
      <c r="AV285" s="90">
        <v>1</v>
      </c>
      <c r="AW285" s="90">
        <v>303.33330000000001</v>
      </c>
      <c r="AX285" s="90">
        <v>2</v>
      </c>
      <c r="AY285" s="90">
        <v>0.99064099999999999</v>
      </c>
      <c r="AZ285" s="90">
        <v>10</v>
      </c>
      <c r="BA285" s="90">
        <v>27.334099999999999</v>
      </c>
      <c r="BB285" s="90">
        <v>14</v>
      </c>
      <c r="BC285" s="90">
        <v>0</v>
      </c>
      <c r="BD285" s="90">
        <v>0</v>
      </c>
      <c r="BE285" s="90">
        <v>0</v>
      </c>
      <c r="BF285" s="90">
        <v>0</v>
      </c>
      <c r="BG285" s="90">
        <v>231.18436800000001</v>
      </c>
      <c r="BH285" s="90">
        <v>137</v>
      </c>
      <c r="BI285" s="90">
        <v>265.51813600000003</v>
      </c>
      <c r="BJ285" s="90">
        <v>27</v>
      </c>
      <c r="BK285" s="90">
        <v>153.294693</v>
      </c>
      <c r="BL285" s="90">
        <v>94</v>
      </c>
      <c r="BM285" s="90">
        <v>433.68746800000002</v>
      </c>
      <c r="BN285" s="90">
        <v>67</v>
      </c>
      <c r="BO285" s="90">
        <v>90.009259999999998</v>
      </c>
      <c r="BP285" s="90">
        <v>741</v>
      </c>
      <c r="BQ285" s="90">
        <v>10.879294</v>
      </c>
      <c r="BR285" s="90">
        <v>10</v>
      </c>
      <c r="BS285" s="90">
        <v>0</v>
      </c>
      <c r="BT285" s="90">
        <v>0</v>
      </c>
      <c r="BU285" s="90">
        <v>0</v>
      </c>
      <c r="BV285" s="90">
        <v>0</v>
      </c>
      <c r="BW285" s="131">
        <f t="shared" si="34"/>
        <v>5282.4866070000007</v>
      </c>
      <c r="BX285" s="131">
        <f t="shared" si="35"/>
        <v>0</v>
      </c>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135"/>
      <c r="FF285" s="135"/>
      <c r="FG285" s="135"/>
      <c r="FH285" s="135"/>
      <c r="FI285" s="135"/>
      <c r="FJ285" s="135"/>
      <c r="FK285" s="135"/>
      <c r="FL285" s="135"/>
      <c r="FM285" s="135"/>
      <c r="FN285" s="135"/>
      <c r="FO285" s="135"/>
      <c r="FP285" s="135"/>
      <c r="FQ285" s="135"/>
      <c r="FR285" s="135"/>
      <c r="FS285" s="135"/>
      <c r="FT285" s="135"/>
      <c r="FU285" s="135"/>
      <c r="FV285" s="135"/>
      <c r="FW285" s="135"/>
      <c r="FX285" s="135"/>
      <c r="FY285" s="135"/>
      <c r="FZ285" s="135"/>
      <c r="GA285" s="135"/>
      <c r="GB285" s="135"/>
      <c r="GC285" s="135"/>
      <c r="GD285" s="135"/>
      <c r="GE285" s="135"/>
      <c r="GF285" s="135"/>
      <c r="GG285" s="135"/>
      <c r="GH285" s="135"/>
      <c r="GI285" s="135"/>
      <c r="GJ285" s="135"/>
      <c r="GK285" s="135"/>
      <c r="GL285" s="135"/>
      <c r="GM285" s="135"/>
      <c r="GN285" s="135"/>
      <c r="GO285" s="135"/>
      <c r="GP285" s="135"/>
      <c r="GQ285" s="135"/>
      <c r="GR285" s="135"/>
      <c r="GS285" s="135"/>
      <c r="GT285" s="135"/>
      <c r="GU285" s="135"/>
      <c r="GV285" s="135"/>
      <c r="GW285" s="135"/>
      <c r="GX285" s="135"/>
      <c r="GY285" s="135"/>
      <c r="GZ285" s="135"/>
      <c r="HA285" s="135"/>
      <c r="HB285" s="135"/>
      <c r="HC285" s="135"/>
      <c r="HD285" s="135"/>
      <c r="HE285" s="135"/>
      <c r="HF285" s="135"/>
      <c r="HG285" s="135"/>
      <c r="HH285" s="135"/>
      <c r="HI285" s="135"/>
      <c r="HJ285" s="135"/>
      <c r="HK285" s="135"/>
      <c r="HL285" s="135"/>
      <c r="HM285" s="135"/>
      <c r="HN285" s="135"/>
      <c r="HO285" s="135"/>
      <c r="HP285" s="135"/>
      <c r="HQ285" s="135"/>
      <c r="HR285" s="135"/>
      <c r="HS285" s="135"/>
      <c r="HT285" s="135"/>
      <c r="HU285" s="135"/>
      <c r="HV285" s="135"/>
      <c r="HW285" s="135"/>
      <c r="HX285" s="135"/>
      <c r="HY285" s="135"/>
      <c r="HZ285" s="135"/>
      <c r="IA285" s="135"/>
      <c r="IB285" s="135"/>
      <c r="IC285" s="135"/>
      <c r="ID285" s="135"/>
      <c r="IE285" s="135"/>
      <c r="IF285" s="135"/>
      <c r="IG285" s="135"/>
      <c r="IH285" s="135"/>
      <c r="II285" s="135"/>
      <c r="IJ285" s="135"/>
      <c r="IK285" s="135"/>
      <c r="IL285" s="135"/>
      <c r="IM285" s="135"/>
      <c r="IN285" s="135"/>
      <c r="IO285" s="135"/>
      <c r="IP285" s="135"/>
      <c r="IQ285" s="135"/>
      <c r="IR285" s="135"/>
      <c r="IS285" s="135"/>
      <c r="IT285" s="135"/>
      <c r="IU285" s="135"/>
      <c r="IV285" s="135"/>
    </row>
    <row r="286" spans="1:256" s="50" customFormat="1" ht="20.25" customHeight="1">
      <c r="A286" s="271"/>
      <c r="B286" s="91" t="s">
        <v>35</v>
      </c>
      <c r="C286" s="90">
        <v>1226.411445</v>
      </c>
      <c r="D286" s="90">
        <v>1691</v>
      </c>
      <c r="E286" s="90">
        <v>47.449136704403401</v>
      </c>
      <c r="F286" s="90">
        <v>331.91054600000001</v>
      </c>
      <c r="G286" s="90">
        <v>145</v>
      </c>
      <c r="H286" s="90">
        <v>0</v>
      </c>
      <c r="I286" s="90">
        <v>0</v>
      </c>
      <c r="J286" s="90">
        <v>0</v>
      </c>
      <c r="K286" s="90">
        <v>0</v>
      </c>
      <c r="L286" s="90">
        <v>1100.047327</v>
      </c>
      <c r="M286" s="90">
        <v>1560</v>
      </c>
      <c r="N286" s="90">
        <v>48.790234015872898</v>
      </c>
      <c r="O286" s="90">
        <v>279.76194600000002</v>
      </c>
      <c r="P286" s="90">
        <v>99</v>
      </c>
      <c r="Q286" s="90">
        <v>298.155935</v>
      </c>
      <c r="R286" s="90">
        <v>417</v>
      </c>
      <c r="S286" s="90">
        <v>52.088777629078599</v>
      </c>
      <c r="T286" s="90">
        <v>53.71</v>
      </c>
      <c r="U286" s="90">
        <v>16</v>
      </c>
      <c r="V286" s="90">
        <v>1099.767327</v>
      </c>
      <c r="W286" s="90">
        <v>1558</v>
      </c>
      <c r="X286" s="90">
        <v>48.841986600639103</v>
      </c>
      <c r="Y286" s="90">
        <v>279.76194600000002</v>
      </c>
      <c r="Z286" s="90">
        <v>99</v>
      </c>
      <c r="AA286" s="90">
        <v>0</v>
      </c>
      <c r="AB286" s="90">
        <v>0</v>
      </c>
      <c r="AC286" s="90">
        <v>0</v>
      </c>
      <c r="AD286" s="90">
        <v>0</v>
      </c>
      <c r="AE286" s="90">
        <v>0.28000000000000003</v>
      </c>
      <c r="AF286" s="90">
        <v>2</v>
      </c>
      <c r="AG286" s="90">
        <v>0</v>
      </c>
      <c r="AH286" s="90">
        <v>0</v>
      </c>
      <c r="AI286" s="90"/>
      <c r="AJ286" s="90"/>
      <c r="AK286" s="90"/>
      <c r="AL286" s="90"/>
      <c r="AM286" s="90"/>
      <c r="AN286" s="90"/>
      <c r="AO286" s="90"/>
      <c r="AP286" s="90"/>
      <c r="AQ286" s="90">
        <v>0</v>
      </c>
      <c r="AR286" s="90">
        <v>0</v>
      </c>
      <c r="AS286" s="90">
        <v>0</v>
      </c>
      <c r="AT286" s="90">
        <v>0</v>
      </c>
      <c r="AU286" s="90">
        <v>0</v>
      </c>
      <c r="AV286" s="90">
        <v>0</v>
      </c>
      <c r="AW286" s="90">
        <v>0</v>
      </c>
      <c r="AX286" s="90">
        <v>0</v>
      </c>
      <c r="AY286" s="90">
        <v>0</v>
      </c>
      <c r="AZ286" s="90">
        <v>0</v>
      </c>
      <c r="BA286" s="90">
        <v>0</v>
      </c>
      <c r="BB286" s="90">
        <v>0</v>
      </c>
      <c r="BC286" s="90">
        <v>0</v>
      </c>
      <c r="BD286" s="90">
        <v>0</v>
      </c>
      <c r="BE286" s="90">
        <v>0</v>
      </c>
      <c r="BF286" s="90">
        <v>0</v>
      </c>
      <c r="BG286" s="90">
        <v>80.541976000000005</v>
      </c>
      <c r="BH286" s="90">
        <v>13</v>
      </c>
      <c r="BI286" s="90">
        <v>1.5</v>
      </c>
      <c r="BJ286" s="90">
        <v>2</v>
      </c>
      <c r="BK286" s="90">
        <v>41.616132</v>
      </c>
      <c r="BL286" s="90">
        <v>112</v>
      </c>
      <c r="BM286" s="90">
        <v>50.598599999999998</v>
      </c>
      <c r="BN286" s="90">
        <v>43</v>
      </c>
      <c r="BO286" s="90">
        <v>4.2060099999999903</v>
      </c>
      <c r="BP286" s="90">
        <v>6</v>
      </c>
      <c r="BQ286" s="90">
        <v>0.05</v>
      </c>
      <c r="BR286" s="90">
        <v>1</v>
      </c>
      <c r="BS286" s="90">
        <v>0</v>
      </c>
      <c r="BT286" s="90">
        <v>0</v>
      </c>
      <c r="BU286" s="90">
        <v>0</v>
      </c>
      <c r="BV286" s="90">
        <v>0</v>
      </c>
      <c r="BW286" s="131">
        <f t="shared" si="34"/>
        <v>1226.411445</v>
      </c>
      <c r="BX286" s="131">
        <f t="shared" si="35"/>
        <v>0</v>
      </c>
      <c r="IS286" s="60"/>
      <c r="IT286" s="60"/>
      <c r="IU286" s="60"/>
      <c r="IV286" s="60"/>
    </row>
    <row r="287" spans="1:256" s="50" customFormat="1" ht="20.25" customHeight="1">
      <c r="A287" s="271"/>
      <c r="B287" s="91" t="s">
        <v>121</v>
      </c>
      <c r="C287" s="90">
        <v>1206.7337050000001</v>
      </c>
      <c r="D287" s="90">
        <v>1593</v>
      </c>
      <c r="E287" s="90">
        <v>61.25679004709</v>
      </c>
      <c r="F287" s="90">
        <v>382.997454</v>
      </c>
      <c r="G287" s="90">
        <v>89</v>
      </c>
      <c r="H287" s="90">
        <v>3.1690909999999999</v>
      </c>
      <c r="I287" s="90">
        <v>1</v>
      </c>
      <c r="J287" s="90">
        <v>1.5287299999999999</v>
      </c>
      <c r="K287" s="90">
        <v>1</v>
      </c>
      <c r="L287" s="90">
        <v>905.92704900000001</v>
      </c>
      <c r="M287" s="90">
        <v>1260</v>
      </c>
      <c r="N287" s="90">
        <v>58.958943778785901</v>
      </c>
      <c r="O287" s="90">
        <v>229.324749</v>
      </c>
      <c r="P287" s="90">
        <v>62</v>
      </c>
      <c r="Q287" s="90">
        <v>12.21973</v>
      </c>
      <c r="R287" s="90">
        <v>1</v>
      </c>
      <c r="S287" s="90" t="e">
        <v>#DIV/0!</v>
      </c>
      <c r="T287" s="90">
        <v>0</v>
      </c>
      <c r="U287" s="90">
        <v>0</v>
      </c>
      <c r="V287" s="90">
        <v>847.85269400000004</v>
      </c>
      <c r="W287" s="90">
        <v>1182</v>
      </c>
      <c r="X287" s="90">
        <v>57.206514939660103</v>
      </c>
      <c r="Y287" s="90">
        <v>207.02710999999999</v>
      </c>
      <c r="Z287" s="90">
        <v>58</v>
      </c>
      <c r="AA287" s="90">
        <v>57.847591000000001</v>
      </c>
      <c r="AB287" s="90">
        <v>76</v>
      </c>
      <c r="AC287" s="90">
        <v>22.297639</v>
      </c>
      <c r="AD287" s="90">
        <v>4</v>
      </c>
      <c r="AE287" s="90">
        <v>0.22676399999999999</v>
      </c>
      <c r="AF287" s="90">
        <v>2</v>
      </c>
      <c r="AG287" s="90">
        <v>0</v>
      </c>
      <c r="AH287" s="90">
        <v>0</v>
      </c>
      <c r="AI287" s="90"/>
      <c r="AJ287" s="90"/>
      <c r="AK287" s="90"/>
      <c r="AL287" s="90"/>
      <c r="AM287" s="90"/>
      <c r="AN287" s="90"/>
      <c r="AO287" s="90"/>
      <c r="AP287" s="90"/>
      <c r="AQ287" s="90">
        <v>0</v>
      </c>
      <c r="AR287" s="90">
        <v>0</v>
      </c>
      <c r="AS287" s="90">
        <v>6.2890000000000003E-3</v>
      </c>
      <c r="AT287" s="90">
        <v>1</v>
      </c>
      <c r="AU287" s="90">
        <v>12.482431</v>
      </c>
      <c r="AV287" s="90">
        <v>6</v>
      </c>
      <c r="AW287" s="90">
        <v>5.8981110000000001</v>
      </c>
      <c r="AX287" s="90">
        <v>2</v>
      </c>
      <c r="AY287" s="90">
        <v>0</v>
      </c>
      <c r="AZ287" s="90">
        <v>0</v>
      </c>
      <c r="BA287" s="90">
        <v>0</v>
      </c>
      <c r="BB287" s="90">
        <v>0</v>
      </c>
      <c r="BC287" s="90">
        <v>0</v>
      </c>
      <c r="BD287" s="90">
        <v>0</v>
      </c>
      <c r="BE287" s="90">
        <v>0</v>
      </c>
      <c r="BF287" s="90">
        <v>0</v>
      </c>
      <c r="BG287" s="90">
        <v>113.926895</v>
      </c>
      <c r="BH287" s="90">
        <v>77</v>
      </c>
      <c r="BI287" s="90">
        <v>71.109347</v>
      </c>
      <c r="BJ287" s="90">
        <v>2</v>
      </c>
      <c r="BK287" s="90">
        <v>164.57913500000001</v>
      </c>
      <c r="BL287" s="90">
        <v>225</v>
      </c>
      <c r="BM287" s="90">
        <v>72.464088000000004</v>
      </c>
      <c r="BN287" s="90">
        <v>19</v>
      </c>
      <c r="BO287" s="90">
        <v>6.6491040000000003</v>
      </c>
      <c r="BP287" s="90">
        <v>24</v>
      </c>
      <c r="BQ287" s="90">
        <v>2.66614</v>
      </c>
      <c r="BR287" s="90">
        <v>2</v>
      </c>
      <c r="BS287" s="90"/>
      <c r="BT287" s="90"/>
      <c r="BU287" s="90"/>
      <c r="BV287" s="90"/>
      <c r="BW287" s="131">
        <f t="shared" si="34"/>
        <v>1206.7337050000001</v>
      </c>
      <c r="BX287" s="131">
        <f t="shared" si="35"/>
        <v>0</v>
      </c>
      <c r="IS287" s="60"/>
      <c r="IT287" s="60"/>
      <c r="IU287" s="60"/>
      <c r="IV287" s="60"/>
    </row>
    <row r="288" spans="1:256" ht="20.25" customHeight="1">
      <c r="A288" s="271"/>
      <c r="B288" s="91" t="s">
        <v>50</v>
      </c>
      <c r="C288" s="90">
        <v>191.82462599999999</v>
      </c>
      <c r="D288" s="90">
        <v>824</v>
      </c>
      <c r="E288" s="90">
        <v>18.9959762507196</v>
      </c>
      <c r="F288" s="90">
        <v>69.371322000000006</v>
      </c>
      <c r="G288" s="90">
        <v>43</v>
      </c>
      <c r="H288" s="90"/>
      <c r="I288" s="90"/>
      <c r="J288" s="90"/>
      <c r="K288" s="90"/>
      <c r="L288" s="90">
        <v>184.933796</v>
      </c>
      <c r="M288" s="90">
        <v>753</v>
      </c>
      <c r="N288" s="90">
        <v>19.4953359170017</v>
      </c>
      <c r="O288" s="90">
        <v>67.421322000000004</v>
      </c>
      <c r="P288" s="90">
        <v>39</v>
      </c>
      <c r="Q288" s="90">
        <v>64.106532999999999</v>
      </c>
      <c r="R288" s="90">
        <v>211</v>
      </c>
      <c r="S288" s="90">
        <v>18.446689864904702</v>
      </c>
      <c r="T288" s="90">
        <v>18.652045000000001</v>
      </c>
      <c r="U288" s="90">
        <v>17</v>
      </c>
      <c r="V288" s="90">
        <v>184.933796</v>
      </c>
      <c r="W288" s="90">
        <v>750</v>
      </c>
      <c r="X288" s="90">
        <v>19.8702543613358</v>
      </c>
      <c r="Y288" s="90">
        <v>67.421322000000004</v>
      </c>
      <c r="Z288" s="90">
        <v>39</v>
      </c>
      <c r="AA288" s="90"/>
      <c r="AB288" s="90">
        <v>3</v>
      </c>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v>0.2114</v>
      </c>
      <c r="BH288" s="90">
        <v>3</v>
      </c>
      <c r="BI288" s="90">
        <v>1.05</v>
      </c>
      <c r="BJ288" s="90">
        <v>2</v>
      </c>
      <c r="BK288" s="90">
        <v>6.6685999999999996</v>
      </c>
      <c r="BL288" s="90">
        <v>7</v>
      </c>
      <c r="BM288" s="90">
        <v>0.9</v>
      </c>
      <c r="BN288" s="90">
        <v>2</v>
      </c>
      <c r="BO288" s="90"/>
      <c r="BP288" s="90"/>
      <c r="BQ288" s="90"/>
      <c r="BR288" s="90"/>
      <c r="BS288" s="90">
        <v>1.0829999999999999E-2</v>
      </c>
      <c r="BT288" s="90">
        <v>61</v>
      </c>
      <c r="BU288" s="90"/>
      <c r="BV288" s="90"/>
      <c r="BW288" s="131">
        <f t="shared" si="34"/>
        <v>191.82462599999999</v>
      </c>
      <c r="BX288" s="131">
        <f t="shared" si="35"/>
        <v>0</v>
      </c>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row>
    <row r="289" spans="1:256" ht="20.25" customHeight="1">
      <c r="A289" s="271"/>
      <c r="B289" s="91" t="s">
        <v>39</v>
      </c>
      <c r="C289" s="97">
        <v>247.98</v>
      </c>
      <c r="D289" s="97">
        <v>434</v>
      </c>
      <c r="E289" s="97">
        <v>45.390979645628903</v>
      </c>
      <c r="F289" s="97">
        <v>80.12</v>
      </c>
      <c r="G289" s="97">
        <v>120</v>
      </c>
      <c r="H289" s="90">
        <v>0</v>
      </c>
      <c r="I289" s="90">
        <v>0</v>
      </c>
      <c r="J289" s="90">
        <v>0</v>
      </c>
      <c r="K289" s="90">
        <v>0</v>
      </c>
      <c r="L289" s="97">
        <v>166.58</v>
      </c>
      <c r="M289" s="97">
        <v>200</v>
      </c>
      <c r="N289" s="97">
        <v>36.228007220373598</v>
      </c>
      <c r="O289" s="97">
        <v>61.39</v>
      </c>
      <c r="P289" s="97">
        <v>47</v>
      </c>
      <c r="Q289" s="97">
        <v>3.96</v>
      </c>
      <c r="R289" s="97">
        <v>5</v>
      </c>
      <c r="S289" s="97">
        <v>330</v>
      </c>
      <c r="T289" s="97">
        <v>0</v>
      </c>
      <c r="U289" s="97">
        <v>0</v>
      </c>
      <c r="V289" s="97">
        <v>166.58</v>
      </c>
      <c r="W289" s="97">
        <v>200</v>
      </c>
      <c r="X289" s="97">
        <v>36.231947102836301</v>
      </c>
      <c r="Y289" s="97">
        <v>61.39</v>
      </c>
      <c r="Z289" s="97">
        <v>47</v>
      </c>
      <c r="AA289" s="97">
        <v>0</v>
      </c>
      <c r="AB289" s="97">
        <v>0</v>
      </c>
      <c r="AC289" s="97">
        <v>0</v>
      </c>
      <c r="AD289" s="97">
        <v>0</v>
      </c>
      <c r="AE289" s="97">
        <v>0</v>
      </c>
      <c r="AF289" s="97">
        <v>0</v>
      </c>
      <c r="AG289" s="97">
        <v>0</v>
      </c>
      <c r="AH289" s="97">
        <v>0</v>
      </c>
      <c r="AI289" s="97">
        <v>68.510000000000005</v>
      </c>
      <c r="AJ289" s="97">
        <v>222</v>
      </c>
      <c r="AK289" s="97">
        <v>17.61</v>
      </c>
      <c r="AL289" s="97">
        <v>72</v>
      </c>
      <c r="AM289" s="97">
        <v>16.14</v>
      </c>
      <c r="AN289" s="97">
        <v>195</v>
      </c>
      <c r="AO289" s="97">
        <v>17.61</v>
      </c>
      <c r="AP289" s="97">
        <v>72</v>
      </c>
      <c r="AQ289" s="97">
        <v>0</v>
      </c>
      <c r="AR289" s="97">
        <v>0</v>
      </c>
      <c r="AS289" s="97">
        <v>0</v>
      </c>
      <c r="AT289" s="97">
        <v>0</v>
      </c>
      <c r="AU289" s="97">
        <v>0</v>
      </c>
      <c r="AV289" s="97">
        <v>0</v>
      </c>
      <c r="AW289" s="97">
        <v>0</v>
      </c>
      <c r="AX289" s="97">
        <v>0</v>
      </c>
      <c r="AY289" s="97">
        <v>0</v>
      </c>
      <c r="AZ289" s="97">
        <v>0</v>
      </c>
      <c r="BA289" s="97">
        <v>0</v>
      </c>
      <c r="BB289" s="97">
        <v>0</v>
      </c>
      <c r="BC289" s="97">
        <v>0</v>
      </c>
      <c r="BD289" s="97">
        <v>0</v>
      </c>
      <c r="BE289" s="97">
        <v>0</v>
      </c>
      <c r="BF289" s="97">
        <v>0</v>
      </c>
      <c r="BG289" s="97">
        <v>0.06</v>
      </c>
      <c r="BH289" s="97">
        <v>1</v>
      </c>
      <c r="BI289" s="97">
        <v>1.1200000000000001</v>
      </c>
      <c r="BJ289" s="97">
        <v>1</v>
      </c>
      <c r="BK289" s="97">
        <v>12.83</v>
      </c>
      <c r="BL289" s="97">
        <v>11</v>
      </c>
      <c r="BM289" s="97">
        <v>0</v>
      </c>
      <c r="BN289" s="97">
        <v>0</v>
      </c>
      <c r="BO289" s="97">
        <v>0</v>
      </c>
      <c r="BP289" s="97">
        <v>0</v>
      </c>
      <c r="BQ289" s="97">
        <v>0</v>
      </c>
      <c r="BR289" s="97">
        <v>0</v>
      </c>
      <c r="BS289" s="97">
        <v>0</v>
      </c>
      <c r="BT289" s="97">
        <v>0</v>
      </c>
      <c r="BU289" s="97">
        <v>0</v>
      </c>
      <c r="BV289" s="97">
        <v>0</v>
      </c>
      <c r="BW289" s="131">
        <f t="shared" si="34"/>
        <v>247.98000000000005</v>
      </c>
      <c r="BX289" s="131">
        <f t="shared" si="35"/>
        <v>0</v>
      </c>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row>
    <row r="290" spans="1:256" ht="20.25" customHeight="1">
      <c r="A290" s="271"/>
      <c r="B290" s="91" t="s">
        <v>33</v>
      </c>
      <c r="C290" s="92">
        <v>14063.968553999999</v>
      </c>
      <c r="D290" s="92">
        <v>19871</v>
      </c>
      <c r="E290" s="92">
        <v>42.834829102807603</v>
      </c>
      <c r="F290" s="92">
        <v>7536.397696</v>
      </c>
      <c r="G290" s="92">
        <v>2928</v>
      </c>
      <c r="H290" s="92">
        <v>2.7859859999999999</v>
      </c>
      <c r="I290" s="92">
        <v>3</v>
      </c>
      <c r="J290" s="92">
        <v>0</v>
      </c>
      <c r="K290" s="92">
        <v>0</v>
      </c>
      <c r="L290" s="92">
        <v>13151.648654000001</v>
      </c>
      <c r="M290" s="92">
        <v>17005</v>
      </c>
      <c r="N290" s="92">
        <v>43.987979822395602</v>
      </c>
      <c r="O290" s="92">
        <v>7176.7446099999997</v>
      </c>
      <c r="P290" s="92">
        <v>2581</v>
      </c>
      <c r="Q290" s="92">
        <v>2898.7971600000001</v>
      </c>
      <c r="R290" s="92">
        <v>4028</v>
      </c>
      <c r="S290" s="92">
        <v>66.544045041079301</v>
      </c>
      <c r="T290" s="92">
        <v>1280.0447220000001</v>
      </c>
      <c r="U290" s="92">
        <v>510</v>
      </c>
      <c r="V290" s="92">
        <v>13139.844879</v>
      </c>
      <c r="W290" s="92">
        <v>16983</v>
      </c>
      <c r="X290" s="92">
        <v>44.001607471770299</v>
      </c>
      <c r="Y290" s="92">
        <v>7143.8291300000001</v>
      </c>
      <c r="Z290" s="92">
        <v>2546</v>
      </c>
      <c r="AA290" s="92">
        <v>4.7426899999999996</v>
      </c>
      <c r="AB290" s="92">
        <v>13</v>
      </c>
      <c r="AC290" s="92">
        <v>29.618480000000002</v>
      </c>
      <c r="AD290" s="92">
        <v>26</v>
      </c>
      <c r="AE290" s="92">
        <v>7.0610850000000003</v>
      </c>
      <c r="AF290" s="92">
        <v>9</v>
      </c>
      <c r="AG290" s="92">
        <v>3.2970000000000002</v>
      </c>
      <c r="AH290" s="92">
        <v>9</v>
      </c>
      <c r="AI290" s="92">
        <v>436.32727</v>
      </c>
      <c r="AJ290" s="92">
        <v>1874</v>
      </c>
      <c r="AK290" s="92">
        <v>14.17263</v>
      </c>
      <c r="AL290" s="92">
        <v>91</v>
      </c>
      <c r="AM290" s="92">
        <v>436.32727</v>
      </c>
      <c r="AN290" s="92">
        <v>1874</v>
      </c>
      <c r="AO290" s="92">
        <v>14.17263</v>
      </c>
      <c r="AP290" s="92">
        <v>91</v>
      </c>
      <c r="AQ290" s="92">
        <v>8.7045720000000006</v>
      </c>
      <c r="AR290" s="92">
        <v>135</v>
      </c>
      <c r="AS290" s="92">
        <v>7.8266280000000004</v>
      </c>
      <c r="AT290" s="92">
        <v>49</v>
      </c>
      <c r="AU290" s="92">
        <v>17.492159000000001</v>
      </c>
      <c r="AV290" s="92">
        <v>5</v>
      </c>
      <c r="AW290" s="92">
        <v>0</v>
      </c>
      <c r="AX290" s="92">
        <v>0</v>
      </c>
      <c r="AY290" s="92">
        <v>0</v>
      </c>
      <c r="AZ290" s="92">
        <v>0</v>
      </c>
      <c r="BA290" s="92">
        <v>125.622</v>
      </c>
      <c r="BB290" s="92">
        <v>3</v>
      </c>
      <c r="BC290" s="92">
        <v>0</v>
      </c>
      <c r="BD290" s="92">
        <v>0</v>
      </c>
      <c r="BE290" s="92">
        <v>0</v>
      </c>
      <c r="BF290" s="92">
        <v>0</v>
      </c>
      <c r="BG290" s="92">
        <v>157.836107</v>
      </c>
      <c r="BH290" s="92">
        <v>77</v>
      </c>
      <c r="BI290" s="92">
        <v>102.41</v>
      </c>
      <c r="BJ290" s="92">
        <v>19</v>
      </c>
      <c r="BK290" s="92">
        <v>223.74060800000001</v>
      </c>
      <c r="BL290" s="92">
        <v>481</v>
      </c>
      <c r="BM290" s="92">
        <v>88.244324000000006</v>
      </c>
      <c r="BN290" s="92">
        <v>99</v>
      </c>
      <c r="BO290" s="92">
        <v>65.427746999999997</v>
      </c>
      <c r="BP290" s="92">
        <v>290</v>
      </c>
      <c r="BQ290" s="92">
        <v>21.377503999999998</v>
      </c>
      <c r="BR290" s="92">
        <v>86</v>
      </c>
      <c r="BS290" s="92">
        <v>5.4510000005763004E-3</v>
      </c>
      <c r="BT290" s="92">
        <v>1</v>
      </c>
      <c r="BU290" s="92">
        <v>0</v>
      </c>
      <c r="BV290" s="92">
        <v>0</v>
      </c>
      <c r="BW290" s="131">
        <f t="shared" si="34"/>
        <v>14063.968554000001</v>
      </c>
      <c r="BX290" s="131">
        <f t="shared" si="35"/>
        <v>0</v>
      </c>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row>
    <row r="291" spans="1:256" ht="20.25" customHeight="1">
      <c r="A291" s="271"/>
      <c r="B291" s="91" t="s">
        <v>40</v>
      </c>
      <c r="C291" s="98">
        <v>2322.279974</v>
      </c>
      <c r="D291" s="98">
        <v>4500</v>
      </c>
      <c r="E291" s="99">
        <v>43.59</v>
      </c>
      <c r="F291" s="98">
        <v>610.16619100000003</v>
      </c>
      <c r="G291" s="98">
        <v>210</v>
      </c>
      <c r="H291" s="98">
        <v>9.8950700000000005</v>
      </c>
      <c r="I291" s="111">
        <v>25</v>
      </c>
      <c r="J291" s="98">
        <v>1.2</v>
      </c>
      <c r="K291" s="111">
        <v>1</v>
      </c>
      <c r="L291" s="98">
        <v>1986.261086</v>
      </c>
      <c r="M291" s="98">
        <v>3722</v>
      </c>
      <c r="N291" s="99">
        <v>45.29</v>
      </c>
      <c r="O291" s="98">
        <v>536.80963999999994</v>
      </c>
      <c r="P291" s="101">
        <v>168</v>
      </c>
      <c r="Q291" s="98">
        <v>698.24258699999996</v>
      </c>
      <c r="R291" s="98">
        <v>971</v>
      </c>
      <c r="S291" s="99">
        <v>54.97</v>
      </c>
      <c r="T291" s="98">
        <v>80.588126000000003</v>
      </c>
      <c r="U291" s="111">
        <v>25</v>
      </c>
      <c r="V291" s="98">
        <v>1986.021086</v>
      </c>
      <c r="W291" s="98">
        <v>3720</v>
      </c>
      <c r="X291" s="99">
        <v>45.29</v>
      </c>
      <c r="Y291" s="98">
        <v>536.06964000000005</v>
      </c>
      <c r="Z291" s="101">
        <v>166</v>
      </c>
      <c r="AA291" s="98">
        <v>0.24</v>
      </c>
      <c r="AB291" s="122">
        <v>2</v>
      </c>
      <c r="AC291" s="98">
        <v>0.74</v>
      </c>
      <c r="AD291" s="111">
        <v>2</v>
      </c>
      <c r="AE291" s="98"/>
      <c r="AF291" s="111"/>
      <c r="AG291" s="98"/>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98">
        <v>96.267674999999997</v>
      </c>
      <c r="BH291" s="111">
        <v>155</v>
      </c>
      <c r="BI291" s="98">
        <v>41.453200000000002</v>
      </c>
      <c r="BJ291" s="111">
        <v>19</v>
      </c>
      <c r="BK291" s="98">
        <v>183.4074</v>
      </c>
      <c r="BL291" s="98">
        <v>17</v>
      </c>
      <c r="BM291" s="98">
        <v>17.01435</v>
      </c>
      <c r="BN291" s="111">
        <v>4</v>
      </c>
      <c r="BO291" s="111">
        <v>46.448743</v>
      </c>
      <c r="BP291" s="111">
        <v>581</v>
      </c>
      <c r="BQ291" s="111">
        <v>13.689000999999999</v>
      </c>
      <c r="BR291" s="111">
        <v>18</v>
      </c>
      <c r="BS291" s="111">
        <v>0</v>
      </c>
      <c r="BT291" s="111">
        <v>0</v>
      </c>
      <c r="BU291" s="111">
        <v>0</v>
      </c>
      <c r="BV291" s="111">
        <v>0</v>
      </c>
      <c r="BW291" s="131">
        <f t="shared" si="34"/>
        <v>2322.279974</v>
      </c>
      <c r="BX291" s="131">
        <f t="shared" si="35"/>
        <v>0</v>
      </c>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row>
    <row r="292" spans="1:256" ht="20.25" customHeight="1">
      <c r="A292" s="271"/>
      <c r="B292" s="91" t="s">
        <v>59</v>
      </c>
      <c r="C292" s="90">
        <v>83.58</v>
      </c>
      <c r="D292" s="90">
        <v>146</v>
      </c>
      <c r="E292" s="90"/>
      <c r="F292" s="90">
        <v>67.959999999999994</v>
      </c>
      <c r="G292" s="90">
        <v>25</v>
      </c>
      <c r="H292" s="90"/>
      <c r="I292" s="90"/>
      <c r="J292" s="90"/>
      <c r="K292" s="90"/>
      <c r="L292" s="90">
        <v>81.319999999999993</v>
      </c>
      <c r="M292" s="90">
        <v>144</v>
      </c>
      <c r="N292" s="90"/>
      <c r="O292" s="90">
        <v>61.31</v>
      </c>
      <c r="P292" s="90">
        <v>22</v>
      </c>
      <c r="Q292" s="90">
        <v>10.66</v>
      </c>
      <c r="R292" s="90">
        <v>11</v>
      </c>
      <c r="S292" s="90"/>
      <c r="T292" s="90">
        <v>7.0000000000000007E-2</v>
      </c>
      <c r="U292" s="90">
        <v>1</v>
      </c>
      <c r="V292" s="90">
        <v>71.180000000000007</v>
      </c>
      <c r="W292" s="90">
        <v>141</v>
      </c>
      <c r="X292" s="90">
        <v>27.7105150465216</v>
      </c>
      <c r="Y292" s="90">
        <v>42.28</v>
      </c>
      <c r="Z292" s="90">
        <v>19</v>
      </c>
      <c r="AA292" s="90"/>
      <c r="AB292" s="90"/>
      <c r="AC292" s="90"/>
      <c r="AD292" s="90"/>
      <c r="AE292" s="90">
        <v>10.14</v>
      </c>
      <c r="AF292" s="90">
        <v>3</v>
      </c>
      <c r="AG292" s="90">
        <v>19.03</v>
      </c>
      <c r="AH292" s="90">
        <v>3</v>
      </c>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v>2.2599999999999998</v>
      </c>
      <c r="BH292" s="90">
        <v>2</v>
      </c>
      <c r="BI292" s="90">
        <v>0.65</v>
      </c>
      <c r="BJ292" s="90">
        <v>2</v>
      </c>
      <c r="BK292" s="90">
        <v>0</v>
      </c>
      <c r="BL292" s="90">
        <v>0</v>
      </c>
      <c r="BM292" s="90">
        <v>6</v>
      </c>
      <c r="BN292" s="90">
        <v>1</v>
      </c>
      <c r="BO292" s="90"/>
      <c r="BP292" s="90"/>
      <c r="BQ292" s="90"/>
      <c r="BR292" s="90"/>
      <c r="BS292" s="90"/>
      <c r="BT292" s="90"/>
      <c r="BU292" s="90"/>
      <c r="BV292" s="90"/>
      <c r="BW292" s="131">
        <f t="shared" si="34"/>
        <v>83.58</v>
      </c>
      <c r="BX292" s="131">
        <f t="shared" si="35"/>
        <v>0</v>
      </c>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row>
    <row r="293" spans="1:256" ht="20.25" customHeight="1">
      <c r="A293" s="271"/>
      <c r="B293" s="91" t="s">
        <v>62</v>
      </c>
      <c r="C293" s="90">
        <v>1152.507494</v>
      </c>
      <c r="D293" s="90">
        <v>1712</v>
      </c>
      <c r="E293" s="90">
        <v>37.208752574388598</v>
      </c>
      <c r="F293" s="90">
        <v>289.39652899999999</v>
      </c>
      <c r="G293" s="90">
        <v>91</v>
      </c>
      <c r="H293" s="90">
        <v>0.96640000000000004</v>
      </c>
      <c r="I293" s="90">
        <v>3</v>
      </c>
      <c r="J293" s="90">
        <v>1</v>
      </c>
      <c r="K293" s="90">
        <v>1</v>
      </c>
      <c r="L293" s="90">
        <v>576.12077499999998</v>
      </c>
      <c r="M293" s="90">
        <v>1045</v>
      </c>
      <c r="N293" s="90">
        <v>27.744686667168899</v>
      </c>
      <c r="O293" s="90">
        <v>197.48658399999999</v>
      </c>
      <c r="P293" s="90">
        <v>61</v>
      </c>
      <c r="Q293" s="90">
        <v>31.817522</v>
      </c>
      <c r="R293" s="90">
        <v>74</v>
      </c>
      <c r="S293" s="90">
        <v>56.731800511603097</v>
      </c>
      <c r="T293" s="90">
        <v>24.059000000000001</v>
      </c>
      <c r="U293" s="90">
        <v>2</v>
      </c>
      <c r="V293" s="90">
        <v>564.77120500000001</v>
      </c>
      <c r="W293" s="90">
        <v>1017</v>
      </c>
      <c r="X293" s="90">
        <v>28.892049983095799</v>
      </c>
      <c r="Y293" s="90">
        <v>174.08308400000001</v>
      </c>
      <c r="Z293" s="90">
        <v>52</v>
      </c>
      <c r="AA293" s="90">
        <v>11.34957</v>
      </c>
      <c r="AB293" s="90">
        <v>28</v>
      </c>
      <c r="AC293" s="90">
        <v>23.403500000000001</v>
      </c>
      <c r="AD293" s="90">
        <v>9</v>
      </c>
      <c r="AE293" s="90">
        <v>0</v>
      </c>
      <c r="AF293" s="90">
        <v>0</v>
      </c>
      <c r="AG293" s="90">
        <v>0</v>
      </c>
      <c r="AH293" s="90">
        <v>0</v>
      </c>
      <c r="AI293" s="90">
        <v>444.69542300000001</v>
      </c>
      <c r="AJ293" s="90">
        <v>600</v>
      </c>
      <c r="AK293" s="90">
        <v>0</v>
      </c>
      <c r="AL293" s="90">
        <v>0</v>
      </c>
      <c r="AM293" s="90">
        <v>444.69542300000001</v>
      </c>
      <c r="AN293" s="90">
        <v>600</v>
      </c>
      <c r="AO293" s="90">
        <v>0</v>
      </c>
      <c r="AP293" s="90">
        <v>0</v>
      </c>
      <c r="AQ293" s="90">
        <v>0</v>
      </c>
      <c r="AR293" s="90">
        <v>0</v>
      </c>
      <c r="AS293" s="90">
        <v>0</v>
      </c>
      <c r="AT293" s="90">
        <v>0</v>
      </c>
      <c r="AU293" s="90">
        <v>22.145045</v>
      </c>
      <c r="AV293" s="90">
        <v>7</v>
      </c>
      <c r="AW293" s="90">
        <v>20.212800000000001</v>
      </c>
      <c r="AX293" s="90">
        <v>2</v>
      </c>
      <c r="AY293" s="90">
        <v>0</v>
      </c>
      <c r="AZ293" s="90">
        <v>0</v>
      </c>
      <c r="BA293" s="90">
        <v>0</v>
      </c>
      <c r="BB293" s="90">
        <v>0</v>
      </c>
      <c r="BC293" s="90">
        <v>0</v>
      </c>
      <c r="BD293" s="90">
        <v>0</v>
      </c>
      <c r="BE293" s="90">
        <v>0</v>
      </c>
      <c r="BF293" s="90">
        <v>0</v>
      </c>
      <c r="BG293" s="90">
        <v>70.394300999999999</v>
      </c>
      <c r="BH293" s="90">
        <v>36</v>
      </c>
      <c r="BI293" s="90">
        <v>3.027145</v>
      </c>
      <c r="BJ293" s="90">
        <v>12</v>
      </c>
      <c r="BK293" s="90">
        <v>23.631315000000001</v>
      </c>
      <c r="BL293" s="90">
        <v>12</v>
      </c>
      <c r="BM293" s="90">
        <v>13.3</v>
      </c>
      <c r="BN293" s="90">
        <v>14</v>
      </c>
      <c r="BO293" s="90">
        <v>14.554235</v>
      </c>
      <c r="BP293" s="90">
        <v>9</v>
      </c>
      <c r="BQ293" s="90">
        <v>54.37</v>
      </c>
      <c r="BR293" s="90">
        <v>1</v>
      </c>
      <c r="BS293" s="90">
        <v>0</v>
      </c>
      <c r="BT293" s="90">
        <v>0</v>
      </c>
      <c r="BU293" s="90">
        <v>0</v>
      </c>
      <c r="BV293" s="90">
        <v>0</v>
      </c>
      <c r="BW293" s="131">
        <f t="shared" si="34"/>
        <v>1152.5074940000002</v>
      </c>
      <c r="BX293" s="131">
        <f t="shared" si="35"/>
        <v>0</v>
      </c>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row>
    <row r="294" spans="1:256" ht="20.25" customHeight="1">
      <c r="A294" s="271"/>
      <c r="B294" s="91" t="s">
        <v>38</v>
      </c>
      <c r="C294" s="95">
        <v>717.24550599999998</v>
      </c>
      <c r="D294" s="95">
        <v>7421</v>
      </c>
      <c r="E294" s="96">
        <v>62.871207753177401</v>
      </c>
      <c r="F294" s="95">
        <v>13.021699999999999</v>
      </c>
      <c r="G294" s="95">
        <v>52</v>
      </c>
      <c r="H294" s="95">
        <v>0</v>
      </c>
      <c r="I294" s="95">
        <v>0</v>
      </c>
      <c r="J294" s="95">
        <v>0</v>
      </c>
      <c r="K294" s="95">
        <v>0</v>
      </c>
      <c r="L294" s="95">
        <v>15.570054000000001</v>
      </c>
      <c r="M294" s="95">
        <v>53</v>
      </c>
      <c r="N294" s="96">
        <v>25.9932977924772</v>
      </c>
      <c r="O294" s="95">
        <v>1.2250000000000001</v>
      </c>
      <c r="P294" s="95">
        <v>1</v>
      </c>
      <c r="Q294" s="95"/>
      <c r="R294" s="95"/>
      <c r="S294" s="120">
        <v>0</v>
      </c>
      <c r="T294" s="95"/>
      <c r="U294" s="95"/>
      <c r="V294" s="136">
        <v>15.170054</v>
      </c>
      <c r="W294" s="136">
        <v>51</v>
      </c>
      <c r="X294" s="96">
        <v>25.539592684173499</v>
      </c>
      <c r="Y294" s="136">
        <v>1.2250000000000001</v>
      </c>
      <c r="Z294" s="136">
        <v>1</v>
      </c>
      <c r="AA294" s="95">
        <v>0.4</v>
      </c>
      <c r="AB294" s="95">
        <v>2</v>
      </c>
      <c r="AC294" s="95">
        <v>0</v>
      </c>
      <c r="AD294" s="95">
        <v>0</v>
      </c>
      <c r="AE294" s="95">
        <v>0</v>
      </c>
      <c r="AF294" s="95">
        <v>0</v>
      </c>
      <c r="AG294" s="95">
        <v>0</v>
      </c>
      <c r="AH294" s="95">
        <v>0</v>
      </c>
      <c r="AI294" s="95">
        <v>701.06404299999997</v>
      </c>
      <c r="AJ294" s="95">
        <v>7364</v>
      </c>
      <c r="AK294" s="95">
        <v>4.7967000000000004</v>
      </c>
      <c r="AL294" s="95">
        <v>45</v>
      </c>
      <c r="AM294" s="95">
        <v>692.94004299999995</v>
      </c>
      <c r="AN294" s="95">
        <v>7362</v>
      </c>
      <c r="AO294" s="95">
        <v>610.76716799999997</v>
      </c>
      <c r="AP294" s="95">
        <v>45</v>
      </c>
      <c r="AQ294" s="95">
        <v>0</v>
      </c>
      <c r="AR294" s="95">
        <v>0</v>
      </c>
      <c r="AS294" s="95">
        <v>0</v>
      </c>
      <c r="AT294" s="95">
        <v>0</v>
      </c>
      <c r="AU294" s="95">
        <v>0</v>
      </c>
      <c r="AV294" s="95">
        <v>0</v>
      </c>
      <c r="AW294" s="95">
        <v>0</v>
      </c>
      <c r="AX294" s="95">
        <v>0</v>
      </c>
      <c r="AY294" s="95">
        <v>0</v>
      </c>
      <c r="AZ294" s="95">
        <v>0</v>
      </c>
      <c r="BA294" s="95">
        <v>0</v>
      </c>
      <c r="BB294" s="95">
        <v>0</v>
      </c>
      <c r="BC294" s="95">
        <v>0</v>
      </c>
      <c r="BD294" s="95">
        <v>0</v>
      </c>
      <c r="BE294" s="95">
        <v>0</v>
      </c>
      <c r="BF294" s="95">
        <v>0</v>
      </c>
      <c r="BG294" s="95">
        <v>0</v>
      </c>
      <c r="BH294" s="95">
        <v>1</v>
      </c>
      <c r="BI294" s="95">
        <v>7</v>
      </c>
      <c r="BJ294" s="95">
        <v>6</v>
      </c>
      <c r="BK294" s="95">
        <v>0.61140899999999998</v>
      </c>
      <c r="BL294" s="95">
        <v>3</v>
      </c>
      <c r="BM294" s="95">
        <v>0</v>
      </c>
      <c r="BN294" s="95">
        <v>0</v>
      </c>
      <c r="BO294" s="95">
        <v>0</v>
      </c>
      <c r="BP294" s="95">
        <v>0</v>
      </c>
      <c r="BQ294" s="95">
        <v>0</v>
      </c>
      <c r="BR294" s="95">
        <v>0</v>
      </c>
      <c r="BS294" s="95">
        <v>0</v>
      </c>
      <c r="BT294" s="95">
        <v>0</v>
      </c>
      <c r="BU294" s="95">
        <v>0</v>
      </c>
      <c r="BV294" s="95">
        <v>0</v>
      </c>
      <c r="BW294" s="131">
        <f t="shared" si="34"/>
        <v>717.24550599999998</v>
      </c>
      <c r="BX294" s="131">
        <f t="shared" si="35"/>
        <v>0</v>
      </c>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row>
    <row r="295" spans="1:256" ht="20.25" customHeight="1">
      <c r="A295" s="271"/>
      <c r="B295" s="91" t="s">
        <v>41</v>
      </c>
      <c r="C295" s="102">
        <v>3533.785026</v>
      </c>
      <c r="D295" s="103">
        <v>6119</v>
      </c>
      <c r="E295" s="104">
        <v>37.896766176696097</v>
      </c>
      <c r="F295" s="102">
        <v>2211.3119820000002</v>
      </c>
      <c r="G295" s="102">
        <v>866</v>
      </c>
      <c r="H295" s="112">
        <v>0</v>
      </c>
      <c r="I295" s="105">
        <v>2</v>
      </c>
      <c r="J295" s="112">
        <v>4</v>
      </c>
      <c r="K295" s="105">
        <v>3</v>
      </c>
      <c r="L295" s="112">
        <v>3361.2587720000001</v>
      </c>
      <c r="M295" s="105">
        <v>5400</v>
      </c>
      <c r="N295" s="103">
        <v>38.208183529941898</v>
      </c>
      <c r="O295" s="112">
        <v>2010.641363</v>
      </c>
      <c r="P295" s="112">
        <v>610</v>
      </c>
      <c r="Q295" s="112">
        <v>107.058781</v>
      </c>
      <c r="R295" s="105">
        <v>21</v>
      </c>
      <c r="S295" s="103">
        <v>246.423869256953</v>
      </c>
      <c r="T295" s="112">
        <v>21.801843999999999</v>
      </c>
      <c r="U295" s="105">
        <v>6</v>
      </c>
      <c r="V295" s="112">
        <v>3348.006695</v>
      </c>
      <c r="W295" s="105">
        <v>5374</v>
      </c>
      <c r="X295" s="103">
        <v>38.078517313267902</v>
      </c>
      <c r="Y295" s="112">
        <v>1992.4243630000001</v>
      </c>
      <c r="Z295" s="112">
        <v>607</v>
      </c>
      <c r="AA295" s="112">
        <v>5.4231199999999999</v>
      </c>
      <c r="AB295" s="105">
        <v>15</v>
      </c>
      <c r="AC295" s="112">
        <v>9</v>
      </c>
      <c r="AD295" s="105">
        <v>1</v>
      </c>
      <c r="AE295" s="112">
        <v>7.8289569999999999</v>
      </c>
      <c r="AF295" s="123">
        <v>13</v>
      </c>
      <c r="AG295" s="112">
        <v>9.2170000000000005</v>
      </c>
      <c r="AH295" s="123">
        <v>2</v>
      </c>
      <c r="AI295" s="105">
        <v>15.254947</v>
      </c>
      <c r="AJ295" s="105">
        <v>301</v>
      </c>
      <c r="AK295" s="105">
        <v>0</v>
      </c>
      <c r="AL295" s="105">
        <v>0</v>
      </c>
      <c r="AM295" s="105">
        <v>15.254947</v>
      </c>
      <c r="AN295" s="105">
        <v>301</v>
      </c>
      <c r="AO295" s="105">
        <v>0</v>
      </c>
      <c r="AP295" s="105">
        <v>0</v>
      </c>
      <c r="AQ295" s="126">
        <v>0.56699999999999995</v>
      </c>
      <c r="AR295" s="123">
        <v>2</v>
      </c>
      <c r="AS295" s="126">
        <v>1.4412609999999999</v>
      </c>
      <c r="AT295" s="123">
        <v>2</v>
      </c>
      <c r="AU295" s="105">
        <v>0</v>
      </c>
      <c r="AV295" s="105">
        <v>0</v>
      </c>
      <c r="AW295" s="105">
        <v>0</v>
      </c>
      <c r="AX295" s="105">
        <v>0</v>
      </c>
      <c r="AY295" s="112">
        <v>0</v>
      </c>
      <c r="AZ295" s="112">
        <v>0</v>
      </c>
      <c r="BA295" s="112">
        <v>4.4775</v>
      </c>
      <c r="BB295" s="112">
        <v>3</v>
      </c>
      <c r="BC295" s="112">
        <v>9.63035</v>
      </c>
      <c r="BD295" s="112">
        <v>151</v>
      </c>
      <c r="BE295" s="112">
        <v>18.344000000000001</v>
      </c>
      <c r="BF295" s="112">
        <v>83</v>
      </c>
      <c r="BG295" s="112">
        <v>121.279036</v>
      </c>
      <c r="BH295" s="123">
        <v>224</v>
      </c>
      <c r="BI295" s="112">
        <v>150.037858</v>
      </c>
      <c r="BJ295" s="123">
        <v>146</v>
      </c>
      <c r="BK295" s="126">
        <v>25.684388999999999</v>
      </c>
      <c r="BL295" s="123">
        <v>37</v>
      </c>
      <c r="BM295" s="126">
        <v>20.57</v>
      </c>
      <c r="BN295" s="123">
        <v>17</v>
      </c>
      <c r="BO295" s="105">
        <v>0</v>
      </c>
      <c r="BP295" s="105">
        <v>0</v>
      </c>
      <c r="BQ295" s="105">
        <v>0</v>
      </c>
      <c r="BR295" s="105">
        <v>0</v>
      </c>
      <c r="BS295" s="112">
        <v>0.11053200000034</v>
      </c>
      <c r="BT295" s="112">
        <v>2</v>
      </c>
      <c r="BU295" s="112">
        <v>1.8000000000002301</v>
      </c>
      <c r="BV295" s="112">
        <v>2</v>
      </c>
      <c r="BW295" s="131">
        <f t="shared" si="34"/>
        <v>3533.785026</v>
      </c>
      <c r="BX295" s="131">
        <f t="shared" si="35"/>
        <v>0</v>
      </c>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row>
    <row r="296" spans="1:256" ht="20.25" customHeight="1">
      <c r="A296" s="271"/>
      <c r="B296" s="91" t="s">
        <v>49</v>
      </c>
      <c r="C296" s="94">
        <v>840.06593199999998</v>
      </c>
      <c r="D296" s="94">
        <v>1877</v>
      </c>
      <c r="E296" s="94">
        <v>31.1816690118842</v>
      </c>
      <c r="F296" s="94">
        <v>272.00182799999999</v>
      </c>
      <c r="G296" s="94">
        <v>160</v>
      </c>
      <c r="H296" s="94">
        <v>0</v>
      </c>
      <c r="I296" s="94">
        <v>1</v>
      </c>
      <c r="J296" s="94">
        <v>1.5</v>
      </c>
      <c r="K296" s="94">
        <v>1</v>
      </c>
      <c r="L296" s="94">
        <v>627.90549599999997</v>
      </c>
      <c r="M296" s="94">
        <v>1537</v>
      </c>
      <c r="N296" s="94">
        <v>32.603066415187101</v>
      </c>
      <c r="O296" s="94">
        <v>199.20032800000001</v>
      </c>
      <c r="P296" s="94">
        <v>104</v>
      </c>
      <c r="Q296" s="90">
        <v>0.45</v>
      </c>
      <c r="R296" s="90">
        <v>1</v>
      </c>
      <c r="S296" s="90">
        <v>30.497040770477199</v>
      </c>
      <c r="T296" s="90">
        <v>8.6838409999999993</v>
      </c>
      <c r="U296" s="90">
        <v>2</v>
      </c>
      <c r="V296" s="94">
        <v>586.77416500000004</v>
      </c>
      <c r="W296" s="94">
        <v>1350</v>
      </c>
      <c r="X296" s="94">
        <v>33.161622506233797</v>
      </c>
      <c r="Y296" s="94">
        <v>169.94547700000001</v>
      </c>
      <c r="Z296" s="94">
        <v>81</v>
      </c>
      <c r="AA296" s="94">
        <v>41.131331000000003</v>
      </c>
      <c r="AB296" s="94">
        <v>187</v>
      </c>
      <c r="AC296" s="94">
        <v>29.254850999999999</v>
      </c>
      <c r="AD296" s="94">
        <v>23</v>
      </c>
      <c r="AE296" s="94">
        <v>0</v>
      </c>
      <c r="AF296" s="94">
        <v>0</v>
      </c>
      <c r="AG296" s="94">
        <v>0</v>
      </c>
      <c r="AH296" s="94">
        <v>0</v>
      </c>
      <c r="AI296" s="94">
        <v>73.765364000000005</v>
      </c>
      <c r="AJ296" s="94">
        <v>50</v>
      </c>
      <c r="AK296" s="94">
        <v>0</v>
      </c>
      <c r="AL296" s="94">
        <v>0</v>
      </c>
      <c r="AM296" s="94">
        <v>0</v>
      </c>
      <c r="AN296" s="94">
        <v>0</v>
      </c>
      <c r="AO296" s="94">
        <v>0</v>
      </c>
      <c r="AP296" s="94">
        <v>0</v>
      </c>
      <c r="AQ296" s="94">
        <v>3.2099999999999997E-2</v>
      </c>
      <c r="AR296" s="94">
        <v>4</v>
      </c>
      <c r="AS296" s="94">
        <v>0.40789999999999998</v>
      </c>
      <c r="AT296" s="94">
        <v>1</v>
      </c>
      <c r="AU296" s="94">
        <v>0</v>
      </c>
      <c r="AV296" s="94">
        <v>0</v>
      </c>
      <c r="AW296" s="94">
        <v>0</v>
      </c>
      <c r="AX296" s="94">
        <v>0</v>
      </c>
      <c r="AY296" s="94">
        <v>0</v>
      </c>
      <c r="AZ296" s="94">
        <v>0</v>
      </c>
      <c r="BA296" s="94">
        <v>0</v>
      </c>
      <c r="BB296" s="94">
        <v>0</v>
      </c>
      <c r="BC296" s="94">
        <v>0</v>
      </c>
      <c r="BD296" s="94">
        <v>0</v>
      </c>
      <c r="BE296" s="94">
        <v>0</v>
      </c>
      <c r="BF296" s="94">
        <v>0</v>
      </c>
      <c r="BG296" s="94">
        <v>46.205613</v>
      </c>
      <c r="BH296" s="94">
        <v>77</v>
      </c>
      <c r="BI296" s="94">
        <v>27.71</v>
      </c>
      <c r="BJ296" s="94">
        <v>18</v>
      </c>
      <c r="BK296" s="94">
        <v>92.139100999999997</v>
      </c>
      <c r="BL296" s="94">
        <v>207</v>
      </c>
      <c r="BM296" s="94">
        <v>43.083599999999997</v>
      </c>
      <c r="BN296" s="94">
        <v>35</v>
      </c>
      <c r="BO296" s="94">
        <v>1.8258E-2</v>
      </c>
      <c r="BP296" s="94">
        <v>1</v>
      </c>
      <c r="BQ296" s="94">
        <v>0.1</v>
      </c>
      <c r="BR296" s="94">
        <v>1</v>
      </c>
      <c r="BS296" s="94">
        <v>0</v>
      </c>
      <c r="BT296" s="94">
        <v>0</v>
      </c>
      <c r="BU296" s="112">
        <v>-1.9900747716405899E-14</v>
      </c>
      <c r="BV296" s="94">
        <v>0</v>
      </c>
      <c r="BW296" s="131">
        <f t="shared" si="34"/>
        <v>840.06593199999986</v>
      </c>
      <c r="BX296" s="131">
        <f t="shared" si="35"/>
        <v>0</v>
      </c>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row>
    <row r="297" spans="1:256" ht="20.25" customHeight="1">
      <c r="A297" s="271"/>
      <c r="B297" s="91" t="s">
        <v>47</v>
      </c>
      <c r="C297" s="90">
        <v>241.83</v>
      </c>
      <c r="D297" s="90">
        <v>270</v>
      </c>
      <c r="E297" s="90">
        <v>63.975151484218003</v>
      </c>
      <c r="F297" s="90">
        <v>63.39</v>
      </c>
      <c r="G297" s="90">
        <v>22</v>
      </c>
      <c r="H297" s="90"/>
      <c r="I297" s="90"/>
      <c r="J297" s="90"/>
      <c r="K297" s="90"/>
      <c r="L297" s="90">
        <v>132.74</v>
      </c>
      <c r="M297" s="90">
        <v>244</v>
      </c>
      <c r="N297" s="90">
        <v>46.7026545173646</v>
      </c>
      <c r="O297" s="90">
        <v>16.29</v>
      </c>
      <c r="P297" s="90">
        <v>19</v>
      </c>
      <c r="Q297" s="90"/>
      <c r="R297" s="90"/>
      <c r="S297" s="90">
        <v>0.26751556390022202</v>
      </c>
      <c r="T297" s="90"/>
      <c r="U297" s="90"/>
      <c r="V297" s="90">
        <v>102.89</v>
      </c>
      <c r="W297" s="90">
        <v>217</v>
      </c>
      <c r="X297" s="90">
        <v>46.7026545173646</v>
      </c>
      <c r="Y297" s="90">
        <v>13.98</v>
      </c>
      <c r="Z297" s="90">
        <v>16</v>
      </c>
      <c r="AA297" s="90">
        <v>29.85</v>
      </c>
      <c r="AB297" s="90">
        <v>27</v>
      </c>
      <c r="AC297" s="90">
        <v>2.31</v>
      </c>
      <c r="AD297" s="90">
        <v>3</v>
      </c>
      <c r="AE297" s="90"/>
      <c r="AF297" s="90"/>
      <c r="AG297" s="90"/>
      <c r="AH297" s="90"/>
      <c r="AI297" s="90"/>
      <c r="AJ297" s="90"/>
      <c r="AK297" s="90"/>
      <c r="AL297" s="90"/>
      <c r="AM297" s="90"/>
      <c r="AN297" s="90"/>
      <c r="AO297" s="90"/>
      <c r="AP297" s="90"/>
      <c r="AQ297" s="90">
        <v>0.3</v>
      </c>
      <c r="AR297" s="90">
        <v>1</v>
      </c>
      <c r="AS297" s="90"/>
      <c r="AT297" s="90"/>
      <c r="AU297" s="90"/>
      <c r="AV297" s="90"/>
      <c r="AW297" s="90"/>
      <c r="AX297" s="90"/>
      <c r="AY297" s="90"/>
      <c r="AZ297" s="90"/>
      <c r="BA297" s="90"/>
      <c r="BB297" s="90"/>
      <c r="BC297" s="90"/>
      <c r="BD297" s="90"/>
      <c r="BE297" s="90"/>
      <c r="BF297" s="90"/>
      <c r="BG297" s="90">
        <v>2.0099999999999998</v>
      </c>
      <c r="BH297" s="90">
        <v>4</v>
      </c>
      <c r="BI297" s="90">
        <v>47</v>
      </c>
      <c r="BJ297" s="90">
        <v>2</v>
      </c>
      <c r="BK297" s="90">
        <v>106.78</v>
      </c>
      <c r="BL297" s="90">
        <v>21</v>
      </c>
      <c r="BM297" s="90">
        <v>0.1</v>
      </c>
      <c r="BN297" s="90">
        <v>1</v>
      </c>
      <c r="BO297" s="90"/>
      <c r="BP297" s="90"/>
      <c r="BQ297" s="90"/>
      <c r="BR297" s="90"/>
      <c r="BS297" s="90"/>
      <c r="BT297" s="90"/>
      <c r="BU297" s="90"/>
      <c r="BV297" s="90"/>
      <c r="BW297" s="131">
        <f t="shared" si="34"/>
        <v>241.83</v>
      </c>
      <c r="BX297" s="131">
        <f t="shared" si="35"/>
        <v>0</v>
      </c>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row>
    <row r="298" spans="1:256" s="53" customFormat="1" ht="20.25" customHeight="1">
      <c r="A298" s="272"/>
      <c r="B298" s="106" t="s">
        <v>17</v>
      </c>
      <c r="C298" s="107">
        <f t="shared" ref="C298:M298" si="38">C283+C284+C285+C286+C287+C288+C289+C290+C291+C292+C293+C294+C295+C296+C297</f>
        <v>77711.594217997117</v>
      </c>
      <c r="D298" s="107">
        <f t="shared" si="38"/>
        <v>205022</v>
      </c>
      <c r="E298" s="107">
        <f>C298/各地承保!D297*100</f>
        <v>49.179984819335267</v>
      </c>
      <c r="F298" s="107">
        <f t="shared" si="38"/>
        <v>27034.929242000002</v>
      </c>
      <c r="G298" s="107">
        <f t="shared" si="38"/>
        <v>7842</v>
      </c>
      <c r="H298" s="107">
        <f t="shared" si="38"/>
        <v>343.74550609850002</v>
      </c>
      <c r="I298" s="107">
        <f t="shared" si="38"/>
        <v>83</v>
      </c>
      <c r="J298" s="107">
        <f t="shared" si="38"/>
        <v>317.59672999999998</v>
      </c>
      <c r="K298" s="107">
        <f t="shared" si="38"/>
        <v>12</v>
      </c>
      <c r="L298" s="107">
        <f t="shared" si="38"/>
        <v>58247.017123548794</v>
      </c>
      <c r="M298" s="107">
        <f t="shared" si="38"/>
        <v>78741</v>
      </c>
      <c r="N298" s="107">
        <f>L298/各地承保!N297*100</f>
        <v>47.313802501715273</v>
      </c>
      <c r="O298" s="107">
        <f>O283+O284+O285+O286+O287+O288+O289+O290+O291+O292+O293+O294+O295+O296+O297</f>
        <v>23478.212975999995</v>
      </c>
      <c r="P298" s="107">
        <f>P283+P284+P285+P286+P287+P288+P289+P290+P291+P292+P293+P294+P295+P296+P297</f>
        <v>6478</v>
      </c>
      <c r="Q298" s="107">
        <f>Q283+Q284+Q285+Q286+Q287+Q288+Q289+Q290+Q291+Q292+Q293+Q294+Q295+Q296+Q297</f>
        <v>4940.8311049999993</v>
      </c>
      <c r="R298" s="107">
        <f>R283+R284+R285+R286+R287+R288+R289+R290+R291+R292+R293+R294+R295+R296+R297</f>
        <v>6637</v>
      </c>
      <c r="S298" s="107">
        <f>Q298/各地承保!T297*100</f>
        <v>66.063788796040797</v>
      </c>
      <c r="T298" s="107">
        <f>T283+T284+T285+T286+T287+T288+T289+T290+T291+T292+T293+T294+T295+T296+T297</f>
        <v>2395.7849050000009</v>
      </c>
      <c r="U298" s="107">
        <f>U283+U284+U285+U286+U287+U288+U289+U290+U291+U292+U293+U294+U295+U296+U297</f>
        <v>623</v>
      </c>
      <c r="V298" s="107">
        <f>V283+V284+V285+V286+V287+V288+V289+V290+V291+V292+V293+V294+V295+V296+V297</f>
        <v>56475.964727548802</v>
      </c>
      <c r="W298" s="107">
        <f>W283+W284+W285+W286+W287+W288+W289+W290+W291+W292+W293+W294+W295+W296+W297</f>
        <v>76090</v>
      </c>
      <c r="X298" s="107">
        <f>V298/各地承保!Z297*100</f>
        <v>46.642296147358358</v>
      </c>
      <c r="Y298" s="107">
        <f t="shared" ref="Y298:BV298" si="39">Y283+Y284+Y285+Y286+Y287+Y288+Y289+Y290+Y291+Y292+Y293+Y294+Y295+Y296+Y297</f>
        <v>22783.955053000001</v>
      </c>
      <c r="Z298" s="107">
        <f t="shared" si="39"/>
        <v>6272</v>
      </c>
      <c r="AA298" s="107">
        <f t="shared" si="39"/>
        <v>1290.485351</v>
      </c>
      <c r="AB298" s="107">
        <f t="shared" si="39"/>
        <v>2122</v>
      </c>
      <c r="AC298" s="107">
        <f t="shared" si="39"/>
        <v>470.12383299999993</v>
      </c>
      <c r="AD298" s="107">
        <f t="shared" si="39"/>
        <v>151</v>
      </c>
      <c r="AE298" s="107">
        <f t="shared" si="39"/>
        <v>480.56704499999995</v>
      </c>
      <c r="AF298" s="107">
        <f t="shared" si="39"/>
        <v>531</v>
      </c>
      <c r="AG298" s="107">
        <f t="shared" si="39"/>
        <v>224.13409000000001</v>
      </c>
      <c r="AH298" s="107">
        <f t="shared" si="39"/>
        <v>55</v>
      </c>
      <c r="AI298" s="107">
        <f t="shared" si="39"/>
        <v>9616.0056597256989</v>
      </c>
      <c r="AJ298" s="107">
        <f t="shared" si="39"/>
        <v>57650</v>
      </c>
      <c r="AK298" s="107">
        <f t="shared" si="39"/>
        <v>50.453850000000003</v>
      </c>
      <c r="AL298" s="107">
        <f t="shared" si="39"/>
        <v>319</v>
      </c>
      <c r="AM298" s="107">
        <f t="shared" si="39"/>
        <v>9478.3949237256984</v>
      </c>
      <c r="AN298" s="107">
        <f t="shared" si="39"/>
        <v>57567</v>
      </c>
      <c r="AO298" s="107">
        <f t="shared" si="39"/>
        <v>656.42431799999997</v>
      </c>
      <c r="AP298" s="107">
        <f t="shared" si="39"/>
        <v>319</v>
      </c>
      <c r="AQ298" s="107">
        <f t="shared" si="39"/>
        <v>47.001265643699995</v>
      </c>
      <c r="AR298" s="107">
        <f t="shared" si="39"/>
        <v>570</v>
      </c>
      <c r="AS298" s="107">
        <f t="shared" si="39"/>
        <v>11.682077999999999</v>
      </c>
      <c r="AT298" s="107">
        <f t="shared" si="39"/>
        <v>54</v>
      </c>
      <c r="AU298" s="107">
        <f t="shared" si="39"/>
        <v>52.167434999999998</v>
      </c>
      <c r="AV298" s="107">
        <f t="shared" si="39"/>
        <v>19</v>
      </c>
      <c r="AW298" s="107">
        <f t="shared" si="39"/>
        <v>333.54421100000002</v>
      </c>
      <c r="AX298" s="107">
        <f t="shared" si="39"/>
        <v>9</v>
      </c>
      <c r="AY298" s="107">
        <f t="shared" si="39"/>
        <v>87.616720999999998</v>
      </c>
      <c r="AZ298" s="107">
        <f t="shared" si="39"/>
        <v>271</v>
      </c>
      <c r="BA298" s="107">
        <f t="shared" si="39"/>
        <v>159.0736</v>
      </c>
      <c r="BB298" s="107">
        <f t="shared" si="39"/>
        <v>25</v>
      </c>
      <c r="BC298" s="107">
        <f t="shared" si="39"/>
        <v>15.11835</v>
      </c>
      <c r="BD298" s="107">
        <f t="shared" si="39"/>
        <v>154</v>
      </c>
      <c r="BE298" s="107">
        <f t="shared" si="39"/>
        <v>26.044</v>
      </c>
      <c r="BF298" s="107">
        <f t="shared" si="39"/>
        <v>86</v>
      </c>
      <c r="BG298" s="107">
        <f t="shared" si="39"/>
        <v>2190.1344451052</v>
      </c>
      <c r="BH298" s="107">
        <f t="shared" si="39"/>
        <v>1555</v>
      </c>
      <c r="BI298" s="107">
        <f t="shared" si="39"/>
        <v>1370.813128</v>
      </c>
      <c r="BJ298" s="107">
        <f t="shared" si="39"/>
        <v>356</v>
      </c>
      <c r="BK298" s="107">
        <f t="shared" si="39"/>
        <v>2423.8553512283006</v>
      </c>
      <c r="BL298" s="107">
        <f t="shared" si="39"/>
        <v>6490</v>
      </c>
      <c r="BM298" s="107">
        <f t="shared" si="39"/>
        <v>1182.5767299999998</v>
      </c>
      <c r="BN298" s="107">
        <f t="shared" si="39"/>
        <v>381</v>
      </c>
      <c r="BO298" s="107">
        <f t="shared" si="39"/>
        <v>4688.805547646899</v>
      </c>
      <c r="BP298" s="107">
        <f t="shared" si="39"/>
        <v>59425</v>
      </c>
      <c r="BQ298" s="107">
        <f t="shared" si="39"/>
        <v>103.13193899999999</v>
      </c>
      <c r="BR298" s="107">
        <f t="shared" si="39"/>
        <v>120</v>
      </c>
      <c r="BS298" s="107">
        <f t="shared" si="39"/>
        <v>0.12681299999409509</v>
      </c>
      <c r="BT298" s="107">
        <f t="shared" si="39"/>
        <v>64</v>
      </c>
      <c r="BU298" s="107">
        <f t="shared" si="39"/>
        <v>1.8000000000017036</v>
      </c>
      <c r="BV298" s="107">
        <f t="shared" si="39"/>
        <v>2</v>
      </c>
      <c r="BW298" s="131">
        <f t="shared" si="34"/>
        <v>77711.594217997088</v>
      </c>
      <c r="BX298" s="131">
        <f t="shared" si="35"/>
        <v>0</v>
      </c>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7"/>
      <c r="IT298" s="57"/>
      <c r="IU298" s="57"/>
      <c r="IV298" s="57"/>
    </row>
    <row r="299" spans="1:256" ht="20.25" customHeight="1">
      <c r="A299" s="270" t="s">
        <v>92</v>
      </c>
      <c r="B299" s="74" t="s">
        <v>77</v>
      </c>
      <c r="C299" s="90">
        <v>24984.462195</v>
      </c>
      <c r="D299" s="90">
        <v>82449</v>
      </c>
      <c r="E299" s="90">
        <v>61.452821700412599</v>
      </c>
      <c r="F299" s="90">
        <v>9734.9251700000004</v>
      </c>
      <c r="G299" s="90">
        <v>2248</v>
      </c>
      <c r="H299" s="90">
        <v>246.41390000000001</v>
      </c>
      <c r="I299" s="90">
        <v>7</v>
      </c>
      <c r="J299" s="90">
        <v>152.535</v>
      </c>
      <c r="K299" s="90">
        <v>5</v>
      </c>
      <c r="L299" s="90">
        <v>17556.656959</v>
      </c>
      <c r="M299" s="90">
        <v>20314</v>
      </c>
      <c r="N299" s="90">
        <v>56.605193303761801</v>
      </c>
      <c r="O299" s="90">
        <v>8209.4287469999999</v>
      </c>
      <c r="P299" s="90">
        <v>1990</v>
      </c>
      <c r="Q299" s="90">
        <v>296.24796500000002</v>
      </c>
      <c r="R299" s="90">
        <v>266</v>
      </c>
      <c r="S299" s="90">
        <v>245.87465556770201</v>
      </c>
      <c r="T299" s="90">
        <v>67.029865999999998</v>
      </c>
      <c r="U299" s="90">
        <v>15</v>
      </c>
      <c r="V299" s="90">
        <v>16657.755606999999</v>
      </c>
      <c r="W299" s="90">
        <v>19202</v>
      </c>
      <c r="X299" s="90">
        <v>55.549511417560197</v>
      </c>
      <c r="Y299" s="90">
        <v>8033.8232760000001</v>
      </c>
      <c r="Z299" s="90">
        <v>1910</v>
      </c>
      <c r="AA299" s="90">
        <v>777.130585</v>
      </c>
      <c r="AB299" s="90">
        <v>1029</v>
      </c>
      <c r="AC299" s="90">
        <v>150.25036800000001</v>
      </c>
      <c r="AD299" s="90">
        <v>73</v>
      </c>
      <c r="AE299" s="90">
        <v>121.77076700000001</v>
      </c>
      <c r="AF299" s="90">
        <v>83</v>
      </c>
      <c r="AG299" s="90">
        <v>25.355103</v>
      </c>
      <c r="AH299" s="90">
        <v>7</v>
      </c>
      <c r="AI299" s="90">
        <v>3374.2373339999999</v>
      </c>
      <c r="AJ299" s="90">
        <v>45628</v>
      </c>
      <c r="AK299" s="90">
        <v>0.84897400000000001</v>
      </c>
      <c r="AL299" s="90">
        <v>5</v>
      </c>
      <c r="AM299" s="90">
        <v>3373.5602939999999</v>
      </c>
      <c r="AN299" s="90">
        <v>45617</v>
      </c>
      <c r="AO299" s="90">
        <v>0.84897400000000001</v>
      </c>
      <c r="AP299" s="90">
        <v>5</v>
      </c>
      <c r="AQ299" s="90">
        <v>12.05</v>
      </c>
      <c r="AR299" s="90">
        <v>29</v>
      </c>
      <c r="AS299" s="90">
        <v>8.3910999999999998</v>
      </c>
      <c r="AT299" s="90">
        <v>10</v>
      </c>
      <c r="AU299" s="90">
        <v>0</v>
      </c>
      <c r="AV299" s="90">
        <v>3</v>
      </c>
      <c r="AW299" s="90">
        <v>77.108149999999995</v>
      </c>
      <c r="AX299" s="90">
        <v>3</v>
      </c>
      <c r="AY299" s="90">
        <v>0.16</v>
      </c>
      <c r="AZ299" s="90">
        <v>1</v>
      </c>
      <c r="BA299" s="90">
        <v>0</v>
      </c>
      <c r="BB299" s="90">
        <v>0</v>
      </c>
      <c r="BC299" s="90">
        <v>0</v>
      </c>
      <c r="BD299" s="90">
        <v>0</v>
      </c>
      <c r="BE299" s="90">
        <v>0</v>
      </c>
      <c r="BF299" s="90">
        <v>0</v>
      </c>
      <c r="BG299" s="90">
        <v>1004.513003</v>
      </c>
      <c r="BH299" s="90">
        <v>343</v>
      </c>
      <c r="BI299" s="90">
        <v>594.95296299999995</v>
      </c>
      <c r="BJ299" s="90">
        <v>137</v>
      </c>
      <c r="BK299" s="90">
        <v>1311.9453470000001</v>
      </c>
      <c r="BL299" s="90">
        <v>3126</v>
      </c>
      <c r="BM299" s="90">
        <v>691.66023600000005</v>
      </c>
      <c r="BN299" s="90">
        <v>98</v>
      </c>
      <c r="BO299" s="90">
        <v>1478.4856520000001</v>
      </c>
      <c r="BP299" s="90">
        <v>12998</v>
      </c>
      <c r="BQ299" s="90">
        <v>0</v>
      </c>
      <c r="BR299" s="90">
        <v>0</v>
      </c>
      <c r="BS299" s="90">
        <v>0</v>
      </c>
      <c r="BT299" s="90">
        <v>0</v>
      </c>
      <c r="BU299" s="90">
        <v>1.13686837721616E-13</v>
      </c>
      <c r="BV299" s="90">
        <v>0</v>
      </c>
      <c r="BW299" s="131">
        <f t="shared" si="34"/>
        <v>24984.462195</v>
      </c>
      <c r="BX299" s="131">
        <f t="shared" si="35"/>
        <v>0</v>
      </c>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row>
    <row r="300" spans="1:256" s="50" customFormat="1" ht="20.25" customHeight="1">
      <c r="A300" s="271"/>
      <c r="B300" s="91" t="s">
        <v>34</v>
      </c>
      <c r="C300" s="90">
        <v>5736.4460229981996</v>
      </c>
      <c r="D300" s="90">
        <v>23845</v>
      </c>
      <c r="E300" s="90">
        <v>61.925975564085803</v>
      </c>
      <c r="F300" s="90">
        <v>1269.1569</v>
      </c>
      <c r="G300" s="90">
        <v>549</v>
      </c>
      <c r="H300" s="92">
        <v>141.51386120999999</v>
      </c>
      <c r="I300" s="92">
        <v>4</v>
      </c>
      <c r="J300" s="92">
        <v>30</v>
      </c>
      <c r="K300" s="92">
        <v>1</v>
      </c>
      <c r="L300" s="90">
        <v>2885.4626348427</v>
      </c>
      <c r="M300" s="90">
        <v>3199</v>
      </c>
      <c r="N300" s="90">
        <v>47.9645355090761</v>
      </c>
      <c r="O300" s="90">
        <v>926.32881799999996</v>
      </c>
      <c r="P300" s="90">
        <v>329</v>
      </c>
      <c r="Q300" s="90">
        <v>98.309543000000005</v>
      </c>
      <c r="R300" s="90">
        <v>34</v>
      </c>
      <c r="S300" s="90">
        <v>25.0333320964723</v>
      </c>
      <c r="T300" s="90">
        <v>1269.1569</v>
      </c>
      <c r="U300" s="90">
        <v>5</v>
      </c>
      <c r="V300" s="92">
        <v>2570.5921378427001</v>
      </c>
      <c r="W300" s="92">
        <v>2741</v>
      </c>
      <c r="X300" s="90">
        <v>46.922457813368801</v>
      </c>
      <c r="Y300" s="92">
        <v>844.21599900000001</v>
      </c>
      <c r="Z300" s="92">
        <v>276</v>
      </c>
      <c r="AA300" s="90">
        <v>285.55982699999998</v>
      </c>
      <c r="AB300" s="90">
        <v>432</v>
      </c>
      <c r="AC300" s="90">
        <v>79.169019000000006</v>
      </c>
      <c r="AD300" s="90">
        <v>50</v>
      </c>
      <c r="AE300" s="90">
        <v>29.310669999999998</v>
      </c>
      <c r="AF300" s="90">
        <v>26</v>
      </c>
      <c r="AG300" s="90">
        <v>2.9438</v>
      </c>
      <c r="AH300" s="90">
        <v>3</v>
      </c>
      <c r="AI300" s="92">
        <v>1979.5171791874</v>
      </c>
      <c r="AJ300" s="92">
        <v>20374</v>
      </c>
      <c r="AK300" s="90">
        <v>96.769409999999993</v>
      </c>
      <c r="AL300" s="90">
        <v>176</v>
      </c>
      <c r="AM300" s="92">
        <v>1974.3605680741</v>
      </c>
      <c r="AN300" s="92">
        <v>20373</v>
      </c>
      <c r="AO300" s="90">
        <v>96.769409999999993</v>
      </c>
      <c r="AP300" s="90">
        <v>176</v>
      </c>
      <c r="AQ300" s="92">
        <v>0.25781643840000001</v>
      </c>
      <c r="AR300" s="92">
        <v>1</v>
      </c>
      <c r="AS300" s="90">
        <v>0</v>
      </c>
      <c r="AT300" s="90">
        <v>0</v>
      </c>
      <c r="AU300" s="92">
        <v>0</v>
      </c>
      <c r="AV300" s="92">
        <v>0</v>
      </c>
      <c r="AW300" s="90">
        <v>5</v>
      </c>
      <c r="AX300" s="90">
        <v>1</v>
      </c>
      <c r="AY300" s="92">
        <v>0</v>
      </c>
      <c r="AZ300" s="92">
        <v>0</v>
      </c>
      <c r="BA300" s="90">
        <v>0</v>
      </c>
      <c r="BB300" s="90">
        <v>0</v>
      </c>
      <c r="BC300" s="92">
        <v>0</v>
      </c>
      <c r="BD300" s="92">
        <v>0</v>
      </c>
      <c r="BE300" s="90">
        <v>0</v>
      </c>
      <c r="BF300" s="90">
        <v>0</v>
      </c>
      <c r="BG300" s="92">
        <v>523.66121472650002</v>
      </c>
      <c r="BH300" s="92">
        <v>119</v>
      </c>
      <c r="BI300" s="90">
        <v>201.74850000000001</v>
      </c>
      <c r="BJ300" s="90">
        <v>36</v>
      </c>
      <c r="BK300" s="92">
        <v>170.19962349869999</v>
      </c>
      <c r="BL300" s="92">
        <v>43</v>
      </c>
      <c r="BM300" s="90">
        <v>8.8101719999999997</v>
      </c>
      <c r="BN300" s="90">
        <v>5</v>
      </c>
      <c r="BO300" s="92">
        <v>35.833693094499999</v>
      </c>
      <c r="BP300" s="92">
        <v>105</v>
      </c>
      <c r="BQ300" s="90">
        <v>0.5</v>
      </c>
      <c r="BR300" s="90">
        <v>1</v>
      </c>
      <c r="BS300" s="92">
        <v>5.4711790653527704E-13</v>
      </c>
      <c r="BT300" s="92">
        <v>0</v>
      </c>
      <c r="BU300" s="90">
        <v>-5.3290705182007498E-15</v>
      </c>
      <c r="BV300" s="90">
        <v>0</v>
      </c>
      <c r="BW300" s="131">
        <f t="shared" si="34"/>
        <v>5736.4460229982014</v>
      </c>
      <c r="BX300" s="131">
        <f t="shared" si="35"/>
        <v>0</v>
      </c>
      <c r="IS300" s="60"/>
      <c r="IT300" s="60"/>
      <c r="IU300" s="60"/>
      <c r="IV300" s="60"/>
    </row>
    <row r="301" spans="1:256" s="50" customFormat="1" ht="20.25" customHeight="1">
      <c r="A301" s="271"/>
      <c r="B301" s="91" t="s">
        <v>35</v>
      </c>
      <c r="C301" s="90">
        <v>643.27040899999997</v>
      </c>
      <c r="D301" s="90">
        <v>1328</v>
      </c>
      <c r="E301" s="90">
        <v>40.984972582996797</v>
      </c>
      <c r="F301" s="90">
        <v>76.544700000000006</v>
      </c>
      <c r="G301" s="90">
        <v>46</v>
      </c>
      <c r="H301" s="90">
        <v>0</v>
      </c>
      <c r="I301" s="90">
        <v>0</v>
      </c>
      <c r="J301" s="90">
        <v>0</v>
      </c>
      <c r="K301" s="90">
        <v>0</v>
      </c>
      <c r="L301" s="90">
        <v>572.13200900000004</v>
      </c>
      <c r="M301" s="90">
        <v>1293</v>
      </c>
      <c r="N301" s="90">
        <v>39.092494095986801</v>
      </c>
      <c r="O301" s="90">
        <v>72.993200000000002</v>
      </c>
      <c r="P301" s="90">
        <v>38</v>
      </c>
      <c r="Q301" s="90">
        <v>384.37702899999999</v>
      </c>
      <c r="R301" s="90">
        <v>881</v>
      </c>
      <c r="S301" s="90">
        <v>44.552959729495001</v>
      </c>
      <c r="T301" s="90">
        <v>29.393999999999998</v>
      </c>
      <c r="U301" s="90">
        <v>23</v>
      </c>
      <c r="V301" s="90">
        <v>572.13200900000004</v>
      </c>
      <c r="W301" s="90">
        <v>1293</v>
      </c>
      <c r="X301" s="90">
        <v>39.092796493811399</v>
      </c>
      <c r="Y301" s="90">
        <v>72.993200000000002</v>
      </c>
      <c r="Z301" s="90">
        <v>38</v>
      </c>
      <c r="AA301" s="90">
        <v>0</v>
      </c>
      <c r="AB301" s="90">
        <v>0</v>
      </c>
      <c r="AC301" s="90">
        <v>0</v>
      </c>
      <c r="AD301" s="90">
        <v>0</v>
      </c>
      <c r="AE301" s="90">
        <v>0</v>
      </c>
      <c r="AF301" s="90">
        <v>0</v>
      </c>
      <c r="AG301" s="90">
        <v>0</v>
      </c>
      <c r="AH301" s="90">
        <v>0</v>
      </c>
      <c r="AI301" s="90"/>
      <c r="AJ301" s="90"/>
      <c r="AK301" s="90"/>
      <c r="AL301" s="90"/>
      <c r="AM301" s="90"/>
      <c r="AN301" s="90"/>
      <c r="AO301" s="90"/>
      <c r="AP301" s="90"/>
      <c r="AQ301" s="90">
        <v>0</v>
      </c>
      <c r="AR301" s="90">
        <v>0</v>
      </c>
      <c r="AS301" s="90">
        <v>0</v>
      </c>
      <c r="AT301" s="90">
        <v>0</v>
      </c>
      <c r="AU301" s="90">
        <v>0</v>
      </c>
      <c r="AV301" s="90">
        <v>0</v>
      </c>
      <c r="AW301" s="90">
        <v>0</v>
      </c>
      <c r="AX301" s="90">
        <v>0</v>
      </c>
      <c r="AY301" s="90">
        <v>0</v>
      </c>
      <c r="AZ301" s="90">
        <v>0</v>
      </c>
      <c r="BA301" s="90">
        <v>0</v>
      </c>
      <c r="BB301" s="90">
        <v>0</v>
      </c>
      <c r="BC301" s="90">
        <v>0</v>
      </c>
      <c r="BD301" s="90">
        <v>0</v>
      </c>
      <c r="BE301" s="90">
        <v>0</v>
      </c>
      <c r="BF301" s="90">
        <v>0</v>
      </c>
      <c r="BG301" s="90">
        <v>57.045499999999997</v>
      </c>
      <c r="BH301" s="90">
        <v>1</v>
      </c>
      <c r="BI301" s="90">
        <v>2.62</v>
      </c>
      <c r="BJ301" s="90">
        <v>4</v>
      </c>
      <c r="BK301" s="90">
        <v>4.5929000000000002</v>
      </c>
      <c r="BL301" s="90">
        <v>32</v>
      </c>
      <c r="BM301" s="90">
        <v>0.93149999999999999</v>
      </c>
      <c r="BN301" s="90">
        <v>4</v>
      </c>
      <c r="BO301" s="90">
        <v>9.5</v>
      </c>
      <c r="BP301" s="90">
        <v>2</v>
      </c>
      <c r="BQ301" s="90">
        <v>0</v>
      </c>
      <c r="BR301" s="90">
        <v>0</v>
      </c>
      <c r="BS301" s="90">
        <v>0</v>
      </c>
      <c r="BT301" s="90">
        <v>0</v>
      </c>
      <c r="BU301" s="90">
        <v>0</v>
      </c>
      <c r="BV301" s="90">
        <v>0</v>
      </c>
      <c r="BW301" s="131">
        <f t="shared" si="34"/>
        <v>643.27040899999997</v>
      </c>
      <c r="BX301" s="131">
        <f t="shared" si="35"/>
        <v>0</v>
      </c>
      <c r="IS301" s="60"/>
      <c r="IT301" s="60"/>
      <c r="IU301" s="60"/>
      <c r="IV301" s="60"/>
    </row>
    <row r="302" spans="1:256" s="50" customFormat="1" ht="20.25" customHeight="1">
      <c r="A302" s="271"/>
      <c r="B302" s="91" t="s">
        <v>121</v>
      </c>
      <c r="C302" s="90">
        <v>1601.966042</v>
      </c>
      <c r="D302" s="90">
        <v>2868</v>
      </c>
      <c r="E302" s="90">
        <v>67.001378632776905</v>
      </c>
      <c r="F302" s="90">
        <v>1144.9701680000001</v>
      </c>
      <c r="G302" s="90">
        <v>118</v>
      </c>
      <c r="H302" s="90">
        <v>7.8916000000000004</v>
      </c>
      <c r="I302" s="90">
        <v>3</v>
      </c>
      <c r="J302" s="90">
        <v>25.217953000000001</v>
      </c>
      <c r="K302" s="90">
        <v>3</v>
      </c>
      <c r="L302" s="90">
        <v>1077.762105</v>
      </c>
      <c r="M302" s="90">
        <v>1867</v>
      </c>
      <c r="N302" s="90">
        <v>63.437110585531698</v>
      </c>
      <c r="O302" s="90">
        <v>478.27496100000002</v>
      </c>
      <c r="P302" s="90">
        <v>87</v>
      </c>
      <c r="Q302" s="90">
        <v>15.326051</v>
      </c>
      <c r="R302" s="90">
        <v>19</v>
      </c>
      <c r="S302" s="90" t="e">
        <v>#DIV/0!</v>
      </c>
      <c r="T302" s="90">
        <v>0</v>
      </c>
      <c r="U302" s="90">
        <v>0</v>
      </c>
      <c r="V302" s="90">
        <v>1077.762105</v>
      </c>
      <c r="W302" s="90">
        <v>1867</v>
      </c>
      <c r="X302" s="90">
        <v>63.437110585531698</v>
      </c>
      <c r="Y302" s="90">
        <v>478.27496100000002</v>
      </c>
      <c r="Z302" s="90">
        <v>87</v>
      </c>
      <c r="AA302" s="90">
        <v>0</v>
      </c>
      <c r="AB302" s="90">
        <v>0</v>
      </c>
      <c r="AC302" s="90">
        <v>0</v>
      </c>
      <c r="AD302" s="90">
        <v>0</v>
      </c>
      <c r="AE302" s="90">
        <v>0</v>
      </c>
      <c r="AF302" s="90">
        <v>0</v>
      </c>
      <c r="AG302" s="90">
        <v>0</v>
      </c>
      <c r="AH302" s="90">
        <v>0</v>
      </c>
      <c r="AI302" s="90"/>
      <c r="AJ302" s="90"/>
      <c r="AK302" s="90"/>
      <c r="AL302" s="90"/>
      <c r="AM302" s="90"/>
      <c r="AN302" s="90"/>
      <c r="AO302" s="90"/>
      <c r="AP302" s="90"/>
      <c r="AQ302" s="90">
        <v>0</v>
      </c>
      <c r="AR302" s="90">
        <v>0</v>
      </c>
      <c r="AS302" s="90">
        <v>1.5315E-2</v>
      </c>
      <c r="AT302" s="90">
        <v>1</v>
      </c>
      <c r="AU302" s="90">
        <v>6.360824</v>
      </c>
      <c r="AV302" s="90">
        <v>4</v>
      </c>
      <c r="AW302" s="90">
        <v>5.5324650000000002</v>
      </c>
      <c r="AX302" s="90">
        <v>2</v>
      </c>
      <c r="AY302" s="90">
        <v>0</v>
      </c>
      <c r="AZ302" s="90">
        <v>0</v>
      </c>
      <c r="BA302" s="90">
        <v>0</v>
      </c>
      <c r="BB302" s="90">
        <v>0</v>
      </c>
      <c r="BC302" s="90">
        <v>4.3760659999999998</v>
      </c>
      <c r="BD302" s="90">
        <v>1</v>
      </c>
      <c r="BE302" s="90">
        <v>63.695728000000003</v>
      </c>
      <c r="BF302" s="90">
        <v>2</v>
      </c>
      <c r="BG302" s="90">
        <v>435.94229799999999</v>
      </c>
      <c r="BH302" s="90">
        <v>163</v>
      </c>
      <c r="BI302" s="90">
        <v>451.07714299999998</v>
      </c>
      <c r="BJ302" s="90">
        <v>14</v>
      </c>
      <c r="BK302" s="90">
        <v>60.981470000000002</v>
      </c>
      <c r="BL302" s="90">
        <v>779</v>
      </c>
      <c r="BM302" s="90">
        <v>119.407203</v>
      </c>
      <c r="BN302" s="90">
        <v>8</v>
      </c>
      <c r="BO302" s="90">
        <v>8.6516789999999997</v>
      </c>
      <c r="BP302" s="90">
        <v>51</v>
      </c>
      <c r="BQ302" s="90">
        <v>1.7494000000000001</v>
      </c>
      <c r="BR302" s="90">
        <v>1</v>
      </c>
      <c r="BS302" s="90"/>
      <c r="BT302" s="90"/>
      <c r="BU302" s="90"/>
      <c r="BV302" s="90"/>
      <c r="BW302" s="131">
        <f t="shared" si="34"/>
        <v>1601.966042</v>
      </c>
      <c r="BX302" s="131">
        <f t="shared" si="35"/>
        <v>0</v>
      </c>
      <c r="IS302" s="60"/>
      <c r="IT302" s="60"/>
      <c r="IU302" s="60"/>
      <c r="IV302" s="60"/>
    </row>
    <row r="303" spans="1:256" s="50" customFormat="1" ht="20.25" customHeight="1">
      <c r="A303" s="271"/>
      <c r="B303" s="91" t="s">
        <v>52</v>
      </c>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c r="BP303" s="90"/>
      <c r="BQ303" s="90"/>
      <c r="BR303" s="90"/>
      <c r="BS303" s="90"/>
      <c r="BT303" s="90"/>
      <c r="BU303" s="90"/>
      <c r="BV303" s="90"/>
      <c r="BW303" s="131">
        <f t="shared" si="34"/>
        <v>0</v>
      </c>
      <c r="BX303" s="131">
        <f t="shared" si="35"/>
        <v>0</v>
      </c>
      <c r="BY303" s="130"/>
      <c r="BZ303" s="130"/>
      <c r="CA303" s="130"/>
      <c r="CB303" s="130"/>
      <c r="CC303" s="130"/>
      <c r="CD303" s="130"/>
      <c r="CE303" s="130"/>
      <c r="CF303" s="130"/>
      <c r="CG303" s="130"/>
      <c r="CH303" s="130"/>
      <c r="CI303" s="130"/>
      <c r="CJ303" s="130"/>
      <c r="IS303" s="60"/>
      <c r="IT303" s="60"/>
      <c r="IU303" s="60"/>
      <c r="IV303" s="60"/>
    </row>
    <row r="304" spans="1:256" s="50" customFormat="1" ht="20.25" customHeight="1">
      <c r="A304" s="271"/>
      <c r="B304" s="91" t="s">
        <v>33</v>
      </c>
      <c r="C304" s="92">
        <v>4701.0292479999998</v>
      </c>
      <c r="D304" s="92">
        <v>6322</v>
      </c>
      <c r="E304" s="92">
        <v>45.043928836906403</v>
      </c>
      <c r="F304" s="92">
        <v>1942.8004169999999</v>
      </c>
      <c r="G304" s="92">
        <v>689</v>
      </c>
      <c r="H304" s="92">
        <v>0.21898300000000001</v>
      </c>
      <c r="I304" s="92">
        <v>2</v>
      </c>
      <c r="J304" s="92">
        <v>0</v>
      </c>
      <c r="K304" s="92">
        <v>0</v>
      </c>
      <c r="L304" s="92">
        <v>4257.818577</v>
      </c>
      <c r="M304" s="92">
        <v>6135</v>
      </c>
      <c r="N304" s="92">
        <v>45.531977969256701</v>
      </c>
      <c r="O304" s="92">
        <v>1775.4535189999999</v>
      </c>
      <c r="P304" s="92">
        <v>624</v>
      </c>
      <c r="Q304" s="92">
        <v>1485.599168</v>
      </c>
      <c r="R304" s="92">
        <v>2507</v>
      </c>
      <c r="S304" s="92">
        <v>71.822693541626194</v>
      </c>
      <c r="T304" s="92">
        <v>659.88777800000003</v>
      </c>
      <c r="U304" s="92">
        <v>172</v>
      </c>
      <c r="V304" s="92">
        <v>4257.7282089999999</v>
      </c>
      <c r="W304" s="92">
        <v>6134</v>
      </c>
      <c r="X304" s="92">
        <v>45.533877564694798</v>
      </c>
      <c r="Y304" s="92">
        <v>1775.4535189999999</v>
      </c>
      <c r="Z304" s="92">
        <v>624</v>
      </c>
      <c r="AA304" s="92">
        <v>0</v>
      </c>
      <c r="AB304" s="92">
        <v>0</v>
      </c>
      <c r="AC304" s="92">
        <v>0</v>
      </c>
      <c r="AD304" s="92">
        <v>0</v>
      </c>
      <c r="AE304" s="92">
        <v>9.0368000000000004E-2</v>
      </c>
      <c r="AF304" s="92">
        <v>1</v>
      </c>
      <c r="AG304" s="92">
        <v>0</v>
      </c>
      <c r="AH304" s="92">
        <v>0</v>
      </c>
      <c r="AI304" s="92">
        <v>17.159241999999999</v>
      </c>
      <c r="AJ304" s="92">
        <v>12</v>
      </c>
      <c r="AK304" s="92">
        <v>40</v>
      </c>
      <c r="AL304" s="92">
        <v>1</v>
      </c>
      <c r="AM304" s="92">
        <v>17.159241999999999</v>
      </c>
      <c r="AN304" s="92">
        <v>12</v>
      </c>
      <c r="AO304" s="92">
        <v>40</v>
      </c>
      <c r="AP304" s="92">
        <v>1</v>
      </c>
      <c r="AQ304" s="92">
        <v>4.5569369999999996</v>
      </c>
      <c r="AR304" s="92">
        <v>38</v>
      </c>
      <c r="AS304" s="92">
        <v>0.44347500000000001</v>
      </c>
      <c r="AT304" s="92">
        <v>3</v>
      </c>
      <c r="AU304" s="92">
        <v>2.1093000000000001E-2</v>
      </c>
      <c r="AV304" s="92">
        <v>2</v>
      </c>
      <c r="AW304" s="92">
        <v>0</v>
      </c>
      <c r="AX304" s="92">
        <v>0</v>
      </c>
      <c r="AY304" s="92">
        <v>0</v>
      </c>
      <c r="AZ304" s="92">
        <v>0</v>
      </c>
      <c r="BA304" s="92">
        <v>0</v>
      </c>
      <c r="BB304" s="92">
        <v>0</v>
      </c>
      <c r="BC304" s="92">
        <v>1.4131560000000001</v>
      </c>
      <c r="BD304" s="92">
        <v>2</v>
      </c>
      <c r="BE304" s="92">
        <v>0</v>
      </c>
      <c r="BF304" s="92">
        <v>0</v>
      </c>
      <c r="BG304" s="92">
        <v>340.47761200000002</v>
      </c>
      <c r="BH304" s="92">
        <v>113</v>
      </c>
      <c r="BI304" s="92">
        <v>53.198748999999999</v>
      </c>
      <c r="BJ304" s="92">
        <v>19</v>
      </c>
      <c r="BK304" s="92">
        <v>78.122563</v>
      </c>
      <c r="BL304" s="92">
        <v>9</v>
      </c>
      <c r="BM304" s="92">
        <v>68.625354000000002</v>
      </c>
      <c r="BN304" s="92">
        <v>20</v>
      </c>
      <c r="BO304" s="92">
        <v>1.241085</v>
      </c>
      <c r="BP304" s="92">
        <v>9</v>
      </c>
      <c r="BQ304" s="92">
        <v>5.0793200000000001</v>
      </c>
      <c r="BR304" s="92">
        <v>22</v>
      </c>
      <c r="BS304" s="92">
        <v>0</v>
      </c>
      <c r="BT304" s="92">
        <v>0</v>
      </c>
      <c r="BU304" s="92">
        <v>0</v>
      </c>
      <c r="BV304" s="92">
        <v>0</v>
      </c>
      <c r="BW304" s="131">
        <f t="shared" si="34"/>
        <v>4701.0292479999989</v>
      </c>
      <c r="BX304" s="131">
        <f t="shared" si="35"/>
        <v>0</v>
      </c>
      <c r="IS304" s="60"/>
      <c r="IT304" s="60"/>
      <c r="IU304" s="60"/>
      <c r="IV304" s="60"/>
    </row>
    <row r="305" spans="1:256" s="50" customFormat="1" ht="20.25" customHeight="1">
      <c r="A305" s="271"/>
      <c r="B305" s="91" t="s">
        <v>49</v>
      </c>
      <c r="C305" s="94">
        <v>5300.3947200000002</v>
      </c>
      <c r="D305" s="94">
        <v>17776</v>
      </c>
      <c r="E305" s="94">
        <v>65.336855115942697</v>
      </c>
      <c r="F305" s="94">
        <v>1461.135203</v>
      </c>
      <c r="G305" s="94">
        <v>688</v>
      </c>
      <c r="H305" s="94">
        <v>2.1325129999999999</v>
      </c>
      <c r="I305" s="94">
        <v>2</v>
      </c>
      <c r="J305" s="94">
        <v>2.41</v>
      </c>
      <c r="K305" s="94">
        <v>1</v>
      </c>
      <c r="L305" s="94">
        <v>1287.092631</v>
      </c>
      <c r="M305" s="94">
        <v>3088</v>
      </c>
      <c r="N305" s="94">
        <v>37.896923396256199</v>
      </c>
      <c r="O305" s="94">
        <v>342.918364</v>
      </c>
      <c r="P305" s="94">
        <v>156</v>
      </c>
      <c r="Q305" s="90">
        <v>27.828268999999999</v>
      </c>
      <c r="R305" s="90">
        <v>21</v>
      </c>
      <c r="S305" s="90">
        <v>752.28088017201605</v>
      </c>
      <c r="T305" s="90">
        <v>4.594449</v>
      </c>
      <c r="U305" s="90">
        <v>5</v>
      </c>
      <c r="V305" s="94">
        <v>1250.354732</v>
      </c>
      <c r="W305" s="94">
        <v>3018</v>
      </c>
      <c r="X305" s="94">
        <v>37.4547574468234</v>
      </c>
      <c r="Y305" s="94">
        <v>328.96936399999998</v>
      </c>
      <c r="Z305" s="94">
        <v>154</v>
      </c>
      <c r="AA305" s="94">
        <v>36.737898999999999</v>
      </c>
      <c r="AB305" s="94">
        <v>70</v>
      </c>
      <c r="AC305" s="94">
        <v>13.949</v>
      </c>
      <c r="AD305" s="94">
        <v>2</v>
      </c>
      <c r="AE305" s="94">
        <v>0</v>
      </c>
      <c r="AF305" s="94">
        <v>0</v>
      </c>
      <c r="AG305" s="94">
        <v>0</v>
      </c>
      <c r="AH305" s="94">
        <v>0</v>
      </c>
      <c r="AI305" s="94">
        <v>19.8</v>
      </c>
      <c r="AJ305" s="94">
        <v>1</v>
      </c>
      <c r="AK305" s="94">
        <v>28</v>
      </c>
      <c r="AL305" s="94">
        <v>1</v>
      </c>
      <c r="AM305" s="94">
        <v>0</v>
      </c>
      <c r="AN305" s="94">
        <v>0</v>
      </c>
      <c r="AO305" s="94">
        <v>0</v>
      </c>
      <c r="AP305" s="94">
        <v>0</v>
      </c>
      <c r="AQ305" s="94">
        <v>0</v>
      </c>
      <c r="AR305" s="94">
        <v>2</v>
      </c>
      <c r="AS305" s="94">
        <v>0</v>
      </c>
      <c r="AT305" s="94">
        <v>0</v>
      </c>
      <c r="AU305" s="94">
        <v>21.095600000000001</v>
      </c>
      <c r="AV305" s="94">
        <v>10</v>
      </c>
      <c r="AW305" s="94">
        <v>20.530999999999999</v>
      </c>
      <c r="AX305" s="94">
        <v>2</v>
      </c>
      <c r="AY305" s="94">
        <v>0</v>
      </c>
      <c r="AZ305" s="94">
        <v>0</v>
      </c>
      <c r="BA305" s="94">
        <v>0</v>
      </c>
      <c r="BB305" s="94">
        <v>0</v>
      </c>
      <c r="BC305" s="94">
        <v>0</v>
      </c>
      <c r="BD305" s="94">
        <v>0</v>
      </c>
      <c r="BE305" s="94">
        <v>0</v>
      </c>
      <c r="BF305" s="94">
        <v>0</v>
      </c>
      <c r="BG305" s="94">
        <v>595.65457400000003</v>
      </c>
      <c r="BH305" s="94">
        <v>663</v>
      </c>
      <c r="BI305" s="94">
        <v>1000.626675</v>
      </c>
      <c r="BJ305" s="94">
        <v>437</v>
      </c>
      <c r="BK305" s="94">
        <v>219.770163</v>
      </c>
      <c r="BL305" s="94">
        <v>354</v>
      </c>
      <c r="BM305" s="94">
        <v>62.146013000000004</v>
      </c>
      <c r="BN305" s="94">
        <v>60</v>
      </c>
      <c r="BO305" s="94">
        <v>3145.0492389999999</v>
      </c>
      <c r="BP305" s="94">
        <v>13655</v>
      </c>
      <c r="BQ305" s="94">
        <v>4.5031509999999999</v>
      </c>
      <c r="BR305" s="94">
        <v>31</v>
      </c>
      <c r="BS305" s="94">
        <v>9.8000000000003595</v>
      </c>
      <c r="BT305" s="94">
        <v>1</v>
      </c>
      <c r="BU305" s="94">
        <v>-7.4606987254810494E-14</v>
      </c>
      <c r="BV305" s="94">
        <v>0</v>
      </c>
      <c r="BW305" s="131">
        <f t="shared" si="34"/>
        <v>5300.3947200000002</v>
      </c>
      <c r="BX305" s="131">
        <f t="shared" si="35"/>
        <v>0</v>
      </c>
      <c r="IS305" s="60"/>
      <c r="IT305" s="60"/>
      <c r="IU305" s="60"/>
      <c r="IV305" s="60"/>
    </row>
    <row r="306" spans="1:256" s="50" customFormat="1" ht="20.25" customHeight="1">
      <c r="A306" s="271"/>
      <c r="B306" s="91" t="s">
        <v>32</v>
      </c>
      <c r="C306" s="90">
        <v>1424.0182649999999</v>
      </c>
      <c r="D306" s="90">
        <v>2343</v>
      </c>
      <c r="E306" s="90">
        <v>46.254397424111602</v>
      </c>
      <c r="F306" s="90">
        <v>346.17836799999998</v>
      </c>
      <c r="G306" s="90">
        <v>116</v>
      </c>
      <c r="H306" s="90">
        <v>0.224385</v>
      </c>
      <c r="I306" s="90">
        <v>4</v>
      </c>
      <c r="J306" s="90">
        <v>3.3332999999999999</v>
      </c>
      <c r="K306" s="90">
        <v>1</v>
      </c>
      <c r="L306" s="90">
        <v>1364.1040760000001</v>
      </c>
      <c r="M306" s="90">
        <v>2268</v>
      </c>
      <c r="N306" s="90">
        <v>50.110964578743797</v>
      </c>
      <c r="O306" s="90">
        <v>238.262068</v>
      </c>
      <c r="P306" s="90">
        <v>81</v>
      </c>
      <c r="Q306" s="90">
        <v>57.591926999999998</v>
      </c>
      <c r="R306" s="90">
        <v>141</v>
      </c>
      <c r="S306" s="90">
        <v>20.071262271999601</v>
      </c>
      <c r="T306" s="90">
        <v>11.141349999999999</v>
      </c>
      <c r="U306" s="90">
        <v>3</v>
      </c>
      <c r="V306" s="90">
        <v>1364.1040760000001</v>
      </c>
      <c r="W306" s="90">
        <v>2268</v>
      </c>
      <c r="X306" s="90">
        <v>50.110964578743797</v>
      </c>
      <c r="Y306" s="90">
        <v>238.262068</v>
      </c>
      <c r="Z306" s="90">
        <v>81</v>
      </c>
      <c r="AA306" s="90">
        <v>0</v>
      </c>
      <c r="AB306" s="90">
        <v>0</v>
      </c>
      <c r="AC306" s="90">
        <v>0</v>
      </c>
      <c r="AD306" s="90">
        <v>0</v>
      </c>
      <c r="AE306" s="90">
        <v>0</v>
      </c>
      <c r="AF306" s="90">
        <v>0</v>
      </c>
      <c r="AG306" s="90">
        <v>0</v>
      </c>
      <c r="AH306" s="90">
        <v>0</v>
      </c>
      <c r="AI306" s="90">
        <v>0</v>
      </c>
      <c r="AJ306" s="90">
        <v>0</v>
      </c>
      <c r="AK306" s="90">
        <v>7.0830000000000002</v>
      </c>
      <c r="AL306" s="90">
        <v>26</v>
      </c>
      <c r="AM306" s="90">
        <v>0</v>
      </c>
      <c r="AN306" s="90">
        <v>0</v>
      </c>
      <c r="AO306" s="90">
        <v>7.0830000000000002</v>
      </c>
      <c r="AP306" s="90">
        <v>26</v>
      </c>
      <c r="AQ306" s="90">
        <v>0.93700000000000006</v>
      </c>
      <c r="AR306" s="90">
        <v>2</v>
      </c>
      <c r="AS306" s="90">
        <v>0</v>
      </c>
      <c r="AT306" s="90">
        <v>0</v>
      </c>
      <c r="AU306" s="90">
        <v>7.35</v>
      </c>
      <c r="AV306" s="90">
        <v>2</v>
      </c>
      <c r="AW306" s="90">
        <v>46.3</v>
      </c>
      <c r="AX306" s="90">
        <v>3</v>
      </c>
      <c r="AY306" s="90">
        <v>0</v>
      </c>
      <c r="AZ306" s="90">
        <v>0</v>
      </c>
      <c r="BA306" s="90">
        <v>0</v>
      </c>
      <c r="BB306" s="90">
        <v>0</v>
      </c>
      <c r="BC306" s="90">
        <v>0</v>
      </c>
      <c r="BD306" s="90">
        <v>0</v>
      </c>
      <c r="BE306" s="90">
        <v>0</v>
      </c>
      <c r="BF306" s="90">
        <v>0</v>
      </c>
      <c r="BG306" s="90">
        <v>17.685236</v>
      </c>
      <c r="BH306" s="90">
        <v>27</v>
      </c>
      <c r="BI306" s="90">
        <v>4.2</v>
      </c>
      <c r="BJ306" s="90">
        <v>2</v>
      </c>
      <c r="BK306" s="90">
        <v>21.949998999999998</v>
      </c>
      <c r="BL306" s="90">
        <v>22</v>
      </c>
      <c r="BM306" s="90">
        <v>47</v>
      </c>
      <c r="BN306" s="90">
        <v>3</v>
      </c>
      <c r="BO306" s="90">
        <v>11.767569</v>
      </c>
      <c r="BP306" s="90">
        <v>18</v>
      </c>
      <c r="BQ306" s="90">
        <v>0</v>
      </c>
      <c r="BR306" s="90">
        <v>0</v>
      </c>
      <c r="BS306" s="90">
        <v>0</v>
      </c>
      <c r="BT306" s="90">
        <v>0</v>
      </c>
      <c r="BU306" s="90">
        <v>0</v>
      </c>
      <c r="BV306" s="90">
        <v>0</v>
      </c>
      <c r="BW306" s="131">
        <f t="shared" si="34"/>
        <v>1424.0182649999999</v>
      </c>
      <c r="BX306" s="131">
        <f t="shared" si="35"/>
        <v>0</v>
      </c>
      <c r="IS306" s="60"/>
      <c r="IT306" s="60"/>
      <c r="IU306" s="60"/>
      <c r="IV306" s="60"/>
    </row>
    <row r="307" spans="1:256" s="50" customFormat="1" ht="20.25" customHeight="1">
      <c r="A307" s="271"/>
      <c r="B307" s="91" t="s">
        <v>41</v>
      </c>
      <c r="C307" s="102">
        <v>3606.9473619999999</v>
      </c>
      <c r="D307" s="103">
        <v>4715</v>
      </c>
      <c r="E307" s="104">
        <v>48.346138544760699</v>
      </c>
      <c r="F307" s="102">
        <v>1432.7823840000001</v>
      </c>
      <c r="G307" s="102">
        <v>469</v>
      </c>
      <c r="H307" s="112">
        <v>0.27</v>
      </c>
      <c r="I307" s="105">
        <v>2</v>
      </c>
      <c r="J307" s="112">
        <v>0</v>
      </c>
      <c r="K307" s="105">
        <v>0</v>
      </c>
      <c r="L307" s="112">
        <v>2915.6341860000002</v>
      </c>
      <c r="M307" s="105">
        <v>4214</v>
      </c>
      <c r="N307" s="103">
        <v>44.356978509957401</v>
      </c>
      <c r="O307" s="112">
        <v>1183.2585939999999</v>
      </c>
      <c r="P307" s="112">
        <v>387</v>
      </c>
      <c r="Q307" s="112">
        <v>95.624289000000005</v>
      </c>
      <c r="R307" s="105">
        <v>149</v>
      </c>
      <c r="S307" s="103">
        <v>60.457871396461201</v>
      </c>
      <c r="T307" s="112">
        <v>63.315049999999999</v>
      </c>
      <c r="U307" s="105">
        <v>5</v>
      </c>
      <c r="V307" s="112">
        <v>2915.6341860000002</v>
      </c>
      <c r="W307" s="105">
        <v>4214</v>
      </c>
      <c r="X307" s="103">
        <v>44.357207701805301</v>
      </c>
      <c r="Y307" s="112">
        <v>1183.2585939999999</v>
      </c>
      <c r="Z307" s="112">
        <v>387</v>
      </c>
      <c r="AA307" s="112">
        <v>0</v>
      </c>
      <c r="AB307" s="105">
        <v>0</v>
      </c>
      <c r="AC307" s="112">
        <v>0</v>
      </c>
      <c r="AD307" s="105">
        <v>0</v>
      </c>
      <c r="AE307" s="112">
        <v>0</v>
      </c>
      <c r="AF307" s="123">
        <v>0</v>
      </c>
      <c r="AG307" s="112">
        <v>0</v>
      </c>
      <c r="AH307" s="123">
        <v>0</v>
      </c>
      <c r="AI307" s="105">
        <v>23.424299999999999</v>
      </c>
      <c r="AJ307" s="105">
        <v>257</v>
      </c>
      <c r="AK307" s="105">
        <v>5.0200000000000002E-2</v>
      </c>
      <c r="AL307" s="105">
        <v>1</v>
      </c>
      <c r="AM307" s="105">
        <v>23.424299999999999</v>
      </c>
      <c r="AN307" s="105">
        <v>257</v>
      </c>
      <c r="AO307" s="105">
        <v>5.0200000000000002E-2</v>
      </c>
      <c r="AP307" s="105">
        <v>1</v>
      </c>
      <c r="AQ307" s="126">
        <v>0</v>
      </c>
      <c r="AR307" s="123">
        <v>0</v>
      </c>
      <c r="AS307" s="126">
        <v>0</v>
      </c>
      <c r="AT307" s="123">
        <v>0</v>
      </c>
      <c r="AU307" s="105">
        <v>0</v>
      </c>
      <c r="AV307" s="105">
        <v>0</v>
      </c>
      <c r="AW307" s="105">
        <v>0</v>
      </c>
      <c r="AX307" s="105">
        <v>0</v>
      </c>
      <c r="AY307" s="112">
        <v>0</v>
      </c>
      <c r="AZ307" s="112">
        <v>0</v>
      </c>
      <c r="BA307" s="112">
        <v>0</v>
      </c>
      <c r="BB307" s="112">
        <v>0</v>
      </c>
      <c r="BC307" s="112">
        <v>0</v>
      </c>
      <c r="BD307" s="112">
        <v>0</v>
      </c>
      <c r="BE307" s="112">
        <v>1.4</v>
      </c>
      <c r="BF307" s="112">
        <v>1</v>
      </c>
      <c r="BG307" s="112">
        <v>528.66146600000002</v>
      </c>
      <c r="BH307" s="123">
        <v>210</v>
      </c>
      <c r="BI307" s="112">
        <v>233.27359000000001</v>
      </c>
      <c r="BJ307" s="123">
        <v>71</v>
      </c>
      <c r="BK307" s="126">
        <v>138.95741000000001</v>
      </c>
      <c r="BL307" s="123">
        <v>32</v>
      </c>
      <c r="BM307" s="126">
        <v>14.8</v>
      </c>
      <c r="BN307" s="123">
        <v>9</v>
      </c>
      <c r="BO307" s="105">
        <v>0</v>
      </c>
      <c r="BP307" s="105">
        <v>0</v>
      </c>
      <c r="BQ307" s="105">
        <v>0</v>
      </c>
      <c r="BR307" s="105">
        <v>0</v>
      </c>
      <c r="BS307" s="112">
        <v>8.5265128291211997E-14</v>
      </c>
      <c r="BT307" s="112">
        <v>0</v>
      </c>
      <c r="BU307" s="112">
        <v>2.0961010704923001E-13</v>
      </c>
      <c r="BV307" s="112">
        <v>0</v>
      </c>
      <c r="BW307" s="131">
        <f t="shared" si="34"/>
        <v>3606.9473620000003</v>
      </c>
      <c r="BX307" s="131">
        <f t="shared" si="35"/>
        <v>0</v>
      </c>
      <c r="IS307" s="60"/>
      <c r="IT307" s="60"/>
      <c r="IU307" s="60"/>
      <c r="IV307" s="60"/>
    </row>
    <row r="308" spans="1:256" s="50" customFormat="1" ht="20.25" customHeight="1">
      <c r="A308" s="271"/>
      <c r="B308" s="91" t="s">
        <v>38</v>
      </c>
      <c r="C308" s="95">
        <v>110.563624</v>
      </c>
      <c r="D308" s="95">
        <v>239</v>
      </c>
      <c r="E308" s="96">
        <v>21.225457137033899</v>
      </c>
      <c r="F308" s="95">
        <v>2.67</v>
      </c>
      <c r="G308" s="95">
        <v>5</v>
      </c>
      <c r="H308" s="95">
        <v>0</v>
      </c>
      <c r="I308" s="95">
        <v>0</v>
      </c>
      <c r="J308" s="95">
        <v>0</v>
      </c>
      <c r="K308" s="95">
        <v>0</v>
      </c>
      <c r="L308" s="95">
        <v>87.184398999999999</v>
      </c>
      <c r="M308" s="95">
        <v>231</v>
      </c>
      <c r="N308" s="96">
        <v>36.760253769732401</v>
      </c>
      <c r="O308" s="95">
        <v>2.67</v>
      </c>
      <c r="P308" s="95">
        <v>5</v>
      </c>
      <c r="Q308" s="95"/>
      <c r="R308" s="95"/>
      <c r="S308" s="120">
        <v>0</v>
      </c>
      <c r="T308" s="95"/>
      <c r="U308" s="95"/>
      <c r="V308" s="136">
        <v>87.184398999999999</v>
      </c>
      <c r="W308" s="136">
        <v>231</v>
      </c>
      <c r="X308" s="96">
        <v>36.760253769732401</v>
      </c>
      <c r="Y308" s="136">
        <v>2.67</v>
      </c>
      <c r="Z308" s="136">
        <v>5</v>
      </c>
      <c r="AA308" s="95">
        <v>0</v>
      </c>
      <c r="AB308" s="95">
        <v>0</v>
      </c>
      <c r="AC308" s="95">
        <v>0</v>
      </c>
      <c r="AD308" s="95">
        <v>0</v>
      </c>
      <c r="AE308" s="95">
        <v>0</v>
      </c>
      <c r="AF308" s="95">
        <v>0</v>
      </c>
      <c r="AG308" s="95">
        <v>0</v>
      </c>
      <c r="AH308" s="95">
        <v>0</v>
      </c>
      <c r="AI308" s="95">
        <v>23.379225000000002</v>
      </c>
      <c r="AJ308" s="95">
        <v>8</v>
      </c>
      <c r="AK308" s="95">
        <v>0</v>
      </c>
      <c r="AL308" s="95">
        <v>0</v>
      </c>
      <c r="AM308" s="95">
        <v>23.379225000000002</v>
      </c>
      <c r="AN308" s="95">
        <v>8</v>
      </c>
      <c r="AO308" s="95">
        <v>0</v>
      </c>
      <c r="AP308" s="95">
        <v>0</v>
      </c>
      <c r="AQ308" s="95">
        <v>0</v>
      </c>
      <c r="AR308" s="95">
        <v>0</v>
      </c>
      <c r="AS308" s="95">
        <v>0</v>
      </c>
      <c r="AT308" s="95">
        <v>0</v>
      </c>
      <c r="AU308" s="95">
        <v>0</v>
      </c>
      <c r="AV308" s="95">
        <v>0</v>
      </c>
      <c r="AW308" s="95">
        <v>0</v>
      </c>
      <c r="AX308" s="95">
        <v>0</v>
      </c>
      <c r="AY308" s="95">
        <v>0</v>
      </c>
      <c r="AZ308" s="95">
        <v>0</v>
      </c>
      <c r="BA308" s="95">
        <v>0</v>
      </c>
      <c r="BB308" s="95">
        <v>0</v>
      </c>
      <c r="BC308" s="95">
        <v>0</v>
      </c>
      <c r="BD308" s="95">
        <v>0</v>
      </c>
      <c r="BE308" s="95">
        <v>0</v>
      </c>
      <c r="BF308" s="95">
        <v>0</v>
      </c>
      <c r="BG308" s="95">
        <v>0</v>
      </c>
      <c r="BH308" s="95">
        <v>0</v>
      </c>
      <c r="BI308" s="95">
        <v>0</v>
      </c>
      <c r="BJ308" s="95">
        <v>0</v>
      </c>
      <c r="BK308" s="95">
        <v>0</v>
      </c>
      <c r="BL308" s="95">
        <v>0</v>
      </c>
      <c r="BM308" s="95">
        <v>0</v>
      </c>
      <c r="BN308" s="95">
        <v>0</v>
      </c>
      <c r="BO308" s="95">
        <v>0</v>
      </c>
      <c r="BP308" s="95">
        <v>0</v>
      </c>
      <c r="BQ308" s="95">
        <v>0</v>
      </c>
      <c r="BR308" s="95">
        <v>0</v>
      </c>
      <c r="BS308" s="95">
        <v>0</v>
      </c>
      <c r="BT308" s="95">
        <v>0</v>
      </c>
      <c r="BU308" s="95">
        <v>0</v>
      </c>
      <c r="BV308" s="95">
        <v>0</v>
      </c>
      <c r="BW308" s="131">
        <f t="shared" si="34"/>
        <v>110.563624</v>
      </c>
      <c r="BX308" s="131">
        <f t="shared" si="35"/>
        <v>0</v>
      </c>
      <c r="IS308" s="60"/>
      <c r="IT308" s="60"/>
      <c r="IU308" s="60"/>
      <c r="IV308" s="60"/>
    </row>
    <row r="309" spans="1:256" s="50" customFormat="1" ht="20.25" customHeight="1">
      <c r="A309" s="271"/>
      <c r="B309" s="91" t="s">
        <v>62</v>
      </c>
      <c r="C309" s="90">
        <v>481.721541</v>
      </c>
      <c r="D309" s="90">
        <v>964</v>
      </c>
      <c r="E309" s="90">
        <v>49.058867571688303</v>
      </c>
      <c r="F309" s="90">
        <v>135.02131</v>
      </c>
      <c r="G309" s="90">
        <v>48</v>
      </c>
      <c r="H309" s="90">
        <v>0</v>
      </c>
      <c r="I309" s="90">
        <v>0</v>
      </c>
      <c r="J309" s="90">
        <v>0</v>
      </c>
      <c r="K309" s="90">
        <v>0</v>
      </c>
      <c r="L309" s="90">
        <v>463.20318600000002</v>
      </c>
      <c r="M309" s="90">
        <v>938</v>
      </c>
      <c r="N309" s="90">
        <v>51.140971798727001</v>
      </c>
      <c r="O309" s="90">
        <v>125.12921</v>
      </c>
      <c r="P309" s="90">
        <v>35</v>
      </c>
      <c r="Q309" s="90">
        <v>66.262128000000004</v>
      </c>
      <c r="R309" s="90">
        <v>170</v>
      </c>
      <c r="S309" s="90">
        <v>32.628584291342101</v>
      </c>
      <c r="T309" s="90">
        <v>45.625500000000002</v>
      </c>
      <c r="U309" s="90">
        <v>11</v>
      </c>
      <c r="V309" s="90">
        <v>463.20318600000002</v>
      </c>
      <c r="W309" s="90">
        <v>938</v>
      </c>
      <c r="X309" s="90">
        <v>51.140971798727001</v>
      </c>
      <c r="Y309" s="90">
        <v>125.12921</v>
      </c>
      <c r="Z309" s="90">
        <v>35</v>
      </c>
      <c r="AA309" s="90">
        <v>0</v>
      </c>
      <c r="AB309" s="90">
        <v>0</v>
      </c>
      <c r="AC309" s="90">
        <v>0</v>
      </c>
      <c r="AD309" s="90">
        <v>0</v>
      </c>
      <c r="AE309" s="90">
        <v>0</v>
      </c>
      <c r="AF309" s="90">
        <v>0</v>
      </c>
      <c r="AG309" s="90">
        <v>0</v>
      </c>
      <c r="AH309" s="90">
        <v>0</v>
      </c>
      <c r="AI309" s="90">
        <v>0</v>
      </c>
      <c r="AJ309" s="90">
        <v>0</v>
      </c>
      <c r="AK309" s="90">
        <v>0</v>
      </c>
      <c r="AL309" s="90">
        <v>0</v>
      </c>
      <c r="AM309" s="90">
        <v>0</v>
      </c>
      <c r="AN309" s="90">
        <v>0</v>
      </c>
      <c r="AO309" s="90">
        <v>0</v>
      </c>
      <c r="AP309" s="90">
        <v>0</v>
      </c>
      <c r="AQ309" s="90">
        <v>0</v>
      </c>
      <c r="AR309" s="90">
        <v>0</v>
      </c>
      <c r="AS309" s="90">
        <v>0</v>
      </c>
      <c r="AT309" s="90">
        <v>0</v>
      </c>
      <c r="AU309" s="90">
        <v>0</v>
      </c>
      <c r="AV309" s="90">
        <v>0</v>
      </c>
      <c r="AW309" s="90">
        <v>1.1000000000000001</v>
      </c>
      <c r="AX309" s="90">
        <v>1</v>
      </c>
      <c r="AY309" s="90">
        <v>0</v>
      </c>
      <c r="AZ309" s="90">
        <v>0</v>
      </c>
      <c r="BA309" s="90">
        <v>0</v>
      </c>
      <c r="BB309" s="90">
        <v>0</v>
      </c>
      <c r="BC309" s="90">
        <v>0</v>
      </c>
      <c r="BD309" s="90">
        <v>0</v>
      </c>
      <c r="BE309" s="90">
        <v>0</v>
      </c>
      <c r="BF309" s="90">
        <v>0</v>
      </c>
      <c r="BG309" s="90">
        <v>3.9999159999999998</v>
      </c>
      <c r="BH309" s="90">
        <v>2</v>
      </c>
      <c r="BI309" s="90">
        <v>1.4</v>
      </c>
      <c r="BJ309" s="90">
        <v>4</v>
      </c>
      <c r="BK309" s="90">
        <v>12.1632</v>
      </c>
      <c r="BL309" s="90">
        <v>7</v>
      </c>
      <c r="BM309" s="90">
        <v>3.2</v>
      </c>
      <c r="BN309" s="90">
        <v>8</v>
      </c>
      <c r="BO309" s="90">
        <v>2.3552390000000001</v>
      </c>
      <c r="BP309" s="90">
        <v>17</v>
      </c>
      <c r="BQ309" s="90">
        <v>4.1920999999999999</v>
      </c>
      <c r="BR309" s="90">
        <v>0</v>
      </c>
      <c r="BS309" s="90">
        <v>0</v>
      </c>
      <c r="BT309" s="90">
        <v>0</v>
      </c>
      <c r="BU309" s="90">
        <v>0</v>
      </c>
      <c r="BV309" s="90">
        <v>0</v>
      </c>
      <c r="BW309" s="131">
        <f t="shared" si="34"/>
        <v>481.721541</v>
      </c>
      <c r="BX309" s="131">
        <f t="shared" si="35"/>
        <v>0</v>
      </c>
      <c r="IS309" s="60"/>
      <c r="IT309" s="60"/>
      <c r="IU309" s="60"/>
      <c r="IV309" s="60"/>
    </row>
    <row r="310" spans="1:256" s="53" customFormat="1" ht="20.25" customHeight="1">
      <c r="A310" s="272"/>
      <c r="B310" s="106" t="s">
        <v>17</v>
      </c>
      <c r="C310" s="107">
        <f t="shared" ref="C310:M310" si="40">C299+C300+C301+C302+C303+C304+C305+C306+C307+C308+C309</f>
        <v>48590.819428998198</v>
      </c>
      <c r="D310" s="107">
        <f t="shared" si="40"/>
        <v>142849</v>
      </c>
      <c r="E310" s="107">
        <f>C310/各地承保!D308*100</f>
        <v>57.52344746112967</v>
      </c>
      <c r="F310" s="107">
        <f t="shared" si="40"/>
        <v>17546.18462</v>
      </c>
      <c r="G310" s="107">
        <f t="shared" si="40"/>
        <v>4976</v>
      </c>
      <c r="H310" s="107">
        <f t="shared" si="40"/>
        <v>398.66524220999992</v>
      </c>
      <c r="I310" s="107">
        <f t="shared" si="40"/>
        <v>24</v>
      </c>
      <c r="J310" s="107">
        <f t="shared" si="40"/>
        <v>213.496253</v>
      </c>
      <c r="K310" s="107">
        <f t="shared" si="40"/>
        <v>11</v>
      </c>
      <c r="L310" s="107">
        <f t="shared" si="40"/>
        <v>32467.050762842704</v>
      </c>
      <c r="M310" s="107">
        <f t="shared" si="40"/>
        <v>43547</v>
      </c>
      <c r="N310" s="107">
        <f>L310/各地承保!N308*100</f>
        <v>51.224599461992085</v>
      </c>
      <c r="O310" s="107">
        <f>O299+O300+O301+O302+O303+O304+O305+O306+O307+O308+O309</f>
        <v>13354.717480999998</v>
      </c>
      <c r="P310" s="107">
        <f>P299+P300+P301+P302+P303+P304+P305+P306+P307+P308+P309</f>
        <v>3732</v>
      </c>
      <c r="Q310" s="107">
        <f>Q299+Q300+Q301+Q302+Q303+Q304+Q305+Q306+Q307+Q308+Q309</f>
        <v>2527.1663689999996</v>
      </c>
      <c r="R310" s="107">
        <f>R299+R300+R301+R302+R303+R304+R305+R306+R307+R308+R309</f>
        <v>4188</v>
      </c>
      <c r="S310" s="107">
        <f>Q310/各地承保!T308*100</f>
        <v>61.694588160342391</v>
      </c>
      <c r="T310" s="107">
        <f>T299+T300+T301+T302+T303+T304+T305+T306+T307+T308+T309</f>
        <v>2150.1448930000001</v>
      </c>
      <c r="U310" s="107">
        <f>U299+U300+U301+U302+U303+U304+U305+U306+U307+U308+U309</f>
        <v>239</v>
      </c>
      <c r="V310" s="107">
        <f>V299+V300+V301+V302+V303+V304+V305+V306+V307+V308+V309</f>
        <v>31216.450646842703</v>
      </c>
      <c r="W310" s="107">
        <f>W299+W300+W301+W302+W303+W304+W305+W306+W307+W308+W309</f>
        <v>41906</v>
      </c>
      <c r="X310" s="107">
        <f>V310/各地承保!Z308*100</f>
        <v>50.548685471712496</v>
      </c>
      <c r="Y310" s="107">
        <f t="shared" ref="Y310:BV310" si="41">Y299+Y300+Y301+Y302+Y303+Y304+Y305+Y306+Y307+Y308+Y309</f>
        <v>13083.050191</v>
      </c>
      <c r="Z310" s="107">
        <f t="shared" si="41"/>
        <v>3597</v>
      </c>
      <c r="AA310" s="107">
        <f t="shared" si="41"/>
        <v>1099.4283109999999</v>
      </c>
      <c r="AB310" s="107">
        <f t="shared" si="41"/>
        <v>1531</v>
      </c>
      <c r="AC310" s="107">
        <f t="shared" si="41"/>
        <v>243.36838700000004</v>
      </c>
      <c r="AD310" s="107">
        <f t="shared" si="41"/>
        <v>125</v>
      </c>
      <c r="AE310" s="107">
        <f t="shared" si="41"/>
        <v>151.17180500000001</v>
      </c>
      <c r="AF310" s="107">
        <f t="shared" si="41"/>
        <v>110</v>
      </c>
      <c r="AG310" s="107">
        <f t="shared" si="41"/>
        <v>28.298902999999999</v>
      </c>
      <c r="AH310" s="107">
        <f t="shared" si="41"/>
        <v>10</v>
      </c>
      <c r="AI310" s="107">
        <f t="shared" si="41"/>
        <v>5437.5172801873987</v>
      </c>
      <c r="AJ310" s="107">
        <f t="shared" si="41"/>
        <v>66280</v>
      </c>
      <c r="AK310" s="107">
        <f t="shared" si="41"/>
        <v>172.75158399999998</v>
      </c>
      <c r="AL310" s="107">
        <f t="shared" si="41"/>
        <v>210</v>
      </c>
      <c r="AM310" s="107">
        <f t="shared" si="41"/>
        <v>5411.8836290740992</v>
      </c>
      <c r="AN310" s="107">
        <f t="shared" si="41"/>
        <v>66267</v>
      </c>
      <c r="AO310" s="107">
        <f t="shared" si="41"/>
        <v>144.75158399999998</v>
      </c>
      <c r="AP310" s="107">
        <f t="shared" si="41"/>
        <v>209</v>
      </c>
      <c r="AQ310" s="107">
        <f t="shared" si="41"/>
        <v>17.801753438400002</v>
      </c>
      <c r="AR310" s="107">
        <f t="shared" si="41"/>
        <v>72</v>
      </c>
      <c r="AS310" s="107">
        <f t="shared" si="41"/>
        <v>8.8498899999999985</v>
      </c>
      <c r="AT310" s="107">
        <f t="shared" si="41"/>
        <v>14</v>
      </c>
      <c r="AU310" s="107">
        <f t="shared" si="41"/>
        <v>34.827517</v>
      </c>
      <c r="AV310" s="107">
        <f t="shared" si="41"/>
        <v>21</v>
      </c>
      <c r="AW310" s="107">
        <f t="shared" si="41"/>
        <v>155.57161499999998</v>
      </c>
      <c r="AX310" s="107">
        <f t="shared" si="41"/>
        <v>12</v>
      </c>
      <c r="AY310" s="107">
        <f t="shared" si="41"/>
        <v>0.16</v>
      </c>
      <c r="AZ310" s="107">
        <f t="shared" si="41"/>
        <v>1</v>
      </c>
      <c r="BA310" s="107">
        <f t="shared" si="41"/>
        <v>0</v>
      </c>
      <c r="BB310" s="107">
        <f t="shared" si="41"/>
        <v>0</v>
      </c>
      <c r="BC310" s="107">
        <f t="shared" si="41"/>
        <v>5.7892219999999996</v>
      </c>
      <c r="BD310" s="107">
        <f t="shared" si="41"/>
        <v>3</v>
      </c>
      <c r="BE310" s="107">
        <f t="shared" si="41"/>
        <v>65.095728000000008</v>
      </c>
      <c r="BF310" s="107">
        <f t="shared" si="41"/>
        <v>3</v>
      </c>
      <c r="BG310" s="107">
        <f t="shared" si="41"/>
        <v>3507.6408197265</v>
      </c>
      <c r="BH310" s="107">
        <f t="shared" si="41"/>
        <v>1641</v>
      </c>
      <c r="BI310" s="107">
        <f t="shared" si="41"/>
        <v>2543.09762</v>
      </c>
      <c r="BJ310" s="107">
        <f t="shared" si="41"/>
        <v>724</v>
      </c>
      <c r="BK310" s="107">
        <f t="shared" si="41"/>
        <v>2018.6826754986998</v>
      </c>
      <c r="BL310" s="107">
        <f t="shared" si="41"/>
        <v>4404</v>
      </c>
      <c r="BM310" s="107">
        <f t="shared" si="41"/>
        <v>1016.5804780000001</v>
      </c>
      <c r="BN310" s="107">
        <f t="shared" si="41"/>
        <v>215</v>
      </c>
      <c r="BO310" s="107">
        <f t="shared" si="41"/>
        <v>4692.8841560945002</v>
      </c>
      <c r="BP310" s="107">
        <f t="shared" si="41"/>
        <v>26855</v>
      </c>
      <c r="BQ310" s="107">
        <f t="shared" si="41"/>
        <v>16.023971</v>
      </c>
      <c r="BR310" s="107">
        <f t="shared" si="41"/>
        <v>55</v>
      </c>
      <c r="BS310" s="107">
        <f t="shared" si="41"/>
        <v>9.8000000000009919</v>
      </c>
      <c r="BT310" s="107">
        <f t="shared" si="41"/>
        <v>1</v>
      </c>
      <c r="BU310" s="107">
        <f t="shared" si="41"/>
        <v>2.4336088699783477E-13</v>
      </c>
      <c r="BV310" s="107">
        <f t="shared" si="41"/>
        <v>0</v>
      </c>
      <c r="BW310" s="131">
        <f t="shared" si="34"/>
        <v>48590.819428998198</v>
      </c>
      <c r="BX310" s="131">
        <f t="shared" si="35"/>
        <v>0</v>
      </c>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c r="EV310" s="57"/>
      <c r="EW310" s="57"/>
      <c r="EX310" s="57"/>
      <c r="EY310" s="57"/>
      <c r="EZ310" s="57"/>
      <c r="FA310" s="57"/>
      <c r="FB310" s="57"/>
      <c r="FC310" s="57"/>
      <c r="FD310" s="57"/>
      <c r="FE310" s="57"/>
      <c r="FF310" s="57"/>
      <c r="FG310" s="57"/>
      <c r="FH310" s="57"/>
      <c r="FI310" s="57"/>
      <c r="FJ310" s="57"/>
      <c r="FK310" s="57"/>
      <c r="FL310" s="57"/>
      <c r="FM310" s="57"/>
      <c r="FN310" s="57"/>
      <c r="FO310" s="57"/>
      <c r="FP310" s="57"/>
      <c r="FQ310" s="57"/>
      <c r="FR310" s="57"/>
      <c r="FS310" s="57"/>
      <c r="FT310" s="57"/>
      <c r="FU310" s="57"/>
      <c r="FV310" s="57"/>
      <c r="FW310" s="57"/>
      <c r="FX310" s="57"/>
      <c r="FY310" s="57"/>
      <c r="FZ310" s="57"/>
      <c r="GA310" s="57"/>
      <c r="GB310" s="57"/>
      <c r="GC310" s="57"/>
      <c r="GD310" s="57"/>
      <c r="GE310" s="57"/>
      <c r="GF310" s="57"/>
      <c r="GG310" s="57"/>
      <c r="GH310" s="57"/>
      <c r="GI310" s="57"/>
      <c r="GJ310" s="57"/>
      <c r="GK310" s="57"/>
      <c r="GL310" s="57"/>
      <c r="GM310" s="57"/>
      <c r="GN310" s="57"/>
      <c r="GO310" s="57"/>
      <c r="GP310" s="57"/>
      <c r="GQ310" s="57"/>
      <c r="GR310" s="57"/>
      <c r="GS310" s="57"/>
      <c r="GT310" s="57"/>
      <c r="GU310" s="57"/>
      <c r="GV310" s="57"/>
      <c r="GW310" s="57"/>
      <c r="GX310" s="57"/>
      <c r="GY310" s="57"/>
      <c r="GZ310" s="57"/>
      <c r="HA310" s="57"/>
      <c r="HB310" s="57"/>
      <c r="HC310" s="57"/>
      <c r="HD310" s="57"/>
      <c r="HE310" s="57"/>
      <c r="HF310" s="57"/>
      <c r="HG310" s="57"/>
      <c r="HH310" s="57"/>
      <c r="HI310" s="57"/>
      <c r="HJ310" s="57"/>
      <c r="HK310" s="57"/>
      <c r="HL310" s="57"/>
      <c r="HM310" s="57"/>
      <c r="HN310" s="57"/>
      <c r="HO310" s="57"/>
      <c r="HP310" s="57"/>
      <c r="HQ310" s="57"/>
      <c r="HR310" s="57"/>
      <c r="HS310" s="57"/>
      <c r="HT310" s="57"/>
      <c r="HU310" s="57"/>
      <c r="HV310" s="57"/>
      <c r="HW310" s="57"/>
      <c r="HX310" s="57"/>
      <c r="HY310" s="57"/>
      <c r="HZ310" s="57"/>
      <c r="IA310" s="57"/>
      <c r="IB310" s="57"/>
      <c r="IC310" s="57"/>
      <c r="ID310" s="57"/>
      <c r="IE310" s="57"/>
      <c r="IF310" s="57"/>
      <c r="IG310" s="57"/>
      <c r="IH310" s="57"/>
      <c r="II310" s="57"/>
      <c r="IJ310" s="57"/>
      <c r="IK310" s="57"/>
      <c r="IL310" s="57"/>
      <c r="IM310" s="57"/>
      <c r="IN310" s="57"/>
      <c r="IO310" s="57"/>
      <c r="IP310" s="57"/>
      <c r="IQ310" s="57"/>
      <c r="IR310" s="57"/>
      <c r="IS310" s="57"/>
      <c r="IT310" s="57"/>
      <c r="IU310" s="57"/>
      <c r="IV310" s="57"/>
    </row>
    <row r="311" spans="1:256" s="50" customFormat="1" ht="20.25" customHeight="1">
      <c r="A311" s="282" t="s">
        <v>93</v>
      </c>
      <c r="B311" s="91" t="s">
        <v>77</v>
      </c>
      <c r="C311" s="90">
        <v>9099.291851</v>
      </c>
      <c r="D311" s="90">
        <v>15465</v>
      </c>
      <c r="E311" s="90">
        <v>40.689108450372999</v>
      </c>
      <c r="F311" s="90">
        <v>2405.9253269999999</v>
      </c>
      <c r="G311" s="90">
        <v>733</v>
      </c>
      <c r="H311" s="90">
        <v>93.685496000000001</v>
      </c>
      <c r="I311" s="90">
        <v>12</v>
      </c>
      <c r="J311" s="90">
        <v>12.5</v>
      </c>
      <c r="K311" s="90">
        <v>4</v>
      </c>
      <c r="L311" s="90">
        <v>6648.0140369999999</v>
      </c>
      <c r="M311" s="90">
        <v>10036</v>
      </c>
      <c r="N311" s="90">
        <v>43.394923142719698</v>
      </c>
      <c r="O311" s="90">
        <v>2090.6776479999999</v>
      </c>
      <c r="P311" s="90">
        <v>587</v>
      </c>
      <c r="Q311" s="90">
        <v>731.33560999999997</v>
      </c>
      <c r="R311" s="90">
        <v>881</v>
      </c>
      <c r="S311" s="90">
        <v>615.60204922790399</v>
      </c>
      <c r="T311" s="90">
        <v>105.068592</v>
      </c>
      <c r="U311" s="90">
        <v>33</v>
      </c>
      <c r="V311" s="90">
        <v>6645.4626669999998</v>
      </c>
      <c r="W311" s="90">
        <v>10024</v>
      </c>
      <c r="X311" s="90">
        <v>43.442721976118797</v>
      </c>
      <c r="Y311" s="90">
        <v>2078.6776479999999</v>
      </c>
      <c r="Z311" s="90">
        <v>586</v>
      </c>
      <c r="AA311" s="90">
        <v>2.3747050000000001</v>
      </c>
      <c r="AB311" s="90">
        <v>9</v>
      </c>
      <c r="AC311" s="90">
        <v>12</v>
      </c>
      <c r="AD311" s="90">
        <v>1</v>
      </c>
      <c r="AE311" s="90">
        <v>0.17666499999999999</v>
      </c>
      <c r="AF311" s="90">
        <v>3</v>
      </c>
      <c r="AG311" s="90">
        <v>0</v>
      </c>
      <c r="AH311" s="90">
        <v>0</v>
      </c>
      <c r="AI311" s="90">
        <v>1383.1890450000001</v>
      </c>
      <c r="AJ311" s="90">
        <v>4322</v>
      </c>
      <c r="AK311" s="90">
        <v>91.468299999999999</v>
      </c>
      <c r="AL311" s="90">
        <v>88</v>
      </c>
      <c r="AM311" s="90">
        <v>1383.1890450000001</v>
      </c>
      <c r="AN311" s="90">
        <v>4322</v>
      </c>
      <c r="AO311" s="90">
        <v>91.468299999999999</v>
      </c>
      <c r="AP311" s="90">
        <v>88</v>
      </c>
      <c r="AQ311" s="90">
        <v>42.567799999999998</v>
      </c>
      <c r="AR311" s="90">
        <v>90</v>
      </c>
      <c r="AS311" s="90">
        <v>0.5</v>
      </c>
      <c r="AT311" s="90">
        <v>3</v>
      </c>
      <c r="AU311" s="90">
        <v>0</v>
      </c>
      <c r="AV311" s="90">
        <v>0</v>
      </c>
      <c r="AW311" s="90">
        <v>2.08</v>
      </c>
      <c r="AX311" s="90">
        <v>1</v>
      </c>
      <c r="AY311" s="90">
        <v>1.1988399999999999</v>
      </c>
      <c r="AZ311" s="90">
        <v>1</v>
      </c>
      <c r="BA311" s="90">
        <v>0</v>
      </c>
      <c r="BB311" s="90">
        <v>0</v>
      </c>
      <c r="BC311" s="90">
        <v>0</v>
      </c>
      <c r="BD311" s="90">
        <v>0</v>
      </c>
      <c r="BE311" s="90">
        <v>0</v>
      </c>
      <c r="BF311" s="90">
        <v>0</v>
      </c>
      <c r="BG311" s="90">
        <v>205.96070599999999</v>
      </c>
      <c r="BH311" s="90">
        <v>80</v>
      </c>
      <c r="BI311" s="90">
        <v>151.25557900000001</v>
      </c>
      <c r="BJ311" s="90">
        <v>20</v>
      </c>
      <c r="BK311" s="90">
        <v>724.675927</v>
      </c>
      <c r="BL311" s="90">
        <v>924</v>
      </c>
      <c r="BM311" s="90">
        <v>57.443800000000003</v>
      </c>
      <c r="BN311" s="90">
        <v>30</v>
      </c>
      <c r="BO311" s="90">
        <v>0</v>
      </c>
      <c r="BP311" s="90">
        <v>0</v>
      </c>
      <c r="BQ311" s="90">
        <v>0</v>
      </c>
      <c r="BR311" s="90">
        <v>0</v>
      </c>
      <c r="BS311" s="90">
        <v>-2.2737367544323201E-13</v>
      </c>
      <c r="BT311" s="90">
        <v>0</v>
      </c>
      <c r="BU311" s="90">
        <v>3.5527136788005003E-14</v>
      </c>
      <c r="BV311" s="90">
        <v>0</v>
      </c>
      <c r="BW311" s="131">
        <f t="shared" si="34"/>
        <v>9099.291851</v>
      </c>
      <c r="BX311" s="131">
        <f t="shared" si="35"/>
        <v>0</v>
      </c>
      <c r="IS311" s="60"/>
      <c r="IT311" s="60"/>
      <c r="IU311" s="60"/>
      <c r="IV311" s="60"/>
    </row>
    <row r="312" spans="1:256" s="50" customFormat="1" ht="20.25" customHeight="1">
      <c r="A312" s="282"/>
      <c r="B312" s="91" t="s">
        <v>34</v>
      </c>
      <c r="C312" s="90">
        <v>4268.8438710016999</v>
      </c>
      <c r="D312" s="90">
        <v>8235</v>
      </c>
      <c r="E312" s="90">
        <v>49.522813092409102</v>
      </c>
      <c r="F312" s="90">
        <v>636.26757299999997</v>
      </c>
      <c r="G312" s="90">
        <v>116</v>
      </c>
      <c r="H312" s="92">
        <v>0</v>
      </c>
      <c r="I312" s="92">
        <v>0</v>
      </c>
      <c r="J312" s="92">
        <v>0</v>
      </c>
      <c r="K312" s="92">
        <v>0</v>
      </c>
      <c r="L312" s="90">
        <v>1190.9732487749</v>
      </c>
      <c r="M312" s="90">
        <v>1053</v>
      </c>
      <c r="N312" s="90">
        <v>59.306449118167599</v>
      </c>
      <c r="O312" s="90">
        <v>390.63417099999998</v>
      </c>
      <c r="P312" s="90">
        <v>72</v>
      </c>
      <c r="Q312" s="90">
        <v>20.586435999999999</v>
      </c>
      <c r="R312" s="90">
        <v>7</v>
      </c>
      <c r="S312" s="90">
        <v>99.377923593772607</v>
      </c>
      <c r="T312" s="90">
        <v>636.26757299999997</v>
      </c>
      <c r="U312" s="90">
        <v>0</v>
      </c>
      <c r="V312" s="92">
        <v>1189.9896877748999</v>
      </c>
      <c r="W312" s="92">
        <v>1050</v>
      </c>
      <c r="X312" s="90">
        <v>59.480325924465497</v>
      </c>
      <c r="Y312" s="92">
        <v>390.63417099999998</v>
      </c>
      <c r="Z312" s="92">
        <v>72</v>
      </c>
      <c r="AA312" s="90">
        <v>0.98356100000000002</v>
      </c>
      <c r="AB312" s="90">
        <v>3</v>
      </c>
      <c r="AC312" s="90">
        <v>0</v>
      </c>
      <c r="AD312" s="90">
        <v>0</v>
      </c>
      <c r="AE312" s="90">
        <v>0</v>
      </c>
      <c r="AF312" s="90">
        <v>0</v>
      </c>
      <c r="AG312" s="90">
        <v>0</v>
      </c>
      <c r="AH312" s="90">
        <v>0</v>
      </c>
      <c r="AI312" s="92">
        <v>51.672676953699998</v>
      </c>
      <c r="AJ312" s="92">
        <v>114</v>
      </c>
      <c r="AK312" s="90">
        <v>14.132669999999999</v>
      </c>
      <c r="AL312" s="90">
        <v>40</v>
      </c>
      <c r="AM312" s="92">
        <v>51.672676953699998</v>
      </c>
      <c r="AN312" s="92">
        <v>114</v>
      </c>
      <c r="AO312" s="90">
        <v>14.132669999999999</v>
      </c>
      <c r="AP312" s="90">
        <v>40</v>
      </c>
      <c r="AQ312" s="92">
        <v>0</v>
      </c>
      <c r="AR312" s="92">
        <v>0</v>
      </c>
      <c r="AS312" s="90">
        <v>0</v>
      </c>
      <c r="AT312" s="90">
        <v>0</v>
      </c>
      <c r="AU312" s="92">
        <v>0.2261962055</v>
      </c>
      <c r="AV312" s="92">
        <v>1</v>
      </c>
      <c r="AW312" s="90">
        <v>0</v>
      </c>
      <c r="AX312" s="90">
        <v>0</v>
      </c>
      <c r="AY312" s="92">
        <v>0</v>
      </c>
      <c r="AZ312" s="92">
        <v>0</v>
      </c>
      <c r="BA312" s="90">
        <v>0</v>
      </c>
      <c r="BB312" s="90">
        <v>0</v>
      </c>
      <c r="BC312" s="92">
        <v>0</v>
      </c>
      <c r="BD312" s="92">
        <v>0</v>
      </c>
      <c r="BE312" s="90">
        <v>0</v>
      </c>
      <c r="BF312" s="90">
        <v>0</v>
      </c>
      <c r="BG312" s="92">
        <v>333.05655557599999</v>
      </c>
      <c r="BH312" s="92">
        <v>41</v>
      </c>
      <c r="BI312" s="90">
        <v>73</v>
      </c>
      <c r="BJ312" s="90">
        <v>3</v>
      </c>
      <c r="BK312" s="92">
        <v>68.610319740999998</v>
      </c>
      <c r="BL312" s="92">
        <v>44</v>
      </c>
      <c r="BM312" s="90">
        <v>0</v>
      </c>
      <c r="BN312" s="90">
        <v>1</v>
      </c>
      <c r="BO312" s="92">
        <v>2624.3048737506001</v>
      </c>
      <c r="BP312" s="92">
        <v>6982</v>
      </c>
      <c r="BQ312" s="90">
        <v>158.500732</v>
      </c>
      <c r="BR312" s="90">
        <v>0</v>
      </c>
      <c r="BS312" s="92">
        <v>0</v>
      </c>
      <c r="BT312" s="92">
        <v>0</v>
      </c>
      <c r="BU312" s="90">
        <v>0</v>
      </c>
      <c r="BV312" s="90">
        <v>0</v>
      </c>
      <c r="BW312" s="131">
        <f t="shared" si="34"/>
        <v>4268.8438710016999</v>
      </c>
      <c r="BX312" s="131">
        <f t="shared" si="35"/>
        <v>0</v>
      </c>
      <c r="IS312" s="60"/>
      <c r="IT312" s="60"/>
      <c r="IU312" s="60"/>
      <c r="IV312" s="60"/>
    </row>
    <row r="313" spans="1:256" s="50" customFormat="1" ht="20.25" customHeight="1">
      <c r="A313" s="282"/>
      <c r="B313" s="91" t="s">
        <v>33</v>
      </c>
      <c r="C313" s="92">
        <v>3037.7415580000002</v>
      </c>
      <c r="D313" s="92">
        <v>4430</v>
      </c>
      <c r="E313" s="92">
        <v>54.488434854440897</v>
      </c>
      <c r="F313" s="92">
        <v>1497.521767</v>
      </c>
      <c r="G313" s="92">
        <v>870</v>
      </c>
      <c r="H313" s="92">
        <v>0</v>
      </c>
      <c r="I313" s="92">
        <v>0</v>
      </c>
      <c r="J313" s="92">
        <v>0</v>
      </c>
      <c r="K313" s="92">
        <v>0</v>
      </c>
      <c r="L313" s="92">
        <v>2941.528444</v>
      </c>
      <c r="M313" s="92">
        <v>4396</v>
      </c>
      <c r="N313" s="92">
        <v>57.686927447031202</v>
      </c>
      <c r="O313" s="92">
        <v>1436.58322</v>
      </c>
      <c r="P313" s="92">
        <v>821</v>
      </c>
      <c r="Q313" s="92">
        <v>839.83098500000006</v>
      </c>
      <c r="R313" s="92">
        <v>1191</v>
      </c>
      <c r="S313" s="92">
        <v>74.3398160631358</v>
      </c>
      <c r="T313" s="92">
        <v>368.05271299999998</v>
      </c>
      <c r="U313" s="92">
        <v>175</v>
      </c>
      <c r="V313" s="92">
        <v>2926.2896940000001</v>
      </c>
      <c r="W313" s="92">
        <v>4386</v>
      </c>
      <c r="X313" s="92">
        <v>57.402223378468499</v>
      </c>
      <c r="Y313" s="92">
        <v>1424.32872</v>
      </c>
      <c r="Z313" s="92">
        <v>818</v>
      </c>
      <c r="AA313" s="92">
        <v>0</v>
      </c>
      <c r="AB313" s="92">
        <v>0</v>
      </c>
      <c r="AC313" s="92">
        <v>0</v>
      </c>
      <c r="AD313" s="92">
        <v>0</v>
      </c>
      <c r="AE313" s="92">
        <v>15.23875</v>
      </c>
      <c r="AF313" s="92">
        <v>10</v>
      </c>
      <c r="AG313" s="92">
        <v>12.2545</v>
      </c>
      <c r="AH313" s="92">
        <v>3</v>
      </c>
      <c r="AI313" s="92">
        <v>0</v>
      </c>
      <c r="AJ313" s="92">
        <v>0</v>
      </c>
      <c r="AK313" s="92">
        <v>0</v>
      </c>
      <c r="AL313" s="92">
        <v>0</v>
      </c>
      <c r="AM313" s="92">
        <v>0</v>
      </c>
      <c r="AN313" s="92">
        <v>0</v>
      </c>
      <c r="AO313" s="92">
        <v>0</v>
      </c>
      <c r="AP313" s="92">
        <v>0</v>
      </c>
      <c r="AQ313" s="92">
        <v>0</v>
      </c>
      <c r="AR313" s="92">
        <v>0</v>
      </c>
      <c r="AS313" s="92">
        <v>0</v>
      </c>
      <c r="AT313" s="92">
        <v>0</v>
      </c>
      <c r="AU313" s="92">
        <v>0</v>
      </c>
      <c r="AV313" s="92">
        <v>0</v>
      </c>
      <c r="AW313" s="92">
        <v>0</v>
      </c>
      <c r="AX313" s="92">
        <v>0</v>
      </c>
      <c r="AY313" s="92">
        <v>0</v>
      </c>
      <c r="AZ313" s="92">
        <v>0</v>
      </c>
      <c r="BA313" s="92">
        <v>0</v>
      </c>
      <c r="BB313" s="92">
        <v>0</v>
      </c>
      <c r="BC313" s="92">
        <v>0</v>
      </c>
      <c r="BD313" s="92">
        <v>0</v>
      </c>
      <c r="BE313" s="92">
        <v>1.3380609999999999</v>
      </c>
      <c r="BF313" s="92">
        <v>1</v>
      </c>
      <c r="BG313" s="92">
        <v>37.092865000000003</v>
      </c>
      <c r="BH313" s="92">
        <v>19</v>
      </c>
      <c r="BI313" s="92">
        <v>21.998491000000001</v>
      </c>
      <c r="BJ313" s="92">
        <v>5</v>
      </c>
      <c r="BK313" s="92">
        <v>58.309283999999998</v>
      </c>
      <c r="BL313" s="92">
        <v>7</v>
      </c>
      <c r="BM313" s="92">
        <v>32.745443000000002</v>
      </c>
      <c r="BN313" s="92">
        <v>17</v>
      </c>
      <c r="BO313" s="92">
        <v>0.81096500000000005</v>
      </c>
      <c r="BP313" s="92">
        <v>8</v>
      </c>
      <c r="BQ313" s="92">
        <v>4.8565519999999998</v>
      </c>
      <c r="BR313" s="92">
        <v>26</v>
      </c>
      <c r="BS313" s="92">
        <v>0</v>
      </c>
      <c r="BT313" s="92">
        <v>0</v>
      </c>
      <c r="BU313" s="92">
        <v>0</v>
      </c>
      <c r="BV313" s="92">
        <v>0</v>
      </c>
      <c r="BW313" s="131">
        <f t="shared" si="34"/>
        <v>3037.7415580000002</v>
      </c>
      <c r="BX313" s="131">
        <f t="shared" si="35"/>
        <v>0</v>
      </c>
      <c r="IS313" s="60"/>
      <c r="IT313" s="60"/>
      <c r="IU313" s="60"/>
      <c r="IV313" s="60"/>
    </row>
    <row r="314" spans="1:256" s="50" customFormat="1" ht="20.25" customHeight="1">
      <c r="A314" s="282"/>
      <c r="B314" s="91" t="s">
        <v>38</v>
      </c>
      <c r="C314" s="95">
        <v>4319.2150529999999</v>
      </c>
      <c r="D314" s="95">
        <v>21423</v>
      </c>
      <c r="E314" s="96">
        <v>35.412285573605701</v>
      </c>
      <c r="F314" s="95">
        <v>169.42000999999999</v>
      </c>
      <c r="G314" s="95">
        <v>382</v>
      </c>
      <c r="H314" s="95">
        <v>0.87</v>
      </c>
      <c r="I314" s="95">
        <v>1</v>
      </c>
      <c r="J314" s="95">
        <v>0.8</v>
      </c>
      <c r="K314" s="95">
        <v>0</v>
      </c>
      <c r="L314" s="95">
        <v>267.37259299999999</v>
      </c>
      <c r="M314" s="95">
        <v>279</v>
      </c>
      <c r="N314" s="96">
        <v>88.415279826967605</v>
      </c>
      <c r="O314" s="95">
        <v>21.631799999999998</v>
      </c>
      <c r="P314" s="95">
        <v>21</v>
      </c>
      <c r="Q314" s="95"/>
      <c r="R314" s="95"/>
      <c r="S314" s="120">
        <v>0</v>
      </c>
      <c r="T314" s="95"/>
      <c r="U314" s="95"/>
      <c r="V314" s="136">
        <v>267.37259299999999</v>
      </c>
      <c r="W314" s="136">
        <v>279</v>
      </c>
      <c r="X314" s="96">
        <v>88.416934691024906</v>
      </c>
      <c r="Y314" s="136">
        <v>21.631799999999998</v>
      </c>
      <c r="Z314" s="136">
        <v>21</v>
      </c>
      <c r="AA314" s="95">
        <v>0</v>
      </c>
      <c r="AB314" s="95">
        <v>0</v>
      </c>
      <c r="AC314" s="95">
        <v>0</v>
      </c>
      <c r="AD314" s="95">
        <v>0</v>
      </c>
      <c r="AE314" s="95">
        <v>0</v>
      </c>
      <c r="AF314" s="95">
        <v>0</v>
      </c>
      <c r="AG314" s="95">
        <v>0</v>
      </c>
      <c r="AH314" s="95">
        <v>0</v>
      </c>
      <c r="AI314" s="95">
        <v>3967.75128</v>
      </c>
      <c r="AJ314" s="95">
        <v>21121</v>
      </c>
      <c r="AK314" s="95">
        <v>139.35055</v>
      </c>
      <c r="AL314" s="95">
        <v>343</v>
      </c>
      <c r="AM314" s="95">
        <v>3959.7479400000002</v>
      </c>
      <c r="AN314" s="95">
        <v>21091</v>
      </c>
      <c r="AO314" s="95">
        <v>3757.3298</v>
      </c>
      <c r="AP314" s="95">
        <v>314</v>
      </c>
      <c r="AQ314" s="95">
        <v>0</v>
      </c>
      <c r="AR314" s="95">
        <v>0</v>
      </c>
      <c r="AS314" s="95">
        <v>0</v>
      </c>
      <c r="AT314" s="95">
        <v>0</v>
      </c>
      <c r="AU314" s="95">
        <v>0</v>
      </c>
      <c r="AV314" s="95">
        <v>0</v>
      </c>
      <c r="AW314" s="95">
        <v>0</v>
      </c>
      <c r="AX314" s="95">
        <v>0</v>
      </c>
      <c r="AY314" s="95">
        <v>0</v>
      </c>
      <c r="AZ314" s="95">
        <v>0</v>
      </c>
      <c r="BA314" s="95">
        <v>0</v>
      </c>
      <c r="BB314" s="95">
        <v>0</v>
      </c>
      <c r="BC314" s="95">
        <v>0</v>
      </c>
      <c r="BD314" s="95">
        <v>0</v>
      </c>
      <c r="BE314" s="95">
        <v>0</v>
      </c>
      <c r="BF314" s="95">
        <v>0</v>
      </c>
      <c r="BG314" s="95">
        <v>0.38046799999999997</v>
      </c>
      <c r="BH314" s="95">
        <v>4</v>
      </c>
      <c r="BI314" s="95">
        <v>0.04</v>
      </c>
      <c r="BJ314" s="95">
        <v>1</v>
      </c>
      <c r="BK314" s="95">
        <v>82.840711999999996</v>
      </c>
      <c r="BL314" s="95">
        <v>18</v>
      </c>
      <c r="BM314" s="95">
        <v>7.5976600000000003</v>
      </c>
      <c r="BN314" s="95">
        <v>17</v>
      </c>
      <c r="BO314" s="95">
        <v>0</v>
      </c>
      <c r="BP314" s="95">
        <v>0</v>
      </c>
      <c r="BQ314" s="95">
        <v>0</v>
      </c>
      <c r="BR314" s="95">
        <v>0</v>
      </c>
      <c r="BS314" s="95">
        <v>0</v>
      </c>
      <c r="BT314" s="95">
        <v>0</v>
      </c>
      <c r="BU314" s="95">
        <v>0</v>
      </c>
      <c r="BV314" s="95">
        <v>0</v>
      </c>
      <c r="BW314" s="131">
        <f t="shared" si="34"/>
        <v>4319.2150530000008</v>
      </c>
      <c r="BX314" s="131">
        <f t="shared" si="35"/>
        <v>0</v>
      </c>
      <c r="IS314" s="60"/>
      <c r="IT314" s="60"/>
      <c r="IU314" s="60"/>
      <c r="IV314" s="60"/>
    </row>
    <row r="315" spans="1:256" ht="20.25" customHeight="1">
      <c r="A315" s="282"/>
      <c r="B315" s="91" t="s">
        <v>32</v>
      </c>
      <c r="C315" s="90">
        <v>152.13017600000001</v>
      </c>
      <c r="D315" s="90">
        <v>264</v>
      </c>
      <c r="E315" s="90">
        <v>24.816953685967199</v>
      </c>
      <c r="F315" s="90">
        <v>14.89</v>
      </c>
      <c r="G315" s="90">
        <v>11</v>
      </c>
      <c r="H315" s="90">
        <v>0</v>
      </c>
      <c r="I315" s="90">
        <v>0</v>
      </c>
      <c r="J315" s="90">
        <v>0</v>
      </c>
      <c r="K315" s="90">
        <v>0</v>
      </c>
      <c r="L315" s="90">
        <v>130.69966199999999</v>
      </c>
      <c r="M315" s="90">
        <v>240</v>
      </c>
      <c r="N315" s="90">
        <v>27.376492941996201</v>
      </c>
      <c r="O315" s="90">
        <v>14.89</v>
      </c>
      <c r="P315" s="90">
        <v>7</v>
      </c>
      <c r="Q315" s="90">
        <v>1.31426</v>
      </c>
      <c r="R315" s="90">
        <v>6</v>
      </c>
      <c r="S315" s="90">
        <v>28.4943560248654</v>
      </c>
      <c r="T315" s="90">
        <v>0</v>
      </c>
      <c r="U315" s="90">
        <v>0</v>
      </c>
      <c r="V315" s="90">
        <v>130.69966199999999</v>
      </c>
      <c r="W315" s="90">
        <v>240</v>
      </c>
      <c r="X315" s="90">
        <v>27.376492941996201</v>
      </c>
      <c r="Y315" s="90">
        <v>14.89</v>
      </c>
      <c r="Z315" s="90">
        <v>7</v>
      </c>
      <c r="AA315" s="90">
        <v>0</v>
      </c>
      <c r="AB315" s="90">
        <v>0</v>
      </c>
      <c r="AC315" s="90">
        <v>0</v>
      </c>
      <c r="AD315" s="90">
        <v>0</v>
      </c>
      <c r="AE315" s="90">
        <v>0</v>
      </c>
      <c r="AF315" s="90">
        <v>0</v>
      </c>
      <c r="AG315" s="90">
        <v>0</v>
      </c>
      <c r="AH315" s="90">
        <v>0</v>
      </c>
      <c r="AI315" s="90">
        <v>0</v>
      </c>
      <c r="AJ315" s="90">
        <v>0</v>
      </c>
      <c r="AK315" s="90">
        <v>0</v>
      </c>
      <c r="AL315" s="90">
        <v>0</v>
      </c>
      <c r="AM315" s="90">
        <v>0</v>
      </c>
      <c r="AN315" s="90">
        <v>0</v>
      </c>
      <c r="AO315" s="90">
        <v>0</v>
      </c>
      <c r="AP315" s="90">
        <v>0</v>
      </c>
      <c r="AQ315" s="90">
        <v>0</v>
      </c>
      <c r="AR315" s="90">
        <v>1</v>
      </c>
      <c r="AS315" s="90">
        <v>0</v>
      </c>
      <c r="AT315" s="90">
        <v>0</v>
      </c>
      <c r="AU315" s="90">
        <v>0</v>
      </c>
      <c r="AV315" s="90">
        <v>0</v>
      </c>
      <c r="AW315" s="90">
        <v>0</v>
      </c>
      <c r="AX315" s="90">
        <v>0</v>
      </c>
      <c r="AY315" s="90">
        <v>0</v>
      </c>
      <c r="AZ315" s="90">
        <v>0</v>
      </c>
      <c r="BA315" s="90">
        <v>0</v>
      </c>
      <c r="BB315" s="90">
        <v>0</v>
      </c>
      <c r="BC315" s="90">
        <v>0</v>
      </c>
      <c r="BD315" s="90">
        <v>0</v>
      </c>
      <c r="BE315" s="90">
        <v>0</v>
      </c>
      <c r="BF315" s="90">
        <v>0</v>
      </c>
      <c r="BG315" s="90">
        <v>9.7911640000000002</v>
      </c>
      <c r="BH315" s="90">
        <v>10</v>
      </c>
      <c r="BI315" s="90">
        <v>0</v>
      </c>
      <c r="BJ315" s="90">
        <v>0</v>
      </c>
      <c r="BK315" s="90">
        <v>10</v>
      </c>
      <c r="BL315" s="90">
        <v>5</v>
      </c>
      <c r="BM315" s="90">
        <v>0</v>
      </c>
      <c r="BN315" s="90">
        <v>4</v>
      </c>
      <c r="BO315" s="90">
        <v>1.6393500000000001</v>
      </c>
      <c r="BP315" s="90">
        <v>8</v>
      </c>
      <c r="BQ315" s="90">
        <v>0</v>
      </c>
      <c r="BR315" s="90">
        <v>0</v>
      </c>
      <c r="BS315" s="90">
        <v>0</v>
      </c>
      <c r="BT315" s="90">
        <v>0</v>
      </c>
      <c r="BU315" s="90">
        <v>0</v>
      </c>
      <c r="BV315" s="90">
        <v>0</v>
      </c>
      <c r="BW315" s="131">
        <f t="shared" si="34"/>
        <v>152.13017600000001</v>
      </c>
      <c r="BX315" s="131">
        <f t="shared" si="35"/>
        <v>0</v>
      </c>
      <c r="BY315" s="60"/>
      <c r="BZ315" s="60"/>
      <c r="CA315" s="60"/>
      <c r="CB315" s="60"/>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60"/>
      <c r="EJ315" s="60"/>
      <c r="EK315" s="60"/>
      <c r="EL315" s="60"/>
      <c r="EM315" s="60"/>
      <c r="EN315" s="60"/>
      <c r="EO315" s="60"/>
      <c r="EP315" s="60"/>
      <c r="EQ315" s="60"/>
      <c r="ER315" s="60"/>
      <c r="ES315" s="60"/>
      <c r="ET315" s="60"/>
      <c r="EU315" s="60"/>
      <c r="EV315" s="60"/>
      <c r="EW315" s="60"/>
      <c r="EX315" s="60"/>
      <c r="EY315" s="60"/>
      <c r="EZ315" s="60"/>
      <c r="FA315" s="60"/>
      <c r="FB315" s="60"/>
      <c r="FC315" s="60"/>
      <c r="FD315" s="60"/>
      <c r="FE315" s="60"/>
      <c r="FF315" s="60"/>
      <c r="FG315" s="60"/>
      <c r="FH315" s="60"/>
      <c r="FI315" s="60"/>
      <c r="FJ315" s="60"/>
      <c r="FK315" s="60"/>
      <c r="FL315" s="60"/>
      <c r="FM315" s="60"/>
      <c r="FN315" s="60"/>
      <c r="FO315" s="60"/>
      <c r="FP315" s="60"/>
      <c r="FQ315" s="60"/>
      <c r="FR315" s="60"/>
      <c r="FS315" s="60"/>
      <c r="FT315" s="60"/>
      <c r="FU315" s="60"/>
      <c r="FV315" s="60"/>
      <c r="FW315" s="60"/>
      <c r="FX315" s="60"/>
      <c r="FY315" s="60"/>
      <c r="FZ315" s="60"/>
      <c r="GA315" s="60"/>
      <c r="GB315" s="60"/>
      <c r="GC315" s="60"/>
      <c r="GD315" s="60"/>
      <c r="GE315" s="60"/>
      <c r="GF315" s="60"/>
      <c r="GG315" s="60"/>
      <c r="GH315" s="60"/>
      <c r="GI315" s="60"/>
      <c r="GJ315" s="60"/>
      <c r="GK315" s="60"/>
      <c r="GL315" s="60"/>
      <c r="GM315" s="60"/>
      <c r="GN315" s="60"/>
      <c r="GO315" s="60"/>
      <c r="GP315" s="60"/>
      <c r="GQ315" s="60"/>
      <c r="GR315" s="60"/>
      <c r="GS315" s="60"/>
      <c r="GT315" s="60"/>
      <c r="GU315" s="60"/>
      <c r="GV315" s="60"/>
      <c r="GW315" s="60"/>
      <c r="GX315" s="60"/>
      <c r="GY315" s="60"/>
      <c r="GZ315" s="60"/>
      <c r="HA315" s="60"/>
      <c r="HB315" s="60"/>
      <c r="HC315" s="60"/>
      <c r="HD315" s="60"/>
      <c r="HE315" s="60"/>
      <c r="HF315" s="60"/>
      <c r="HG315" s="60"/>
      <c r="HH315" s="60"/>
      <c r="HI315" s="60"/>
      <c r="HJ315" s="60"/>
      <c r="HK315" s="60"/>
      <c r="HL315" s="60"/>
      <c r="HM315" s="60"/>
      <c r="HN315" s="60"/>
      <c r="HO315" s="60"/>
      <c r="HP315" s="60"/>
      <c r="HQ315" s="60"/>
      <c r="HR315" s="60"/>
      <c r="HS315" s="60"/>
      <c r="HT315" s="60"/>
      <c r="HU315" s="60"/>
      <c r="HV315" s="60"/>
      <c r="HW315" s="60"/>
      <c r="HX315" s="60"/>
      <c r="HY315" s="60"/>
      <c r="HZ315" s="60"/>
      <c r="IA315" s="60"/>
      <c r="IB315" s="60"/>
      <c r="IC315" s="60"/>
      <c r="ID315" s="60"/>
      <c r="IE315" s="60"/>
      <c r="IF315" s="60"/>
      <c r="IG315" s="60"/>
      <c r="IH315" s="60"/>
      <c r="II315" s="60"/>
      <c r="IJ315" s="60"/>
      <c r="IK315" s="60"/>
      <c r="IL315" s="60"/>
      <c r="IM315" s="60"/>
      <c r="IN315" s="60"/>
      <c r="IO315" s="60"/>
      <c r="IP315" s="60"/>
      <c r="IQ315" s="60"/>
      <c r="IR315" s="60"/>
    </row>
    <row r="316" spans="1:256" s="53" customFormat="1" ht="20.25" customHeight="1">
      <c r="A316" s="282"/>
      <c r="B316" s="106" t="s">
        <v>17</v>
      </c>
      <c r="C316" s="107">
        <f t="shared" ref="C316:M316" si="42">C311+C312+C313+C314+C315</f>
        <v>20877.222509001698</v>
      </c>
      <c r="D316" s="107">
        <f t="shared" si="42"/>
        <v>49817</v>
      </c>
      <c r="E316" s="107">
        <f>C316/各地承保!D314*100</f>
        <v>42.289070447128715</v>
      </c>
      <c r="F316" s="107">
        <f t="shared" si="42"/>
        <v>4724.0246770000003</v>
      </c>
      <c r="G316" s="107">
        <f t="shared" si="42"/>
        <v>2112</v>
      </c>
      <c r="H316" s="107">
        <f t="shared" si="42"/>
        <v>94.555496000000005</v>
      </c>
      <c r="I316" s="107">
        <f t="shared" si="42"/>
        <v>13</v>
      </c>
      <c r="J316" s="107">
        <f t="shared" si="42"/>
        <v>13.3</v>
      </c>
      <c r="K316" s="107">
        <f t="shared" si="42"/>
        <v>4</v>
      </c>
      <c r="L316" s="107">
        <f t="shared" si="42"/>
        <v>11178.587984774898</v>
      </c>
      <c r="M316" s="107">
        <f t="shared" si="42"/>
        <v>16004</v>
      </c>
      <c r="N316" s="107">
        <f>L316/各地承保!N314*100</f>
        <v>48.16533959150096</v>
      </c>
      <c r="O316" s="107">
        <f>O311+O312+O313+O314+O315</f>
        <v>3954.416839</v>
      </c>
      <c r="P316" s="107">
        <f>P311+P312+P313+P314+P315</f>
        <v>1508</v>
      </c>
      <c r="Q316" s="107">
        <f>Q311+Q312+Q313+Q314+Q315</f>
        <v>1593.0672910000003</v>
      </c>
      <c r="R316" s="107">
        <f>R311+R312+R313+R314+R315</f>
        <v>2085</v>
      </c>
      <c r="S316" s="107">
        <f>Q316/各地承保!T314*100</f>
        <v>125.05958083692677</v>
      </c>
      <c r="T316" s="107">
        <f>T311+T312+T313+T314+T315</f>
        <v>1109.388878</v>
      </c>
      <c r="U316" s="107">
        <f>U311+U312+U313+U314+U315</f>
        <v>208</v>
      </c>
      <c r="V316" s="107">
        <f>V311+V312+V313+V314+V315</f>
        <v>11159.8143037749</v>
      </c>
      <c r="W316" s="107">
        <f>W311+W312+W313+W314+W315</f>
        <v>15979</v>
      </c>
      <c r="X316" s="107">
        <f>V316/各地承保!Z314*100</f>
        <v>48.153716375892209</v>
      </c>
      <c r="Y316" s="107">
        <f t="shared" ref="Y316:BV316" si="43">Y311+Y312+Y313+Y314+Y315</f>
        <v>3930.162339</v>
      </c>
      <c r="Z316" s="107">
        <f t="shared" si="43"/>
        <v>1504</v>
      </c>
      <c r="AA316" s="107">
        <f t="shared" si="43"/>
        <v>3.358266</v>
      </c>
      <c r="AB316" s="107">
        <f t="shared" si="43"/>
        <v>12</v>
      </c>
      <c r="AC316" s="107">
        <f t="shared" si="43"/>
        <v>12</v>
      </c>
      <c r="AD316" s="107">
        <f t="shared" si="43"/>
        <v>1</v>
      </c>
      <c r="AE316" s="107">
        <f t="shared" si="43"/>
        <v>15.415414999999999</v>
      </c>
      <c r="AF316" s="107">
        <f t="shared" si="43"/>
        <v>13</v>
      </c>
      <c r="AG316" s="107">
        <f t="shared" si="43"/>
        <v>12.2545</v>
      </c>
      <c r="AH316" s="107">
        <f t="shared" si="43"/>
        <v>3</v>
      </c>
      <c r="AI316" s="107">
        <f t="shared" si="43"/>
        <v>5402.6130019536995</v>
      </c>
      <c r="AJ316" s="107">
        <f t="shared" si="43"/>
        <v>25557</v>
      </c>
      <c r="AK316" s="107">
        <f t="shared" si="43"/>
        <v>244.95152000000002</v>
      </c>
      <c r="AL316" s="107">
        <f t="shared" si="43"/>
        <v>471</v>
      </c>
      <c r="AM316" s="107">
        <f t="shared" si="43"/>
        <v>5394.6096619537002</v>
      </c>
      <c r="AN316" s="107">
        <f t="shared" si="43"/>
        <v>25527</v>
      </c>
      <c r="AO316" s="107">
        <f t="shared" si="43"/>
        <v>3862.9307699999999</v>
      </c>
      <c r="AP316" s="107">
        <f t="shared" si="43"/>
        <v>442</v>
      </c>
      <c r="AQ316" s="107">
        <f t="shared" si="43"/>
        <v>42.567799999999998</v>
      </c>
      <c r="AR316" s="107">
        <f t="shared" si="43"/>
        <v>91</v>
      </c>
      <c r="AS316" s="107">
        <f t="shared" si="43"/>
        <v>0.5</v>
      </c>
      <c r="AT316" s="107">
        <f t="shared" si="43"/>
        <v>3</v>
      </c>
      <c r="AU316" s="107">
        <f t="shared" si="43"/>
        <v>0.2261962055</v>
      </c>
      <c r="AV316" s="107">
        <f t="shared" si="43"/>
        <v>1</v>
      </c>
      <c r="AW316" s="107">
        <f t="shared" si="43"/>
        <v>2.08</v>
      </c>
      <c r="AX316" s="107">
        <f t="shared" si="43"/>
        <v>1</v>
      </c>
      <c r="AY316" s="107">
        <f t="shared" si="43"/>
        <v>1.1988399999999999</v>
      </c>
      <c r="AZ316" s="107">
        <f t="shared" si="43"/>
        <v>1</v>
      </c>
      <c r="BA316" s="107">
        <f t="shared" si="43"/>
        <v>0</v>
      </c>
      <c r="BB316" s="107">
        <f t="shared" si="43"/>
        <v>0</v>
      </c>
      <c r="BC316" s="107">
        <f t="shared" si="43"/>
        <v>0</v>
      </c>
      <c r="BD316" s="107">
        <f t="shared" si="43"/>
        <v>0</v>
      </c>
      <c r="BE316" s="107">
        <f t="shared" si="43"/>
        <v>1.3380609999999999</v>
      </c>
      <c r="BF316" s="107">
        <f t="shared" si="43"/>
        <v>1</v>
      </c>
      <c r="BG316" s="107">
        <f t="shared" si="43"/>
        <v>586.2817585759999</v>
      </c>
      <c r="BH316" s="107">
        <f t="shared" si="43"/>
        <v>154</v>
      </c>
      <c r="BI316" s="107">
        <f t="shared" si="43"/>
        <v>246.29407</v>
      </c>
      <c r="BJ316" s="107">
        <f t="shared" si="43"/>
        <v>29</v>
      </c>
      <c r="BK316" s="107">
        <f t="shared" si="43"/>
        <v>944.43624274100011</v>
      </c>
      <c r="BL316" s="107">
        <f t="shared" si="43"/>
        <v>998</v>
      </c>
      <c r="BM316" s="107">
        <f t="shared" si="43"/>
        <v>97.786903000000009</v>
      </c>
      <c r="BN316" s="107">
        <f t="shared" si="43"/>
        <v>69</v>
      </c>
      <c r="BO316" s="107">
        <f t="shared" si="43"/>
        <v>2626.7551887506002</v>
      </c>
      <c r="BP316" s="107">
        <f t="shared" si="43"/>
        <v>6998</v>
      </c>
      <c r="BQ316" s="107">
        <f t="shared" si="43"/>
        <v>163.35728399999999</v>
      </c>
      <c r="BR316" s="107">
        <f t="shared" si="43"/>
        <v>26</v>
      </c>
      <c r="BS316" s="107">
        <f t="shared" si="43"/>
        <v>-2.2737367544323201E-13</v>
      </c>
      <c r="BT316" s="107">
        <f t="shared" si="43"/>
        <v>0</v>
      </c>
      <c r="BU316" s="107">
        <f t="shared" si="43"/>
        <v>3.5527136788005003E-14</v>
      </c>
      <c r="BV316" s="107">
        <f t="shared" si="43"/>
        <v>0</v>
      </c>
      <c r="BW316" s="131">
        <f t="shared" si="34"/>
        <v>20877.222509001702</v>
      </c>
      <c r="BX316" s="131">
        <f t="shared" si="35"/>
        <v>0</v>
      </c>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c r="EV316" s="57"/>
      <c r="EW316" s="57"/>
      <c r="EX316" s="57"/>
      <c r="EY316" s="57"/>
      <c r="EZ316" s="57"/>
      <c r="FA316" s="57"/>
      <c r="FB316" s="57"/>
      <c r="FC316" s="57"/>
      <c r="FD316" s="57"/>
      <c r="FE316" s="57"/>
      <c r="FF316" s="57"/>
      <c r="FG316" s="57"/>
      <c r="FH316" s="57"/>
      <c r="FI316" s="57"/>
      <c r="FJ316" s="57"/>
      <c r="FK316" s="57"/>
      <c r="FL316" s="57"/>
      <c r="FM316" s="57"/>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c r="HJ316" s="57"/>
      <c r="HK316" s="57"/>
      <c r="HL316" s="57"/>
      <c r="HM316" s="57"/>
      <c r="HN316" s="57"/>
      <c r="HO316" s="57"/>
      <c r="HP316" s="57"/>
      <c r="HQ316" s="57"/>
      <c r="HR316" s="57"/>
      <c r="HS316" s="57"/>
      <c r="HT316" s="57"/>
      <c r="HU316" s="57"/>
      <c r="HV316" s="57"/>
      <c r="HW316" s="57"/>
      <c r="HX316" s="57"/>
      <c r="HY316" s="57"/>
      <c r="HZ316" s="57"/>
      <c r="IA316" s="57"/>
      <c r="IB316" s="57"/>
      <c r="IC316" s="57"/>
      <c r="ID316" s="57"/>
      <c r="IE316" s="57"/>
      <c r="IF316" s="57"/>
      <c r="IG316" s="57"/>
      <c r="IH316" s="57"/>
      <c r="II316" s="57"/>
      <c r="IJ316" s="57"/>
      <c r="IK316" s="57"/>
      <c r="IL316" s="57"/>
      <c r="IM316" s="57"/>
      <c r="IN316" s="57"/>
      <c r="IO316" s="57"/>
      <c r="IP316" s="57"/>
      <c r="IQ316" s="57"/>
      <c r="IR316" s="57"/>
      <c r="IS316" s="57"/>
      <c r="IT316" s="57"/>
      <c r="IU316" s="57"/>
      <c r="IV316" s="57"/>
    </row>
    <row r="317" spans="1:256" s="53" customFormat="1" ht="20.25" customHeight="1">
      <c r="A317" s="276" t="s">
        <v>94</v>
      </c>
      <c r="B317" s="74" t="s">
        <v>77</v>
      </c>
      <c r="C317" s="90">
        <v>12761.475177</v>
      </c>
      <c r="D317" s="90">
        <v>39521</v>
      </c>
      <c r="E317" s="90">
        <v>62.396442173537999</v>
      </c>
      <c r="F317" s="90">
        <v>3427.1935269999999</v>
      </c>
      <c r="G317" s="90">
        <v>2861</v>
      </c>
      <c r="H317" s="90">
        <v>0</v>
      </c>
      <c r="I317" s="90">
        <v>2</v>
      </c>
      <c r="J317" s="90">
        <v>178.55432200000001</v>
      </c>
      <c r="K317" s="90">
        <v>19</v>
      </c>
      <c r="L317" s="90">
        <v>3980.68318</v>
      </c>
      <c r="M317" s="90">
        <v>4056</v>
      </c>
      <c r="N317" s="90">
        <v>48.002467213998798</v>
      </c>
      <c r="O317" s="90">
        <v>1745.386939</v>
      </c>
      <c r="P317" s="90">
        <v>632</v>
      </c>
      <c r="Q317" s="90">
        <v>441.20585299999999</v>
      </c>
      <c r="R317" s="90">
        <v>538</v>
      </c>
      <c r="S317" s="90">
        <v>111.687317741442</v>
      </c>
      <c r="T317" s="90">
        <v>57.270324000000002</v>
      </c>
      <c r="U317" s="90">
        <v>46</v>
      </c>
      <c r="V317" s="90">
        <v>3955.1785289999998</v>
      </c>
      <c r="W317" s="90">
        <v>4035</v>
      </c>
      <c r="X317" s="90">
        <v>47.979288502442103</v>
      </c>
      <c r="Y317" s="90">
        <v>1744.396939</v>
      </c>
      <c r="Z317" s="90">
        <v>630</v>
      </c>
      <c r="AA317" s="90">
        <v>25.504650999999999</v>
      </c>
      <c r="AB317" s="90">
        <v>21</v>
      </c>
      <c r="AC317" s="90">
        <v>0.99</v>
      </c>
      <c r="AD317" s="90">
        <v>2</v>
      </c>
      <c r="AE317" s="90">
        <v>0</v>
      </c>
      <c r="AF317" s="90">
        <v>0</v>
      </c>
      <c r="AG317" s="90">
        <v>0</v>
      </c>
      <c r="AH317" s="90">
        <v>0</v>
      </c>
      <c r="AI317" s="90">
        <v>4353.4052529999999</v>
      </c>
      <c r="AJ317" s="90">
        <v>9411</v>
      </c>
      <c r="AK317" s="90">
        <v>765.66280500000005</v>
      </c>
      <c r="AL317" s="90">
        <v>2052</v>
      </c>
      <c r="AM317" s="90">
        <v>4353.4052529999999</v>
      </c>
      <c r="AN317" s="90">
        <v>9411</v>
      </c>
      <c r="AO317" s="90">
        <v>765.66280500000005</v>
      </c>
      <c r="AP317" s="90">
        <v>2052</v>
      </c>
      <c r="AQ317" s="90">
        <v>2.4039999999999999</v>
      </c>
      <c r="AR317" s="90">
        <v>10</v>
      </c>
      <c r="AS317" s="90">
        <v>1.2</v>
      </c>
      <c r="AT317" s="90">
        <v>2</v>
      </c>
      <c r="AU317" s="90">
        <v>568.30933600000003</v>
      </c>
      <c r="AV317" s="90">
        <v>6</v>
      </c>
      <c r="AW317" s="90">
        <v>80.419250000000005</v>
      </c>
      <c r="AX317" s="90">
        <v>5</v>
      </c>
      <c r="AY317" s="90">
        <v>0.4</v>
      </c>
      <c r="AZ317" s="90">
        <v>2</v>
      </c>
      <c r="BA317" s="90">
        <v>1.0038</v>
      </c>
      <c r="BB317" s="90">
        <v>1</v>
      </c>
      <c r="BC317" s="90">
        <v>0</v>
      </c>
      <c r="BD317" s="90">
        <v>0</v>
      </c>
      <c r="BE317" s="90">
        <v>0</v>
      </c>
      <c r="BF317" s="90">
        <v>0</v>
      </c>
      <c r="BG317" s="90">
        <v>242.617538</v>
      </c>
      <c r="BH317" s="90">
        <v>61</v>
      </c>
      <c r="BI317" s="90">
        <v>217.196617</v>
      </c>
      <c r="BJ317" s="90">
        <v>50</v>
      </c>
      <c r="BK317" s="90">
        <v>500.94047499999999</v>
      </c>
      <c r="BL317" s="90">
        <v>518</v>
      </c>
      <c r="BM317" s="90">
        <v>428.20405399999999</v>
      </c>
      <c r="BN317" s="90">
        <v>97</v>
      </c>
      <c r="BO317" s="90">
        <v>3112.7153950000002</v>
      </c>
      <c r="BP317" s="90">
        <v>25455</v>
      </c>
      <c r="BQ317" s="90">
        <v>9.5657399999999999</v>
      </c>
      <c r="BR317" s="90">
        <v>3</v>
      </c>
      <c r="BS317" s="90">
        <v>0</v>
      </c>
      <c r="BT317" s="90">
        <v>0</v>
      </c>
      <c r="BU317" s="90">
        <v>4.6007642140466497E-13</v>
      </c>
      <c r="BV317" s="90">
        <v>0</v>
      </c>
      <c r="BW317" s="131">
        <f t="shared" si="34"/>
        <v>12761.475177</v>
      </c>
      <c r="BX317" s="131">
        <f t="shared" si="35"/>
        <v>0</v>
      </c>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FZ317" s="57"/>
      <c r="GA317" s="57"/>
      <c r="GB317" s="57"/>
      <c r="GC317" s="57"/>
      <c r="GD317" s="57"/>
      <c r="GE317" s="57"/>
      <c r="GF317" s="57"/>
      <c r="GG317" s="57"/>
      <c r="GH317" s="57"/>
      <c r="GI317" s="57"/>
      <c r="GJ317" s="57"/>
      <c r="GK317" s="57"/>
      <c r="GL317" s="57"/>
      <c r="GM317" s="57"/>
      <c r="GN317" s="57"/>
      <c r="GO317" s="57"/>
      <c r="GP317" s="57"/>
      <c r="GQ317" s="57"/>
      <c r="GR317" s="57"/>
      <c r="GS317" s="57"/>
      <c r="GT317" s="57"/>
      <c r="GU317" s="57"/>
      <c r="GV317" s="57"/>
      <c r="GW317" s="57"/>
      <c r="GX317" s="57"/>
      <c r="GY317" s="57"/>
      <c r="GZ317" s="57"/>
      <c r="HA317" s="57"/>
      <c r="HB317" s="57"/>
      <c r="HC317" s="57"/>
      <c r="HD317" s="57"/>
      <c r="HE317" s="57"/>
      <c r="HF317" s="57"/>
      <c r="HG317" s="57"/>
      <c r="HH317" s="57"/>
      <c r="HI317" s="57"/>
      <c r="HJ317" s="57"/>
      <c r="HK317" s="57"/>
      <c r="HL317" s="57"/>
      <c r="HM317" s="57"/>
      <c r="HN317" s="57"/>
      <c r="HO317" s="57"/>
      <c r="HP317" s="57"/>
      <c r="HQ317" s="57"/>
      <c r="HR317" s="57"/>
      <c r="HS317" s="57"/>
      <c r="HT317" s="57"/>
      <c r="HU317" s="57"/>
      <c r="HV317" s="57"/>
      <c r="HW317" s="57"/>
      <c r="HX317" s="57"/>
      <c r="HY317" s="57"/>
      <c r="HZ317" s="57"/>
      <c r="IA317" s="57"/>
      <c r="IB317" s="57"/>
      <c r="IC317" s="57"/>
      <c r="ID317" s="57"/>
      <c r="IE317" s="57"/>
      <c r="IF317" s="57"/>
      <c r="IG317" s="57"/>
      <c r="IH317" s="57"/>
      <c r="II317" s="57"/>
      <c r="IJ317" s="57"/>
      <c r="IK317" s="57"/>
      <c r="IL317" s="57"/>
      <c r="IM317" s="57"/>
      <c r="IN317" s="57"/>
      <c r="IO317" s="57"/>
      <c r="IP317" s="57"/>
      <c r="IQ317" s="57"/>
      <c r="IR317" s="57"/>
      <c r="IS317" s="57"/>
      <c r="IT317" s="57"/>
      <c r="IU317" s="57"/>
      <c r="IV317" s="57"/>
    </row>
    <row r="318" spans="1:256" s="53" customFormat="1" ht="20.25" customHeight="1">
      <c r="A318" s="274"/>
      <c r="B318" s="74" t="s">
        <v>34</v>
      </c>
      <c r="C318" s="90">
        <v>6681.9019019998004</v>
      </c>
      <c r="D318" s="90">
        <v>23540</v>
      </c>
      <c r="E318" s="90">
        <v>65.073166196170106</v>
      </c>
      <c r="F318" s="90">
        <v>1323.202546</v>
      </c>
      <c r="G318" s="90">
        <v>253</v>
      </c>
      <c r="H318" s="92">
        <v>380.60811542179999</v>
      </c>
      <c r="I318" s="92">
        <v>2</v>
      </c>
      <c r="J318" s="92">
        <v>31.905207000000001</v>
      </c>
      <c r="K318" s="92">
        <v>1</v>
      </c>
      <c r="L318" s="90">
        <v>1435.9937040013999</v>
      </c>
      <c r="M318" s="90">
        <v>1263</v>
      </c>
      <c r="N318" s="90">
        <v>39.6017856533756</v>
      </c>
      <c r="O318" s="90">
        <v>1040.2481909999999</v>
      </c>
      <c r="P318" s="90">
        <v>209</v>
      </c>
      <c r="Q318" s="90">
        <v>8.1933389999999999</v>
      </c>
      <c r="R318" s="90">
        <v>8</v>
      </c>
      <c r="S318" s="90">
        <v>32.027463283203403</v>
      </c>
      <c r="T318" s="90">
        <v>1323.202546</v>
      </c>
      <c r="U318" s="90">
        <v>1</v>
      </c>
      <c r="V318" s="92">
        <v>1435.9937040013999</v>
      </c>
      <c r="W318" s="92">
        <v>1263</v>
      </c>
      <c r="X318" s="90">
        <v>39.816376282275598</v>
      </c>
      <c r="Y318" s="92">
        <v>1040.2481909999999</v>
      </c>
      <c r="Z318" s="92">
        <v>209</v>
      </c>
      <c r="AA318" s="90">
        <v>0</v>
      </c>
      <c r="AB318" s="90">
        <v>0</v>
      </c>
      <c r="AC318" s="90">
        <v>0</v>
      </c>
      <c r="AD318" s="90">
        <v>0</v>
      </c>
      <c r="AE318" s="90">
        <v>0</v>
      </c>
      <c r="AF318" s="90">
        <v>0</v>
      </c>
      <c r="AG318" s="90">
        <v>0</v>
      </c>
      <c r="AH318" s="90">
        <v>0</v>
      </c>
      <c r="AI318" s="92">
        <v>954.02398588849996</v>
      </c>
      <c r="AJ318" s="92">
        <v>463</v>
      </c>
      <c r="AK318" s="90">
        <v>35.659999999999997</v>
      </c>
      <c r="AL318" s="90">
        <v>20</v>
      </c>
      <c r="AM318" s="92">
        <v>954.02398588849996</v>
      </c>
      <c r="AN318" s="92">
        <v>463</v>
      </c>
      <c r="AO318" s="90">
        <v>35.659999999999997</v>
      </c>
      <c r="AP318" s="90">
        <v>20</v>
      </c>
      <c r="AQ318" s="92">
        <v>24.832004550800001</v>
      </c>
      <c r="AR318" s="92">
        <v>4</v>
      </c>
      <c r="AS318" s="90">
        <v>3.1045759999999998</v>
      </c>
      <c r="AT318" s="90">
        <v>4</v>
      </c>
      <c r="AU318" s="92">
        <v>0</v>
      </c>
      <c r="AV318" s="92">
        <v>0</v>
      </c>
      <c r="AW318" s="90">
        <v>0.5</v>
      </c>
      <c r="AX318" s="90">
        <v>1</v>
      </c>
      <c r="AY318" s="92">
        <v>0</v>
      </c>
      <c r="AZ318" s="92">
        <v>0</v>
      </c>
      <c r="BA318" s="90">
        <v>0</v>
      </c>
      <c r="BB318" s="90">
        <v>0</v>
      </c>
      <c r="BC318" s="92">
        <v>0</v>
      </c>
      <c r="BD318" s="92">
        <v>0</v>
      </c>
      <c r="BE318" s="90">
        <v>0</v>
      </c>
      <c r="BF318" s="90">
        <v>0</v>
      </c>
      <c r="BG318" s="92">
        <v>566.32264847609997</v>
      </c>
      <c r="BH318" s="92">
        <v>15</v>
      </c>
      <c r="BI318" s="90">
        <v>127.861075</v>
      </c>
      <c r="BJ318" s="90">
        <v>13</v>
      </c>
      <c r="BK318" s="92">
        <v>229.42577511030001</v>
      </c>
      <c r="BL318" s="92">
        <v>33</v>
      </c>
      <c r="BM318" s="90">
        <v>20.047723000000001</v>
      </c>
      <c r="BN318" s="90">
        <v>3</v>
      </c>
      <c r="BO318" s="92">
        <v>3090.6956685508999</v>
      </c>
      <c r="BP318" s="92">
        <v>21760</v>
      </c>
      <c r="BQ318" s="90">
        <v>63.875774</v>
      </c>
      <c r="BR318" s="90">
        <v>2</v>
      </c>
      <c r="BS318" s="92">
        <v>0</v>
      </c>
      <c r="BT318" s="92">
        <v>0</v>
      </c>
      <c r="BU318" s="90">
        <v>0</v>
      </c>
      <c r="BV318" s="90">
        <v>0</v>
      </c>
      <c r="BW318" s="131">
        <f t="shared" si="34"/>
        <v>6681.9019019997995</v>
      </c>
      <c r="BX318" s="131">
        <f t="shared" si="35"/>
        <v>0</v>
      </c>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FZ318" s="57"/>
      <c r="GA318" s="57"/>
      <c r="GB318" s="57"/>
      <c r="GC318" s="57"/>
      <c r="GD318" s="57"/>
      <c r="GE318" s="57"/>
      <c r="GF318" s="57"/>
      <c r="GG318" s="57"/>
      <c r="GH318" s="57"/>
      <c r="GI318" s="57"/>
      <c r="GJ318" s="57"/>
      <c r="GK318" s="57"/>
      <c r="GL318" s="57"/>
      <c r="GM318" s="57"/>
      <c r="GN318" s="57"/>
      <c r="GO318" s="57"/>
      <c r="GP318" s="57"/>
      <c r="GQ318" s="57"/>
      <c r="GR318" s="57"/>
      <c r="GS318" s="57"/>
      <c r="GT318" s="57"/>
      <c r="GU318" s="57"/>
      <c r="GV318" s="57"/>
      <c r="GW318" s="57"/>
      <c r="GX318" s="57"/>
      <c r="GY318" s="57"/>
      <c r="GZ318" s="57"/>
      <c r="HA318" s="57"/>
      <c r="HB318" s="57"/>
      <c r="HC318" s="57"/>
      <c r="HD318" s="57"/>
      <c r="HE318" s="57"/>
      <c r="HF318" s="57"/>
      <c r="HG318" s="57"/>
      <c r="HH318" s="57"/>
      <c r="HI318" s="57"/>
      <c r="HJ318" s="57"/>
      <c r="HK318" s="57"/>
      <c r="HL318" s="57"/>
      <c r="HM318" s="57"/>
      <c r="HN318" s="57"/>
      <c r="HO318" s="57"/>
      <c r="HP318" s="57"/>
      <c r="HQ318" s="57"/>
      <c r="HR318" s="57"/>
      <c r="HS318" s="57"/>
      <c r="HT318" s="57"/>
      <c r="HU318" s="57"/>
      <c r="HV318" s="57"/>
      <c r="HW318" s="57"/>
      <c r="HX318" s="57"/>
      <c r="HY318" s="57"/>
      <c r="HZ318" s="57"/>
      <c r="IA318" s="57"/>
      <c r="IB318" s="57"/>
      <c r="IC318" s="57"/>
      <c r="ID318" s="57"/>
      <c r="IE318" s="57"/>
      <c r="IF318" s="57"/>
      <c r="IG318" s="57"/>
      <c r="IH318" s="57"/>
      <c r="II318" s="57"/>
      <c r="IJ318" s="57"/>
      <c r="IK318" s="57"/>
      <c r="IL318" s="57"/>
      <c r="IM318" s="57"/>
      <c r="IN318" s="57"/>
      <c r="IO318" s="57"/>
      <c r="IP318" s="57"/>
      <c r="IQ318" s="57"/>
      <c r="IR318" s="57"/>
      <c r="IS318" s="57"/>
      <c r="IT318" s="57"/>
      <c r="IU318" s="57"/>
      <c r="IV318" s="57"/>
    </row>
    <row r="319" spans="1:256" s="53" customFormat="1" ht="20.25" customHeight="1">
      <c r="A319" s="274"/>
      <c r="B319" s="74" t="s">
        <v>33</v>
      </c>
      <c r="C319" s="92">
        <v>1679.0281230000001</v>
      </c>
      <c r="D319" s="92">
        <v>1448</v>
      </c>
      <c r="E319" s="92">
        <v>43.193961003790498</v>
      </c>
      <c r="F319" s="92">
        <v>871.58909800000004</v>
      </c>
      <c r="G319" s="92">
        <v>608</v>
      </c>
      <c r="H319" s="92">
        <v>0.151944</v>
      </c>
      <c r="I319" s="92">
        <v>1</v>
      </c>
      <c r="J319" s="92">
        <v>0</v>
      </c>
      <c r="K319" s="92">
        <v>0</v>
      </c>
      <c r="L319" s="92">
        <v>1430.7509030000001</v>
      </c>
      <c r="M319" s="92">
        <v>1386</v>
      </c>
      <c r="N319" s="92">
        <v>47.868581338809001</v>
      </c>
      <c r="O319" s="92">
        <v>722.05128999999999</v>
      </c>
      <c r="P319" s="92">
        <v>539</v>
      </c>
      <c r="Q319" s="92">
        <v>560.33410700000002</v>
      </c>
      <c r="R319" s="92">
        <v>755</v>
      </c>
      <c r="S319" s="92">
        <v>77.574888911885694</v>
      </c>
      <c r="T319" s="92">
        <v>180.41557399999999</v>
      </c>
      <c r="U319" s="92">
        <v>131</v>
      </c>
      <c r="V319" s="92">
        <v>1430.7509030000001</v>
      </c>
      <c r="W319" s="92">
        <v>1386</v>
      </c>
      <c r="X319" s="92">
        <v>47.868581338809001</v>
      </c>
      <c r="Y319" s="92">
        <v>722.05128999999999</v>
      </c>
      <c r="Z319" s="92">
        <v>539</v>
      </c>
      <c r="AA319" s="92">
        <v>0</v>
      </c>
      <c r="AB319" s="92">
        <v>0</v>
      </c>
      <c r="AC319" s="92">
        <v>0</v>
      </c>
      <c r="AD319" s="92">
        <v>0</v>
      </c>
      <c r="AE319" s="92">
        <v>0</v>
      </c>
      <c r="AF319" s="92">
        <v>0</v>
      </c>
      <c r="AG319" s="92">
        <v>0</v>
      </c>
      <c r="AH319" s="92">
        <v>0</v>
      </c>
      <c r="AI319" s="92">
        <v>0</v>
      </c>
      <c r="AJ319" s="92">
        <v>0</v>
      </c>
      <c r="AK319" s="92">
        <v>0</v>
      </c>
      <c r="AL319" s="92">
        <v>0</v>
      </c>
      <c r="AM319" s="92">
        <v>0</v>
      </c>
      <c r="AN319" s="92">
        <v>0</v>
      </c>
      <c r="AO319" s="92">
        <v>0</v>
      </c>
      <c r="AP319" s="92">
        <v>0</v>
      </c>
      <c r="AQ319" s="92">
        <v>8</v>
      </c>
      <c r="AR319" s="92">
        <v>1</v>
      </c>
      <c r="AS319" s="92">
        <v>0</v>
      </c>
      <c r="AT319" s="92">
        <v>0</v>
      </c>
      <c r="AU319" s="92">
        <v>5.3360999999999999E-2</v>
      </c>
      <c r="AV319" s="92">
        <v>1</v>
      </c>
      <c r="AW319" s="92">
        <v>0</v>
      </c>
      <c r="AX319" s="92">
        <v>0</v>
      </c>
      <c r="AY319" s="92">
        <v>0</v>
      </c>
      <c r="AZ319" s="92">
        <v>0</v>
      </c>
      <c r="BA319" s="92">
        <v>0</v>
      </c>
      <c r="BB319" s="92">
        <v>0</v>
      </c>
      <c r="BC319" s="92">
        <v>0</v>
      </c>
      <c r="BD319" s="92">
        <v>0</v>
      </c>
      <c r="BE319" s="92">
        <v>0</v>
      </c>
      <c r="BF319" s="92">
        <v>0</v>
      </c>
      <c r="BG319" s="92">
        <v>60.885466999999998</v>
      </c>
      <c r="BH319" s="92">
        <v>19</v>
      </c>
      <c r="BI319" s="92">
        <v>7.5423</v>
      </c>
      <c r="BJ319" s="92">
        <v>12</v>
      </c>
      <c r="BK319" s="92">
        <v>137.36532299999999</v>
      </c>
      <c r="BL319" s="92">
        <v>19</v>
      </c>
      <c r="BM319" s="92">
        <v>132.058178</v>
      </c>
      <c r="BN319" s="92">
        <v>21</v>
      </c>
      <c r="BO319" s="92">
        <v>41.821125000000002</v>
      </c>
      <c r="BP319" s="92">
        <v>21</v>
      </c>
      <c r="BQ319" s="92">
        <v>9.9373299999999993</v>
      </c>
      <c r="BR319" s="92">
        <v>36</v>
      </c>
      <c r="BS319" s="92">
        <v>0</v>
      </c>
      <c r="BT319" s="92">
        <v>0</v>
      </c>
      <c r="BU319" s="92">
        <v>0</v>
      </c>
      <c r="BV319" s="92">
        <v>0</v>
      </c>
      <c r="BW319" s="131">
        <f t="shared" si="34"/>
        <v>1679.0281230000001</v>
      </c>
      <c r="BX319" s="131">
        <f t="shared" si="35"/>
        <v>0</v>
      </c>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c r="EV319" s="57"/>
      <c r="EW319" s="57"/>
      <c r="EX319" s="57"/>
      <c r="EY319" s="57"/>
      <c r="EZ319" s="57"/>
      <c r="FA319" s="57"/>
      <c r="FB319" s="57"/>
      <c r="FC319" s="57"/>
      <c r="FD319" s="57"/>
      <c r="FE319" s="57"/>
      <c r="FF319" s="57"/>
      <c r="FG319" s="57"/>
      <c r="FH319" s="57"/>
      <c r="FI319" s="57"/>
      <c r="FJ319" s="57"/>
      <c r="FK319" s="57"/>
      <c r="FL319" s="57"/>
      <c r="FM319" s="57"/>
      <c r="FN319" s="57"/>
      <c r="FO319" s="57"/>
      <c r="FP319" s="57"/>
      <c r="FQ319" s="57"/>
      <c r="FR319" s="57"/>
      <c r="FS319" s="57"/>
      <c r="FT319" s="57"/>
      <c r="FU319" s="57"/>
      <c r="FV319" s="57"/>
      <c r="FW319" s="57"/>
      <c r="FX319" s="57"/>
      <c r="FY319" s="57"/>
      <c r="FZ319" s="57"/>
      <c r="GA319" s="57"/>
      <c r="GB319" s="57"/>
      <c r="GC319" s="57"/>
      <c r="GD319" s="57"/>
      <c r="GE319" s="57"/>
      <c r="GF319" s="57"/>
      <c r="GG319" s="57"/>
      <c r="GH319" s="57"/>
      <c r="GI319" s="57"/>
      <c r="GJ319" s="57"/>
      <c r="GK319" s="57"/>
      <c r="GL319" s="57"/>
      <c r="GM319" s="57"/>
      <c r="GN319" s="57"/>
      <c r="GO319" s="57"/>
      <c r="GP319" s="57"/>
      <c r="GQ319" s="57"/>
      <c r="GR319" s="57"/>
      <c r="GS319" s="57"/>
      <c r="GT319" s="57"/>
      <c r="GU319" s="57"/>
      <c r="GV319" s="57"/>
      <c r="GW319" s="57"/>
      <c r="GX319" s="57"/>
      <c r="GY319" s="57"/>
      <c r="GZ319" s="57"/>
      <c r="HA319" s="57"/>
      <c r="HB319" s="57"/>
      <c r="HC319" s="57"/>
      <c r="HD319" s="57"/>
      <c r="HE319" s="57"/>
      <c r="HF319" s="57"/>
      <c r="HG319" s="57"/>
      <c r="HH319" s="57"/>
      <c r="HI319" s="57"/>
      <c r="HJ319" s="57"/>
      <c r="HK319" s="57"/>
      <c r="HL319" s="57"/>
      <c r="HM319" s="57"/>
      <c r="HN319" s="57"/>
      <c r="HO319" s="57"/>
      <c r="HP319" s="57"/>
      <c r="HQ319" s="57"/>
      <c r="HR319" s="57"/>
      <c r="HS319" s="57"/>
      <c r="HT319" s="57"/>
      <c r="HU319" s="57"/>
      <c r="HV319" s="57"/>
      <c r="HW319" s="57"/>
      <c r="HX319" s="57"/>
      <c r="HY319" s="57"/>
      <c r="HZ319" s="57"/>
      <c r="IA319" s="57"/>
      <c r="IB319" s="57"/>
      <c r="IC319" s="57"/>
      <c r="ID319" s="57"/>
      <c r="IE319" s="57"/>
      <c r="IF319" s="57"/>
      <c r="IG319" s="57"/>
      <c r="IH319" s="57"/>
      <c r="II319" s="57"/>
      <c r="IJ319" s="57"/>
      <c r="IK319" s="57"/>
      <c r="IL319" s="57"/>
      <c r="IM319" s="57"/>
      <c r="IN319" s="57"/>
      <c r="IO319" s="57"/>
      <c r="IP319" s="57"/>
      <c r="IQ319" s="57"/>
      <c r="IR319" s="57"/>
      <c r="IS319" s="57"/>
      <c r="IT319" s="57"/>
      <c r="IU319" s="57"/>
      <c r="IV319" s="57"/>
    </row>
    <row r="320" spans="1:256" s="53" customFormat="1" ht="20.25" customHeight="1">
      <c r="A320" s="274"/>
      <c r="B320" s="74" t="s">
        <v>38</v>
      </c>
      <c r="C320" s="95">
        <v>1021.66878</v>
      </c>
      <c r="D320" s="95">
        <v>102</v>
      </c>
      <c r="E320" s="96">
        <v>18.053008565265099</v>
      </c>
      <c r="F320" s="95">
        <v>5.83</v>
      </c>
      <c r="G320" s="95">
        <v>5</v>
      </c>
      <c r="H320" s="95">
        <v>0</v>
      </c>
      <c r="I320" s="95">
        <v>0</v>
      </c>
      <c r="J320" s="95">
        <v>0</v>
      </c>
      <c r="K320" s="95">
        <v>0</v>
      </c>
      <c r="L320" s="95">
        <v>39.891903999999997</v>
      </c>
      <c r="M320" s="95">
        <v>43</v>
      </c>
      <c r="N320" s="96">
        <v>45.527095865764103</v>
      </c>
      <c r="O320" s="95">
        <v>4.25</v>
      </c>
      <c r="P320" s="95">
        <v>1</v>
      </c>
      <c r="Q320" s="95"/>
      <c r="R320" s="95"/>
      <c r="S320" s="120">
        <v>0</v>
      </c>
      <c r="T320" s="95"/>
      <c r="U320" s="95"/>
      <c r="V320" s="136">
        <v>39.891903999999997</v>
      </c>
      <c r="W320" s="136">
        <v>43</v>
      </c>
      <c r="X320" s="96">
        <v>45.527095865764103</v>
      </c>
      <c r="Y320" s="136">
        <v>4.25</v>
      </c>
      <c r="Z320" s="136">
        <v>1</v>
      </c>
      <c r="AA320" s="95">
        <v>0</v>
      </c>
      <c r="AB320" s="95">
        <v>0</v>
      </c>
      <c r="AC320" s="95">
        <v>0</v>
      </c>
      <c r="AD320" s="95">
        <v>0</v>
      </c>
      <c r="AE320" s="95">
        <v>0</v>
      </c>
      <c r="AF320" s="95">
        <v>0</v>
      </c>
      <c r="AG320" s="95">
        <v>0</v>
      </c>
      <c r="AH320" s="95">
        <v>0</v>
      </c>
      <c r="AI320" s="95">
        <v>912.75843499999996</v>
      </c>
      <c r="AJ320" s="95">
        <v>48</v>
      </c>
      <c r="AK320" s="95">
        <v>0</v>
      </c>
      <c r="AL320" s="95">
        <v>0</v>
      </c>
      <c r="AM320" s="95">
        <v>912.75843499999996</v>
      </c>
      <c r="AN320" s="95">
        <v>48</v>
      </c>
      <c r="AO320" s="95">
        <v>0</v>
      </c>
      <c r="AP320" s="95">
        <v>0</v>
      </c>
      <c r="AQ320" s="95">
        <v>0</v>
      </c>
      <c r="AR320" s="95">
        <v>0</v>
      </c>
      <c r="AS320" s="95">
        <v>0</v>
      </c>
      <c r="AT320" s="95">
        <v>0</v>
      </c>
      <c r="AU320" s="95">
        <v>0</v>
      </c>
      <c r="AV320" s="95">
        <v>0</v>
      </c>
      <c r="AW320" s="95">
        <v>0</v>
      </c>
      <c r="AX320" s="95">
        <v>0</v>
      </c>
      <c r="AY320" s="95">
        <v>0</v>
      </c>
      <c r="AZ320" s="95">
        <v>0</v>
      </c>
      <c r="BA320" s="95">
        <v>0</v>
      </c>
      <c r="BB320" s="95">
        <v>0</v>
      </c>
      <c r="BC320" s="95">
        <v>0</v>
      </c>
      <c r="BD320" s="95">
        <v>0</v>
      </c>
      <c r="BE320" s="95">
        <v>0</v>
      </c>
      <c r="BF320" s="95">
        <v>0</v>
      </c>
      <c r="BG320" s="95">
        <v>0</v>
      </c>
      <c r="BH320" s="95">
        <v>0</v>
      </c>
      <c r="BI320" s="95">
        <v>0</v>
      </c>
      <c r="BJ320" s="95">
        <v>0</v>
      </c>
      <c r="BK320" s="95">
        <v>69.018440999999996</v>
      </c>
      <c r="BL320" s="95">
        <v>11</v>
      </c>
      <c r="BM320" s="95">
        <v>1.58</v>
      </c>
      <c r="BN320" s="95">
        <v>4</v>
      </c>
      <c r="BO320" s="95">
        <v>0</v>
      </c>
      <c r="BP320" s="95">
        <v>0</v>
      </c>
      <c r="BQ320" s="95">
        <v>0</v>
      </c>
      <c r="BR320" s="95">
        <v>0</v>
      </c>
      <c r="BS320" s="95">
        <v>0</v>
      </c>
      <c r="BT320" s="95">
        <v>0</v>
      </c>
      <c r="BU320" s="95">
        <v>0</v>
      </c>
      <c r="BV320" s="95">
        <v>0</v>
      </c>
      <c r="BW320" s="131">
        <f t="shared" si="34"/>
        <v>1021.66878</v>
      </c>
      <c r="BX320" s="131">
        <f t="shared" si="35"/>
        <v>0</v>
      </c>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c r="EV320" s="57"/>
      <c r="EW320" s="57"/>
      <c r="EX320" s="57"/>
      <c r="EY320" s="57"/>
      <c r="EZ320" s="57"/>
      <c r="FA320" s="57"/>
      <c r="FB320" s="57"/>
      <c r="FC320" s="57"/>
      <c r="FD320" s="57"/>
      <c r="FE320" s="57"/>
      <c r="FF320" s="57"/>
      <c r="FG320" s="57"/>
      <c r="FH320" s="57"/>
      <c r="FI320" s="57"/>
      <c r="FJ320" s="57"/>
      <c r="FK320" s="57"/>
      <c r="FL320" s="57"/>
      <c r="FM320" s="57"/>
      <c r="FN320" s="57"/>
      <c r="FO320" s="57"/>
      <c r="FP320" s="57"/>
      <c r="FQ320" s="57"/>
      <c r="FR320" s="57"/>
      <c r="FS320" s="57"/>
      <c r="FT320" s="57"/>
      <c r="FU320" s="57"/>
      <c r="FV320" s="57"/>
      <c r="FW320" s="57"/>
      <c r="FX320" s="57"/>
      <c r="FY320" s="57"/>
      <c r="FZ320" s="57"/>
      <c r="GA320" s="57"/>
      <c r="GB320" s="57"/>
      <c r="GC320" s="57"/>
      <c r="GD320" s="57"/>
      <c r="GE320" s="57"/>
      <c r="GF320" s="57"/>
      <c r="GG320" s="57"/>
      <c r="GH320" s="57"/>
      <c r="GI320" s="57"/>
      <c r="GJ320" s="57"/>
      <c r="GK320" s="57"/>
      <c r="GL320" s="57"/>
      <c r="GM320" s="57"/>
      <c r="GN320" s="57"/>
      <c r="GO320" s="57"/>
      <c r="GP320" s="57"/>
      <c r="GQ320" s="57"/>
      <c r="GR320" s="57"/>
      <c r="GS320" s="57"/>
      <c r="GT320" s="57"/>
      <c r="GU320" s="57"/>
      <c r="GV320" s="57"/>
      <c r="GW320" s="57"/>
      <c r="GX320" s="57"/>
      <c r="GY320" s="57"/>
      <c r="GZ320" s="57"/>
      <c r="HA320" s="57"/>
      <c r="HB320" s="57"/>
      <c r="HC320" s="57"/>
      <c r="HD320" s="57"/>
      <c r="HE320" s="57"/>
      <c r="HF320" s="57"/>
      <c r="HG320" s="57"/>
      <c r="HH320" s="57"/>
      <c r="HI320" s="57"/>
      <c r="HJ320" s="57"/>
      <c r="HK320" s="57"/>
      <c r="HL320" s="57"/>
      <c r="HM320" s="57"/>
      <c r="HN320" s="57"/>
      <c r="HO320" s="57"/>
      <c r="HP320" s="57"/>
      <c r="HQ320" s="57"/>
      <c r="HR320" s="57"/>
      <c r="HS320" s="57"/>
      <c r="HT320" s="57"/>
      <c r="HU320" s="57"/>
      <c r="HV320" s="57"/>
      <c r="HW320" s="57"/>
      <c r="HX320" s="57"/>
      <c r="HY320" s="57"/>
      <c r="HZ320" s="57"/>
      <c r="IA320" s="57"/>
      <c r="IB320" s="57"/>
      <c r="IC320" s="57"/>
      <c r="ID320" s="57"/>
      <c r="IE320" s="57"/>
      <c r="IF320" s="57"/>
      <c r="IG320" s="57"/>
      <c r="IH320" s="57"/>
      <c r="II320" s="57"/>
      <c r="IJ320" s="57"/>
      <c r="IK320" s="57"/>
      <c r="IL320" s="57"/>
      <c r="IM320" s="57"/>
      <c r="IN320" s="57"/>
      <c r="IO320" s="57"/>
      <c r="IP320" s="57"/>
      <c r="IQ320" s="57"/>
      <c r="IR320" s="57"/>
      <c r="IS320" s="57"/>
      <c r="IT320" s="57"/>
      <c r="IU320" s="57"/>
      <c r="IV320" s="57"/>
    </row>
    <row r="321" spans="1:256" s="53" customFormat="1" ht="20.25" customHeight="1">
      <c r="A321" s="274"/>
      <c r="B321" s="74" t="s">
        <v>32</v>
      </c>
      <c r="C321" s="90">
        <v>395.74315899999999</v>
      </c>
      <c r="D321" s="90">
        <v>503</v>
      </c>
      <c r="E321" s="90">
        <v>25.520445523603499</v>
      </c>
      <c r="F321" s="90">
        <v>131.54190500000001</v>
      </c>
      <c r="G321" s="90">
        <v>19</v>
      </c>
      <c r="H321" s="90">
        <v>0</v>
      </c>
      <c r="I321" s="90">
        <v>0</v>
      </c>
      <c r="J321" s="90">
        <v>0</v>
      </c>
      <c r="K321" s="90">
        <v>0</v>
      </c>
      <c r="L321" s="90">
        <v>368.94366500000001</v>
      </c>
      <c r="M321" s="90">
        <v>476</v>
      </c>
      <c r="N321" s="90">
        <v>36.951940764626301</v>
      </c>
      <c r="O321" s="90">
        <v>115.43290500000001</v>
      </c>
      <c r="P321" s="90">
        <v>13</v>
      </c>
      <c r="Q321" s="90">
        <v>16.227242</v>
      </c>
      <c r="R321" s="90">
        <v>18</v>
      </c>
      <c r="S321" s="90">
        <v>63.846922960218201</v>
      </c>
      <c r="T321" s="90">
        <v>0</v>
      </c>
      <c r="U321" s="90">
        <v>0</v>
      </c>
      <c r="V321" s="90">
        <v>368.94366500000001</v>
      </c>
      <c r="W321" s="90">
        <v>476</v>
      </c>
      <c r="X321" s="90">
        <v>36.968008843825402</v>
      </c>
      <c r="Y321" s="90">
        <v>115.43290500000001</v>
      </c>
      <c r="Z321" s="90">
        <v>13</v>
      </c>
      <c r="AA321" s="90">
        <v>0</v>
      </c>
      <c r="AB321" s="90">
        <v>0</v>
      </c>
      <c r="AC321" s="90">
        <v>0</v>
      </c>
      <c r="AD321" s="90">
        <v>0</v>
      </c>
      <c r="AE321" s="90">
        <v>0</v>
      </c>
      <c r="AF321" s="90">
        <v>0</v>
      </c>
      <c r="AG321" s="90">
        <v>0</v>
      </c>
      <c r="AH321" s="90">
        <v>0</v>
      </c>
      <c r="AI321" s="90">
        <v>0</v>
      </c>
      <c r="AJ321" s="90">
        <v>0</v>
      </c>
      <c r="AK321" s="90">
        <v>0</v>
      </c>
      <c r="AL321" s="90">
        <v>0</v>
      </c>
      <c r="AM321" s="90">
        <v>0</v>
      </c>
      <c r="AN321" s="90">
        <v>0</v>
      </c>
      <c r="AO321" s="90">
        <v>0</v>
      </c>
      <c r="AP321" s="90">
        <v>0</v>
      </c>
      <c r="AQ321" s="90">
        <v>0.5</v>
      </c>
      <c r="AR321" s="90">
        <v>1</v>
      </c>
      <c r="AS321" s="90">
        <v>0</v>
      </c>
      <c r="AT321" s="90">
        <v>0</v>
      </c>
      <c r="AU321" s="90">
        <v>0</v>
      </c>
      <c r="AV321" s="90">
        <v>0</v>
      </c>
      <c r="AW321" s="90">
        <v>0</v>
      </c>
      <c r="AX321" s="90">
        <v>0</v>
      </c>
      <c r="AY321" s="90">
        <v>0</v>
      </c>
      <c r="AZ321" s="90">
        <v>0</v>
      </c>
      <c r="BA321" s="90">
        <v>0</v>
      </c>
      <c r="BB321" s="90">
        <v>0</v>
      </c>
      <c r="BC321" s="90">
        <v>0</v>
      </c>
      <c r="BD321" s="90">
        <v>0</v>
      </c>
      <c r="BE321" s="90">
        <v>0</v>
      </c>
      <c r="BF321" s="90">
        <v>0</v>
      </c>
      <c r="BG321" s="90">
        <v>1.081575</v>
      </c>
      <c r="BH321" s="90">
        <v>1</v>
      </c>
      <c r="BI321" s="90">
        <v>0</v>
      </c>
      <c r="BJ321" s="90">
        <v>0</v>
      </c>
      <c r="BK321" s="90">
        <v>15</v>
      </c>
      <c r="BL321" s="90">
        <v>8</v>
      </c>
      <c r="BM321" s="90">
        <v>16.109000000000002</v>
      </c>
      <c r="BN321" s="90">
        <v>6</v>
      </c>
      <c r="BO321" s="90">
        <v>10.217919</v>
      </c>
      <c r="BP321" s="90">
        <v>17</v>
      </c>
      <c r="BQ321" s="90">
        <v>0</v>
      </c>
      <c r="BR321" s="90">
        <v>0</v>
      </c>
      <c r="BS321" s="90">
        <v>0</v>
      </c>
      <c r="BT321" s="90">
        <v>0</v>
      </c>
      <c r="BU321" s="90">
        <v>0</v>
      </c>
      <c r="BV321" s="90">
        <v>0</v>
      </c>
      <c r="BW321" s="131">
        <f t="shared" si="34"/>
        <v>395.74315899999999</v>
      </c>
      <c r="BX321" s="131">
        <f t="shared" si="35"/>
        <v>0</v>
      </c>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c r="EV321" s="57"/>
      <c r="EW321" s="57"/>
      <c r="EX321" s="57"/>
      <c r="EY321" s="57"/>
      <c r="EZ321" s="57"/>
      <c r="FA321" s="57"/>
      <c r="FB321" s="57"/>
      <c r="FC321" s="57"/>
      <c r="FD321" s="57"/>
      <c r="FE321" s="57"/>
      <c r="FF321" s="57"/>
      <c r="FG321" s="57"/>
      <c r="FH321" s="57"/>
      <c r="FI321" s="57"/>
      <c r="FJ321" s="57"/>
      <c r="FK321" s="57"/>
      <c r="FL321" s="57"/>
      <c r="FM321" s="57"/>
      <c r="FN321" s="57"/>
      <c r="FO321" s="57"/>
      <c r="FP321" s="57"/>
      <c r="FQ321" s="57"/>
      <c r="FR321" s="57"/>
      <c r="FS321" s="57"/>
      <c r="FT321" s="57"/>
      <c r="FU321" s="57"/>
      <c r="FV321" s="57"/>
      <c r="FW321" s="57"/>
      <c r="FX321" s="57"/>
      <c r="FY321" s="57"/>
      <c r="FZ321" s="57"/>
      <c r="GA321" s="57"/>
      <c r="GB321" s="57"/>
      <c r="GC321" s="57"/>
      <c r="GD321" s="57"/>
      <c r="GE321" s="57"/>
      <c r="GF321" s="57"/>
      <c r="GG321" s="57"/>
      <c r="GH321" s="57"/>
      <c r="GI321" s="57"/>
      <c r="GJ321" s="57"/>
      <c r="GK321" s="57"/>
      <c r="GL321" s="57"/>
      <c r="GM321" s="57"/>
      <c r="GN321" s="57"/>
      <c r="GO321" s="57"/>
      <c r="GP321" s="57"/>
      <c r="GQ321" s="57"/>
      <c r="GR321" s="57"/>
      <c r="GS321" s="57"/>
      <c r="GT321" s="57"/>
      <c r="GU321" s="57"/>
      <c r="GV321" s="57"/>
      <c r="GW321" s="57"/>
      <c r="GX321" s="57"/>
      <c r="GY321" s="57"/>
      <c r="GZ321" s="57"/>
      <c r="HA321" s="57"/>
      <c r="HB321" s="57"/>
      <c r="HC321" s="57"/>
      <c r="HD321" s="57"/>
      <c r="HE321" s="57"/>
      <c r="HF321" s="57"/>
      <c r="HG321" s="57"/>
      <c r="HH321" s="57"/>
      <c r="HI321" s="57"/>
      <c r="HJ321" s="57"/>
      <c r="HK321" s="57"/>
      <c r="HL321" s="57"/>
      <c r="HM321" s="57"/>
      <c r="HN321" s="57"/>
      <c r="HO321" s="57"/>
      <c r="HP321" s="57"/>
      <c r="HQ321" s="57"/>
      <c r="HR321" s="57"/>
      <c r="HS321" s="57"/>
      <c r="HT321" s="57"/>
      <c r="HU321" s="57"/>
      <c r="HV321" s="57"/>
      <c r="HW321" s="57"/>
      <c r="HX321" s="57"/>
      <c r="HY321" s="57"/>
      <c r="HZ321" s="57"/>
      <c r="IA321" s="57"/>
      <c r="IB321" s="57"/>
      <c r="IC321" s="57"/>
      <c r="ID321" s="57"/>
      <c r="IE321" s="57"/>
      <c r="IF321" s="57"/>
      <c r="IG321" s="57"/>
      <c r="IH321" s="57"/>
      <c r="II321" s="57"/>
      <c r="IJ321" s="57"/>
      <c r="IK321" s="57"/>
      <c r="IL321" s="57"/>
      <c r="IM321" s="57"/>
      <c r="IN321" s="57"/>
      <c r="IO321" s="57"/>
      <c r="IP321" s="57"/>
      <c r="IQ321" s="57"/>
      <c r="IR321" s="57"/>
      <c r="IS321" s="57"/>
      <c r="IT321" s="57"/>
      <c r="IU321" s="57"/>
      <c r="IV321" s="57"/>
    </row>
    <row r="322" spans="1:256" s="53" customFormat="1" ht="20.25" customHeight="1">
      <c r="A322" s="275"/>
      <c r="B322" s="106" t="s">
        <v>17</v>
      </c>
      <c r="C322" s="107">
        <f>C317+C318+C319+C320+C321</f>
        <v>22539.817140999803</v>
      </c>
      <c r="D322" s="107">
        <f t="shared" ref="D322:AI322" si="44">D317+D318+D319+D320+D321</f>
        <v>65114</v>
      </c>
      <c r="E322" s="107">
        <f>C322/各地承保!D320*100</f>
        <v>53.900204836696687</v>
      </c>
      <c r="F322" s="107">
        <f t="shared" si="44"/>
        <v>5759.3570760000002</v>
      </c>
      <c r="G322" s="107">
        <f t="shared" si="44"/>
        <v>3746</v>
      </c>
      <c r="H322" s="107">
        <f t="shared" si="44"/>
        <v>380.76005942180001</v>
      </c>
      <c r="I322" s="107">
        <f t="shared" si="44"/>
        <v>5</v>
      </c>
      <c r="J322" s="107">
        <f t="shared" si="44"/>
        <v>210.459529</v>
      </c>
      <c r="K322" s="107">
        <f t="shared" si="44"/>
        <v>20</v>
      </c>
      <c r="L322" s="107">
        <f t="shared" si="44"/>
        <v>7256.2633560014001</v>
      </c>
      <c r="M322" s="107">
        <f t="shared" si="44"/>
        <v>7224</v>
      </c>
      <c r="N322" s="107">
        <f>L322/各地承保!N320*100</f>
        <v>45.37060995703763</v>
      </c>
      <c r="O322" s="107">
        <f t="shared" si="44"/>
        <v>3627.3693249999997</v>
      </c>
      <c r="P322" s="107">
        <f t="shared" si="44"/>
        <v>1394</v>
      </c>
      <c r="Q322" s="107">
        <f t="shared" si="44"/>
        <v>1025.9605409999999</v>
      </c>
      <c r="R322" s="107">
        <f t="shared" si="44"/>
        <v>1319</v>
      </c>
      <c r="S322" s="107">
        <f>Q322/各地承保!T320*100</f>
        <v>87.812884816413444</v>
      </c>
      <c r="T322" s="107">
        <f t="shared" si="44"/>
        <v>1560.8884440000002</v>
      </c>
      <c r="U322" s="107">
        <f t="shared" si="44"/>
        <v>178</v>
      </c>
      <c r="V322" s="107">
        <f t="shared" si="44"/>
        <v>7230.7587050013999</v>
      </c>
      <c r="W322" s="107">
        <f t="shared" si="44"/>
        <v>7203</v>
      </c>
      <c r="X322" s="107">
        <f>V322/各地承保!Z320*100</f>
        <v>45.406226359195152</v>
      </c>
      <c r="Y322" s="107">
        <f t="shared" si="44"/>
        <v>3626.3793249999999</v>
      </c>
      <c r="Z322" s="107">
        <f t="shared" si="44"/>
        <v>1392</v>
      </c>
      <c r="AA322" s="107">
        <f t="shared" si="44"/>
        <v>25.504650999999999</v>
      </c>
      <c r="AB322" s="107">
        <f t="shared" si="44"/>
        <v>21</v>
      </c>
      <c r="AC322" s="107">
        <f t="shared" si="44"/>
        <v>0.99</v>
      </c>
      <c r="AD322" s="107">
        <f t="shared" si="44"/>
        <v>2</v>
      </c>
      <c r="AE322" s="107">
        <f t="shared" si="44"/>
        <v>0</v>
      </c>
      <c r="AF322" s="107">
        <f t="shared" si="44"/>
        <v>0</v>
      </c>
      <c r="AG322" s="107">
        <f t="shared" si="44"/>
        <v>0</v>
      </c>
      <c r="AH322" s="107">
        <f t="shared" si="44"/>
        <v>0</v>
      </c>
      <c r="AI322" s="107">
        <f t="shared" si="44"/>
        <v>6220.1876738884994</v>
      </c>
      <c r="AJ322" s="107">
        <f t="shared" ref="AJ322:BV322" si="45">AJ317+AJ318+AJ319+AJ320+AJ321</f>
        <v>9922</v>
      </c>
      <c r="AK322" s="107">
        <f t="shared" si="45"/>
        <v>801.32280500000002</v>
      </c>
      <c r="AL322" s="107">
        <f t="shared" si="45"/>
        <v>2072</v>
      </c>
      <c r="AM322" s="107">
        <f t="shared" si="45"/>
        <v>6220.1876738884994</v>
      </c>
      <c r="AN322" s="107">
        <f t="shared" si="45"/>
        <v>9922</v>
      </c>
      <c r="AO322" s="107">
        <f t="shared" si="45"/>
        <v>801.32280500000002</v>
      </c>
      <c r="AP322" s="107">
        <f t="shared" si="45"/>
        <v>2072</v>
      </c>
      <c r="AQ322" s="107">
        <f t="shared" si="45"/>
        <v>35.736004550800004</v>
      </c>
      <c r="AR322" s="107">
        <f t="shared" si="45"/>
        <v>16</v>
      </c>
      <c r="AS322" s="107">
        <f t="shared" si="45"/>
        <v>4.304576</v>
      </c>
      <c r="AT322" s="107">
        <f t="shared" si="45"/>
        <v>6</v>
      </c>
      <c r="AU322" s="107">
        <f t="shared" si="45"/>
        <v>568.36269700000003</v>
      </c>
      <c r="AV322" s="107">
        <f t="shared" si="45"/>
        <v>7</v>
      </c>
      <c r="AW322" s="107">
        <f t="shared" si="45"/>
        <v>80.919250000000005</v>
      </c>
      <c r="AX322" s="107">
        <f t="shared" si="45"/>
        <v>6</v>
      </c>
      <c r="AY322" s="107">
        <f t="shared" si="45"/>
        <v>0.4</v>
      </c>
      <c r="AZ322" s="107">
        <f t="shared" si="45"/>
        <v>2</v>
      </c>
      <c r="BA322" s="107">
        <f t="shared" si="45"/>
        <v>1.0038</v>
      </c>
      <c r="BB322" s="107">
        <f t="shared" si="45"/>
        <v>1</v>
      </c>
      <c r="BC322" s="107">
        <f t="shared" si="45"/>
        <v>0</v>
      </c>
      <c r="BD322" s="107">
        <f t="shared" si="45"/>
        <v>0</v>
      </c>
      <c r="BE322" s="107">
        <f t="shared" si="45"/>
        <v>0</v>
      </c>
      <c r="BF322" s="107">
        <f t="shared" si="45"/>
        <v>0</v>
      </c>
      <c r="BG322" s="107">
        <f t="shared" si="45"/>
        <v>870.90722847609993</v>
      </c>
      <c r="BH322" s="107">
        <f t="shared" si="45"/>
        <v>96</v>
      </c>
      <c r="BI322" s="107">
        <f t="shared" si="45"/>
        <v>352.59999199999999</v>
      </c>
      <c r="BJ322" s="107">
        <f t="shared" si="45"/>
        <v>75</v>
      </c>
      <c r="BK322" s="107">
        <f t="shared" si="45"/>
        <v>951.75001411030007</v>
      </c>
      <c r="BL322" s="107">
        <f t="shared" si="45"/>
        <v>589</v>
      </c>
      <c r="BM322" s="107">
        <f t="shared" si="45"/>
        <v>597.99895500000002</v>
      </c>
      <c r="BN322" s="107">
        <f t="shared" si="45"/>
        <v>131</v>
      </c>
      <c r="BO322" s="107">
        <f t="shared" si="45"/>
        <v>6255.4501075509006</v>
      </c>
      <c r="BP322" s="107">
        <f t="shared" si="45"/>
        <v>47253</v>
      </c>
      <c r="BQ322" s="107">
        <f t="shared" si="45"/>
        <v>83.378844000000001</v>
      </c>
      <c r="BR322" s="107">
        <f t="shared" si="45"/>
        <v>41</v>
      </c>
      <c r="BS322" s="107">
        <f t="shared" si="45"/>
        <v>0</v>
      </c>
      <c r="BT322" s="107">
        <f t="shared" si="45"/>
        <v>0</v>
      </c>
      <c r="BU322" s="107">
        <f t="shared" si="45"/>
        <v>4.6007642140466497E-13</v>
      </c>
      <c r="BV322" s="107">
        <f t="shared" si="45"/>
        <v>0</v>
      </c>
      <c r="BW322" s="131">
        <f t="shared" si="34"/>
        <v>22539.817140999799</v>
      </c>
      <c r="BX322" s="131">
        <f t="shared" si="35"/>
        <v>0</v>
      </c>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c r="EV322" s="57"/>
      <c r="EW322" s="57"/>
      <c r="EX322" s="57"/>
      <c r="EY322" s="57"/>
      <c r="EZ322" s="57"/>
      <c r="FA322" s="57"/>
      <c r="FB322" s="57"/>
      <c r="FC322" s="57"/>
      <c r="FD322" s="57"/>
      <c r="FE322" s="57"/>
      <c r="FF322" s="57"/>
      <c r="FG322" s="57"/>
      <c r="FH322" s="57"/>
      <c r="FI322" s="57"/>
      <c r="FJ322" s="57"/>
      <c r="FK322" s="57"/>
      <c r="FL322" s="57"/>
      <c r="FM322" s="57"/>
      <c r="FN322" s="57"/>
      <c r="FO322" s="57"/>
      <c r="FP322" s="57"/>
      <c r="FQ322" s="57"/>
      <c r="FR322" s="57"/>
      <c r="FS322" s="57"/>
      <c r="FT322" s="57"/>
      <c r="FU322" s="57"/>
      <c r="FV322" s="57"/>
      <c r="FW322" s="57"/>
      <c r="FX322" s="57"/>
      <c r="FY322" s="57"/>
      <c r="FZ322" s="57"/>
      <c r="GA322" s="57"/>
      <c r="GB322" s="57"/>
      <c r="GC322" s="57"/>
      <c r="GD322" s="57"/>
      <c r="GE322" s="57"/>
      <c r="GF322" s="57"/>
      <c r="GG322" s="57"/>
      <c r="GH322" s="57"/>
      <c r="GI322" s="57"/>
      <c r="GJ322" s="57"/>
      <c r="GK322" s="57"/>
      <c r="GL322" s="57"/>
      <c r="GM322" s="57"/>
      <c r="GN322" s="57"/>
      <c r="GO322" s="57"/>
      <c r="GP322" s="57"/>
      <c r="GQ322" s="57"/>
      <c r="GR322" s="57"/>
      <c r="GS322" s="57"/>
      <c r="GT322" s="57"/>
      <c r="GU322" s="57"/>
      <c r="GV322" s="57"/>
      <c r="GW322" s="57"/>
      <c r="GX322" s="57"/>
      <c r="GY322" s="57"/>
      <c r="GZ322" s="57"/>
      <c r="HA322" s="57"/>
      <c r="HB322" s="57"/>
      <c r="HC322" s="57"/>
      <c r="HD322" s="57"/>
      <c r="HE322" s="57"/>
      <c r="HF322" s="57"/>
      <c r="HG322" s="57"/>
      <c r="HH322" s="57"/>
      <c r="HI322" s="57"/>
      <c r="HJ322" s="57"/>
      <c r="HK322" s="57"/>
      <c r="HL322" s="57"/>
      <c r="HM322" s="57"/>
      <c r="HN322" s="57"/>
      <c r="HO322" s="57"/>
      <c r="HP322" s="57"/>
      <c r="HQ322" s="57"/>
      <c r="HR322" s="57"/>
      <c r="HS322" s="57"/>
      <c r="HT322" s="57"/>
      <c r="HU322" s="57"/>
      <c r="HV322" s="57"/>
      <c r="HW322" s="57"/>
      <c r="HX322" s="57"/>
      <c r="HY322" s="57"/>
      <c r="HZ322" s="57"/>
      <c r="IA322" s="57"/>
      <c r="IB322" s="57"/>
      <c r="IC322" s="57"/>
      <c r="ID322" s="57"/>
      <c r="IE322" s="57"/>
      <c r="IF322" s="57"/>
      <c r="IG322" s="57"/>
      <c r="IH322" s="57"/>
      <c r="II322" s="57"/>
      <c r="IJ322" s="57"/>
      <c r="IK322" s="57"/>
      <c r="IL322" s="57"/>
      <c r="IM322" s="57"/>
      <c r="IN322" s="57"/>
      <c r="IO322" s="57"/>
      <c r="IP322" s="57"/>
      <c r="IQ322" s="57"/>
      <c r="IR322" s="57"/>
      <c r="IS322" s="57"/>
      <c r="IT322" s="57"/>
      <c r="IU322" s="57"/>
      <c r="IV322" s="57"/>
    </row>
    <row r="323" spans="1:256" s="50" customFormat="1" ht="20.25" customHeight="1">
      <c r="A323" s="282" t="s">
        <v>95</v>
      </c>
      <c r="B323" s="91" t="s">
        <v>77</v>
      </c>
      <c r="C323" s="90">
        <v>46164.231909000002</v>
      </c>
      <c r="D323" s="90">
        <v>76353</v>
      </c>
      <c r="E323" s="90">
        <v>78.258139458329197</v>
      </c>
      <c r="F323" s="90">
        <v>12657.217624000001</v>
      </c>
      <c r="G323" s="90">
        <v>4775</v>
      </c>
      <c r="H323" s="90">
        <v>30.031825999999999</v>
      </c>
      <c r="I323" s="90">
        <v>29</v>
      </c>
      <c r="J323" s="90">
        <v>17.8</v>
      </c>
      <c r="K323" s="90">
        <v>3</v>
      </c>
      <c r="L323" s="90">
        <v>16892.994972</v>
      </c>
      <c r="M323" s="90">
        <v>24377</v>
      </c>
      <c r="N323" s="90">
        <v>45.7569390662524</v>
      </c>
      <c r="O323" s="90">
        <v>8544.7588489999998</v>
      </c>
      <c r="P323" s="90">
        <v>2623</v>
      </c>
      <c r="Q323" s="90">
        <v>1088.941736</v>
      </c>
      <c r="R323" s="90">
        <v>1844</v>
      </c>
      <c r="S323" s="90">
        <v>65.543599518567603</v>
      </c>
      <c r="T323" s="90">
        <v>519.74145599999997</v>
      </c>
      <c r="U323" s="90">
        <v>136</v>
      </c>
      <c r="V323" s="90">
        <v>16043.830489</v>
      </c>
      <c r="W323" s="90">
        <v>22680</v>
      </c>
      <c r="X323" s="90">
        <v>45.962445389509099</v>
      </c>
      <c r="Y323" s="90">
        <v>8342.7559590000001</v>
      </c>
      <c r="Z323" s="90">
        <v>2503</v>
      </c>
      <c r="AA323" s="90">
        <v>656.34884999999997</v>
      </c>
      <c r="AB323" s="90">
        <v>1311</v>
      </c>
      <c r="AC323" s="90">
        <v>162.46002899999999</v>
      </c>
      <c r="AD323" s="90">
        <v>90</v>
      </c>
      <c r="AE323" s="90">
        <v>192.81563299999999</v>
      </c>
      <c r="AF323" s="90">
        <v>386</v>
      </c>
      <c r="AG323" s="90">
        <v>39.542861000000002</v>
      </c>
      <c r="AH323" s="90">
        <v>30</v>
      </c>
      <c r="AI323" s="90">
        <v>24636.747925</v>
      </c>
      <c r="AJ323" s="90">
        <v>36320</v>
      </c>
      <c r="AK323" s="90">
        <v>1248.627283</v>
      </c>
      <c r="AL323" s="90">
        <v>1804</v>
      </c>
      <c r="AM323" s="90">
        <v>24602.275825000001</v>
      </c>
      <c r="AN323" s="90">
        <v>35951</v>
      </c>
      <c r="AO323" s="90">
        <v>1248.230157</v>
      </c>
      <c r="AP323" s="90">
        <v>1796</v>
      </c>
      <c r="AQ323" s="90">
        <v>81.992846999999998</v>
      </c>
      <c r="AR323" s="90">
        <v>253</v>
      </c>
      <c r="AS323" s="90">
        <v>15.331</v>
      </c>
      <c r="AT323" s="90">
        <v>30</v>
      </c>
      <c r="AU323" s="90">
        <v>262.96197899999999</v>
      </c>
      <c r="AV323" s="90">
        <v>23</v>
      </c>
      <c r="AW323" s="90">
        <v>342.93984399999999</v>
      </c>
      <c r="AX323" s="90">
        <v>24</v>
      </c>
      <c r="AY323" s="90">
        <v>0</v>
      </c>
      <c r="AZ323" s="90">
        <v>0</v>
      </c>
      <c r="BA323" s="90">
        <v>6</v>
      </c>
      <c r="BB323" s="90">
        <v>2</v>
      </c>
      <c r="BC323" s="90">
        <v>0</v>
      </c>
      <c r="BD323" s="90">
        <v>0</v>
      </c>
      <c r="BE323" s="90">
        <v>0</v>
      </c>
      <c r="BF323" s="90">
        <v>0</v>
      </c>
      <c r="BG323" s="90">
        <v>1592.513862</v>
      </c>
      <c r="BH323" s="90">
        <v>317</v>
      </c>
      <c r="BI323" s="90">
        <v>1956.382372</v>
      </c>
      <c r="BJ323" s="90">
        <v>147</v>
      </c>
      <c r="BK323" s="90">
        <v>1717.405248</v>
      </c>
      <c r="BL323" s="90">
        <v>6356</v>
      </c>
      <c r="BM323" s="90">
        <v>525.37827600000003</v>
      </c>
      <c r="BN323" s="90">
        <v>142</v>
      </c>
      <c r="BO323" s="90">
        <v>949.58325000000002</v>
      </c>
      <c r="BP323" s="90">
        <v>8678</v>
      </c>
      <c r="BQ323" s="90">
        <v>0</v>
      </c>
      <c r="BR323" s="90">
        <v>0</v>
      </c>
      <c r="BS323" s="90">
        <v>-3.9790393202565602E-12</v>
      </c>
      <c r="BT323" s="90">
        <v>0</v>
      </c>
      <c r="BU323" s="90">
        <v>1.13686837721616E-13</v>
      </c>
      <c r="BV323" s="90">
        <v>0</v>
      </c>
      <c r="BW323" s="131">
        <f t="shared" si="34"/>
        <v>46164.231908999995</v>
      </c>
      <c r="BX323" s="131">
        <f t="shared" si="35"/>
        <v>0</v>
      </c>
      <c r="IS323" s="60"/>
      <c r="IT323" s="60"/>
      <c r="IU323" s="60"/>
      <c r="IV323" s="60"/>
    </row>
    <row r="324" spans="1:256" s="50" customFormat="1" ht="20.25" customHeight="1">
      <c r="A324" s="282"/>
      <c r="B324" s="91" t="s">
        <v>33</v>
      </c>
      <c r="C324" s="92">
        <v>11895.680096</v>
      </c>
      <c r="D324" s="92">
        <v>18638</v>
      </c>
      <c r="E324" s="92">
        <v>43.886729097107903</v>
      </c>
      <c r="F324" s="92">
        <v>6453.3429729999998</v>
      </c>
      <c r="G324" s="92">
        <v>3131</v>
      </c>
      <c r="H324" s="92">
        <v>65.062496999999993</v>
      </c>
      <c r="I324" s="92">
        <v>5</v>
      </c>
      <c r="J324" s="92">
        <v>55</v>
      </c>
      <c r="K324" s="92">
        <v>1</v>
      </c>
      <c r="L324" s="92">
        <v>10206.013857</v>
      </c>
      <c r="M324" s="92">
        <v>14488</v>
      </c>
      <c r="N324" s="92">
        <v>43.972928289669497</v>
      </c>
      <c r="O324" s="92">
        <v>6005.2832829999998</v>
      </c>
      <c r="P324" s="92">
        <v>2680</v>
      </c>
      <c r="Q324" s="92">
        <v>2520.50108</v>
      </c>
      <c r="R324" s="92">
        <v>4228</v>
      </c>
      <c r="S324" s="92">
        <v>60.399618051047497</v>
      </c>
      <c r="T324" s="92">
        <v>1324.1173879999999</v>
      </c>
      <c r="U324" s="92">
        <v>501</v>
      </c>
      <c r="V324" s="92">
        <v>10153.721111999999</v>
      </c>
      <c r="W324" s="92">
        <v>14450</v>
      </c>
      <c r="X324" s="92">
        <v>43.898285745333098</v>
      </c>
      <c r="Y324" s="92">
        <v>5893.1501349999999</v>
      </c>
      <c r="Z324" s="92">
        <v>2643</v>
      </c>
      <c r="AA324" s="92">
        <v>11.384687</v>
      </c>
      <c r="AB324" s="92">
        <v>10</v>
      </c>
      <c r="AC324" s="92">
        <v>55.869956000000002</v>
      </c>
      <c r="AD324" s="92">
        <v>19</v>
      </c>
      <c r="AE324" s="92">
        <v>40.908057999999997</v>
      </c>
      <c r="AF324" s="92">
        <v>28</v>
      </c>
      <c r="AG324" s="92">
        <v>56.263191999999997</v>
      </c>
      <c r="AH324" s="92">
        <v>18</v>
      </c>
      <c r="AI324" s="92">
        <v>69.151179999999997</v>
      </c>
      <c r="AJ324" s="92">
        <v>631</v>
      </c>
      <c r="AK324" s="92">
        <v>16.322569999999999</v>
      </c>
      <c r="AL324" s="92">
        <v>71</v>
      </c>
      <c r="AM324" s="92">
        <v>69.151179999999997</v>
      </c>
      <c r="AN324" s="92">
        <v>631</v>
      </c>
      <c r="AO324" s="92">
        <v>16.322569999999999</v>
      </c>
      <c r="AP324" s="92">
        <v>71</v>
      </c>
      <c r="AQ324" s="92">
        <v>8.7255520000000004</v>
      </c>
      <c r="AR324" s="92">
        <v>34</v>
      </c>
      <c r="AS324" s="92">
        <v>3.5253749999999999</v>
      </c>
      <c r="AT324" s="92">
        <v>18</v>
      </c>
      <c r="AU324" s="92">
        <v>161.77360400000001</v>
      </c>
      <c r="AV324" s="92">
        <v>13</v>
      </c>
      <c r="AW324" s="92">
        <v>103.45</v>
      </c>
      <c r="AX324" s="92">
        <v>5</v>
      </c>
      <c r="AY324" s="92">
        <v>0</v>
      </c>
      <c r="AZ324" s="92">
        <v>0</v>
      </c>
      <c r="BA324" s="92">
        <v>0</v>
      </c>
      <c r="BB324" s="92">
        <v>0</v>
      </c>
      <c r="BC324" s="92">
        <v>0</v>
      </c>
      <c r="BD324" s="92">
        <v>0</v>
      </c>
      <c r="BE324" s="92">
        <v>0</v>
      </c>
      <c r="BF324" s="92">
        <v>0</v>
      </c>
      <c r="BG324" s="92">
        <v>513.39847899999995</v>
      </c>
      <c r="BH324" s="92">
        <v>119</v>
      </c>
      <c r="BI324" s="92">
        <v>141.27627000000001</v>
      </c>
      <c r="BJ324" s="92">
        <v>69</v>
      </c>
      <c r="BK324" s="92">
        <v>392.95638100000002</v>
      </c>
      <c r="BL324" s="92">
        <v>772</v>
      </c>
      <c r="BM324" s="92">
        <v>72.165178999999995</v>
      </c>
      <c r="BN324" s="92">
        <v>148</v>
      </c>
      <c r="BO324" s="92">
        <v>478.598546</v>
      </c>
      <c r="BP324" s="92">
        <v>2576</v>
      </c>
      <c r="BQ324" s="92">
        <v>56.270296000000002</v>
      </c>
      <c r="BR324" s="92">
        <v>138</v>
      </c>
      <c r="BS324" s="92">
        <v>0</v>
      </c>
      <c r="BT324" s="92">
        <v>0</v>
      </c>
      <c r="BU324" s="92">
        <v>5.0000000000089501E-2</v>
      </c>
      <c r="BV324" s="92">
        <v>1</v>
      </c>
      <c r="BW324" s="131">
        <f t="shared" si="34"/>
        <v>11895.680096</v>
      </c>
      <c r="BX324" s="131">
        <f t="shared" si="35"/>
        <v>0</v>
      </c>
      <c r="IS324" s="60"/>
      <c r="IT324" s="60"/>
      <c r="IU324" s="60"/>
      <c r="IV324" s="60"/>
    </row>
    <row r="325" spans="1:256" s="50" customFormat="1" ht="20.25" customHeight="1">
      <c r="A325" s="282"/>
      <c r="B325" s="91" t="s">
        <v>34</v>
      </c>
      <c r="C325" s="90">
        <v>11358.207560000001</v>
      </c>
      <c r="D325" s="90">
        <v>23311</v>
      </c>
      <c r="E325" s="90">
        <v>53.649852202381602</v>
      </c>
      <c r="F325" s="90">
        <v>4578.0973180000001</v>
      </c>
      <c r="G325" s="90">
        <v>1584</v>
      </c>
      <c r="H325" s="92">
        <v>27.316505719199998</v>
      </c>
      <c r="I325" s="92">
        <v>4</v>
      </c>
      <c r="J325" s="92">
        <v>71.953845999999999</v>
      </c>
      <c r="K325" s="92">
        <v>6</v>
      </c>
      <c r="L325" s="90">
        <v>7879.9149155676996</v>
      </c>
      <c r="M325" s="90">
        <v>10709</v>
      </c>
      <c r="N325" s="90">
        <v>49.240788320802203</v>
      </c>
      <c r="O325" s="90">
        <v>3847.6617980000001</v>
      </c>
      <c r="P325" s="90">
        <v>1303</v>
      </c>
      <c r="Q325" s="90">
        <v>366.20378399999998</v>
      </c>
      <c r="R325" s="90">
        <v>69</v>
      </c>
      <c r="S325" s="90">
        <v>82.444318106173696</v>
      </c>
      <c r="T325" s="90">
        <v>4578.0973180000001</v>
      </c>
      <c r="U325" s="90">
        <v>11</v>
      </c>
      <c r="V325" s="92">
        <v>7543.4114075676998</v>
      </c>
      <c r="W325" s="92">
        <v>9985</v>
      </c>
      <c r="X325" s="90">
        <v>49.944628742509103</v>
      </c>
      <c r="Y325" s="92">
        <v>3667.9869629999998</v>
      </c>
      <c r="Z325" s="92">
        <v>1189</v>
      </c>
      <c r="AA325" s="90">
        <v>251.07390799999999</v>
      </c>
      <c r="AB325" s="90">
        <v>603</v>
      </c>
      <c r="AC325" s="90">
        <v>163.636335</v>
      </c>
      <c r="AD325" s="90">
        <v>106</v>
      </c>
      <c r="AE325" s="90">
        <v>85.429599999999994</v>
      </c>
      <c r="AF325" s="90">
        <v>121</v>
      </c>
      <c r="AG325" s="90">
        <v>16.038499999999999</v>
      </c>
      <c r="AH325" s="90">
        <v>8</v>
      </c>
      <c r="AI325" s="92">
        <v>2074.0959570144</v>
      </c>
      <c r="AJ325" s="92">
        <v>11809</v>
      </c>
      <c r="AK325" s="90">
        <v>72.194040999999999</v>
      </c>
      <c r="AL325" s="90">
        <v>186</v>
      </c>
      <c r="AM325" s="92">
        <v>1563.8093353267</v>
      </c>
      <c r="AN325" s="92">
        <v>10880</v>
      </c>
      <c r="AO325" s="90">
        <v>15.35228</v>
      </c>
      <c r="AP325" s="90">
        <v>171</v>
      </c>
      <c r="AQ325" s="92">
        <v>0.83862129939999996</v>
      </c>
      <c r="AR325" s="92">
        <v>3</v>
      </c>
      <c r="AS325" s="90">
        <v>2.5091519999999998</v>
      </c>
      <c r="AT325" s="90">
        <v>2</v>
      </c>
      <c r="AU325" s="92">
        <v>204.29308087960001</v>
      </c>
      <c r="AV325" s="92">
        <v>8</v>
      </c>
      <c r="AW325" s="90">
        <v>200</v>
      </c>
      <c r="AX325" s="90">
        <v>1</v>
      </c>
      <c r="AY325" s="92">
        <v>0</v>
      </c>
      <c r="AZ325" s="92">
        <v>0</v>
      </c>
      <c r="BA325" s="90">
        <v>1.2574000000000001</v>
      </c>
      <c r="BB325" s="90">
        <v>2</v>
      </c>
      <c r="BC325" s="92">
        <v>24.074674731599998</v>
      </c>
      <c r="BD325" s="92">
        <v>3</v>
      </c>
      <c r="BE325" s="90">
        <v>0</v>
      </c>
      <c r="BF325" s="90">
        <v>0</v>
      </c>
      <c r="BG325" s="92">
        <v>333.08663057529998</v>
      </c>
      <c r="BH325" s="92">
        <v>157</v>
      </c>
      <c r="BI325" s="90">
        <v>353.87662699999998</v>
      </c>
      <c r="BJ325" s="90">
        <v>62</v>
      </c>
      <c r="BK325" s="92">
        <v>687.73542708169998</v>
      </c>
      <c r="BL325" s="92">
        <v>221</v>
      </c>
      <c r="BM325" s="90">
        <v>26.714151999999999</v>
      </c>
      <c r="BN325" s="90">
        <v>21</v>
      </c>
      <c r="BO325" s="92">
        <v>126.8517471311</v>
      </c>
      <c r="BP325" s="92">
        <v>397</v>
      </c>
      <c r="BQ325" s="90">
        <v>1.930302</v>
      </c>
      <c r="BR325" s="90">
        <v>1</v>
      </c>
      <c r="BS325" s="92">
        <v>-1.7479351299698501E-12</v>
      </c>
      <c r="BT325" s="92">
        <v>0</v>
      </c>
      <c r="BU325" s="90">
        <v>1.64535052249448E-13</v>
      </c>
      <c r="BV325" s="90">
        <v>0</v>
      </c>
      <c r="BW325" s="131">
        <f t="shared" si="34"/>
        <v>11358.207559999999</v>
      </c>
      <c r="BX325" s="131">
        <f t="shared" si="35"/>
        <v>0</v>
      </c>
      <c r="IS325" s="60"/>
      <c r="IT325" s="60"/>
      <c r="IU325" s="60"/>
      <c r="IV325" s="60"/>
    </row>
    <row r="326" spans="1:256" s="54" customFormat="1" ht="20.25" customHeight="1">
      <c r="A326" s="282"/>
      <c r="B326" s="74" t="s">
        <v>32</v>
      </c>
      <c r="C326" s="90">
        <v>5959.1868480000003</v>
      </c>
      <c r="D326" s="90">
        <v>6361</v>
      </c>
      <c r="E326" s="90">
        <v>44.8184376805063</v>
      </c>
      <c r="F326" s="90">
        <v>3282.0303520000002</v>
      </c>
      <c r="G326" s="90">
        <v>1014</v>
      </c>
      <c r="H326" s="90">
        <v>40.748359999999998</v>
      </c>
      <c r="I326" s="90">
        <v>53</v>
      </c>
      <c r="J326" s="90">
        <v>91.194398000000007</v>
      </c>
      <c r="K326" s="90">
        <v>23</v>
      </c>
      <c r="L326" s="90">
        <v>3932.6869409999999</v>
      </c>
      <c r="M326" s="90">
        <v>5380</v>
      </c>
      <c r="N326" s="90">
        <v>42.193923793460101</v>
      </c>
      <c r="O326" s="90">
        <v>1408.6262389999999</v>
      </c>
      <c r="P326" s="90">
        <v>408</v>
      </c>
      <c r="Q326" s="90">
        <v>500.75489399999998</v>
      </c>
      <c r="R326" s="90">
        <v>870</v>
      </c>
      <c r="S326" s="90">
        <v>40.8428475201654</v>
      </c>
      <c r="T326" s="90">
        <v>147.43393</v>
      </c>
      <c r="U326" s="90">
        <v>41</v>
      </c>
      <c r="V326" s="90">
        <v>3933.3725509999999</v>
      </c>
      <c r="W326" s="90">
        <v>5371</v>
      </c>
      <c r="X326" s="90">
        <v>42.242463571978803</v>
      </c>
      <c r="Y326" s="90">
        <v>1407.1012390000001</v>
      </c>
      <c r="Z326" s="90">
        <v>407</v>
      </c>
      <c r="AA326" s="90">
        <v>-1.60561</v>
      </c>
      <c r="AB326" s="90">
        <v>4</v>
      </c>
      <c r="AC326" s="90">
        <v>1.5249999999999999</v>
      </c>
      <c r="AD326" s="90">
        <v>1</v>
      </c>
      <c r="AE326" s="90">
        <v>0.92</v>
      </c>
      <c r="AF326" s="90">
        <v>5</v>
      </c>
      <c r="AG326" s="90">
        <v>0</v>
      </c>
      <c r="AH326" s="90">
        <v>0</v>
      </c>
      <c r="AI326" s="90">
        <v>275.26706200000001</v>
      </c>
      <c r="AJ326" s="90">
        <v>286</v>
      </c>
      <c r="AK326" s="90">
        <v>50.743499999999997</v>
      </c>
      <c r="AL326" s="90">
        <v>425</v>
      </c>
      <c r="AM326" s="90">
        <v>275.26706200000001</v>
      </c>
      <c r="AN326" s="90">
        <v>286</v>
      </c>
      <c r="AO326" s="90">
        <v>50.743499999999997</v>
      </c>
      <c r="AP326" s="90">
        <v>425</v>
      </c>
      <c r="AQ326" s="90">
        <v>0</v>
      </c>
      <c r="AR326" s="90">
        <v>0</v>
      </c>
      <c r="AS326" s="90">
        <v>0</v>
      </c>
      <c r="AT326" s="90">
        <v>0</v>
      </c>
      <c r="AU326" s="90">
        <v>166.15644</v>
      </c>
      <c r="AV326" s="90">
        <v>22</v>
      </c>
      <c r="AW326" s="90">
        <v>602.49570000000006</v>
      </c>
      <c r="AX326" s="90">
        <v>17</v>
      </c>
      <c r="AY326" s="90">
        <v>3.4070999999999998</v>
      </c>
      <c r="AZ326" s="90">
        <v>3</v>
      </c>
      <c r="BA326" s="90">
        <v>2</v>
      </c>
      <c r="BB326" s="90">
        <v>1</v>
      </c>
      <c r="BC326" s="90">
        <v>0</v>
      </c>
      <c r="BD326" s="90">
        <v>0</v>
      </c>
      <c r="BE326" s="90">
        <v>0</v>
      </c>
      <c r="BF326" s="90">
        <v>0</v>
      </c>
      <c r="BG326" s="90">
        <v>352.27229699999998</v>
      </c>
      <c r="BH326" s="90">
        <v>253</v>
      </c>
      <c r="BI326" s="90">
        <v>841.37241500000005</v>
      </c>
      <c r="BJ326" s="90">
        <v>98</v>
      </c>
      <c r="BK326" s="90">
        <v>162.52045000000001</v>
      </c>
      <c r="BL326" s="90">
        <v>75</v>
      </c>
      <c r="BM326" s="90">
        <v>277.59800000000001</v>
      </c>
      <c r="BN326" s="90">
        <v>38</v>
      </c>
      <c r="BO326" s="90">
        <v>1026.1281980000001</v>
      </c>
      <c r="BP326" s="90">
        <v>289</v>
      </c>
      <c r="BQ326" s="90">
        <v>8.0000999999999998</v>
      </c>
      <c r="BR326" s="90">
        <v>4</v>
      </c>
      <c r="BS326" s="90">
        <v>0</v>
      </c>
      <c r="BT326" s="90">
        <v>0</v>
      </c>
      <c r="BU326" s="90">
        <v>0</v>
      </c>
      <c r="BV326" s="90">
        <v>0</v>
      </c>
      <c r="BW326" s="131">
        <f t="shared" si="34"/>
        <v>5959.1868480000012</v>
      </c>
      <c r="BX326" s="131">
        <f t="shared" si="35"/>
        <v>0</v>
      </c>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5"/>
      <c r="CY326" s="135"/>
      <c r="CZ326" s="135"/>
      <c r="DA326" s="135"/>
      <c r="DB326" s="135"/>
      <c r="DC326" s="135"/>
      <c r="DD326" s="135"/>
      <c r="DE326" s="135"/>
      <c r="DF326" s="135"/>
      <c r="DG326" s="135"/>
      <c r="DH326" s="135"/>
      <c r="DI326" s="135"/>
      <c r="DJ326" s="135"/>
      <c r="DK326" s="135"/>
      <c r="DL326" s="135"/>
      <c r="DM326" s="135"/>
      <c r="DN326" s="135"/>
      <c r="DO326" s="135"/>
      <c r="DP326" s="135"/>
      <c r="DQ326" s="135"/>
      <c r="DR326" s="135"/>
      <c r="DS326" s="135"/>
      <c r="DT326" s="135"/>
      <c r="DU326" s="135"/>
      <c r="DV326" s="135"/>
      <c r="DW326" s="135"/>
      <c r="DX326" s="135"/>
      <c r="DY326" s="135"/>
      <c r="DZ326" s="135"/>
      <c r="EA326" s="135"/>
      <c r="EB326" s="135"/>
      <c r="EC326" s="135"/>
      <c r="ED326" s="135"/>
      <c r="EE326" s="135"/>
      <c r="EF326" s="135"/>
      <c r="EG326" s="135"/>
      <c r="EH326" s="135"/>
      <c r="EI326" s="135"/>
      <c r="EJ326" s="135"/>
      <c r="EK326" s="135"/>
      <c r="EL326" s="135"/>
      <c r="EM326" s="135"/>
      <c r="EN326" s="135"/>
      <c r="EO326" s="135"/>
      <c r="EP326" s="135"/>
      <c r="EQ326" s="135"/>
      <c r="ER326" s="135"/>
      <c r="ES326" s="135"/>
      <c r="ET326" s="135"/>
      <c r="EU326" s="135"/>
      <c r="EV326" s="135"/>
      <c r="EW326" s="135"/>
      <c r="EX326" s="135"/>
      <c r="EY326" s="135"/>
      <c r="EZ326" s="135"/>
      <c r="FA326" s="135"/>
      <c r="FB326" s="135"/>
      <c r="FC326" s="135"/>
      <c r="FD326" s="135"/>
      <c r="FE326" s="135"/>
      <c r="FF326" s="135"/>
      <c r="FG326" s="135"/>
      <c r="FH326" s="135"/>
      <c r="FI326" s="135"/>
      <c r="FJ326" s="135"/>
      <c r="FK326" s="135"/>
      <c r="FL326" s="135"/>
      <c r="FM326" s="135"/>
      <c r="FN326" s="135"/>
      <c r="FO326" s="135"/>
      <c r="FP326" s="135"/>
      <c r="FQ326" s="135"/>
      <c r="FR326" s="135"/>
      <c r="FS326" s="135"/>
      <c r="FT326" s="135"/>
      <c r="FU326" s="135"/>
      <c r="FV326" s="135"/>
      <c r="FW326" s="135"/>
      <c r="FX326" s="135"/>
      <c r="FY326" s="135"/>
      <c r="FZ326" s="135"/>
      <c r="GA326" s="135"/>
      <c r="GB326" s="135"/>
      <c r="GC326" s="135"/>
      <c r="GD326" s="135"/>
      <c r="GE326" s="135"/>
      <c r="GF326" s="135"/>
      <c r="GG326" s="135"/>
      <c r="GH326" s="135"/>
      <c r="GI326" s="135"/>
      <c r="GJ326" s="135"/>
      <c r="GK326" s="135"/>
      <c r="GL326" s="135"/>
      <c r="GM326" s="135"/>
      <c r="GN326" s="135"/>
      <c r="GO326" s="135"/>
      <c r="GP326" s="135"/>
      <c r="GQ326" s="135"/>
      <c r="GR326" s="135"/>
      <c r="GS326" s="135"/>
      <c r="GT326" s="135"/>
      <c r="GU326" s="135"/>
      <c r="GV326" s="135"/>
      <c r="GW326" s="135"/>
      <c r="GX326" s="135"/>
      <c r="GY326" s="135"/>
      <c r="GZ326" s="135"/>
      <c r="HA326" s="135"/>
      <c r="HB326" s="135"/>
      <c r="HC326" s="135"/>
      <c r="HD326" s="135"/>
      <c r="HE326" s="135"/>
      <c r="HF326" s="135"/>
      <c r="HG326" s="135"/>
      <c r="HH326" s="135"/>
      <c r="HI326" s="135"/>
      <c r="HJ326" s="135"/>
      <c r="HK326" s="135"/>
      <c r="HL326" s="135"/>
      <c r="HM326" s="135"/>
      <c r="HN326" s="135"/>
      <c r="HO326" s="135"/>
      <c r="HP326" s="135"/>
      <c r="HQ326" s="135"/>
      <c r="HR326" s="135"/>
      <c r="HS326" s="135"/>
      <c r="HT326" s="135"/>
      <c r="HU326" s="135"/>
      <c r="HV326" s="135"/>
      <c r="HW326" s="135"/>
      <c r="HX326" s="135"/>
      <c r="HY326" s="135"/>
      <c r="HZ326" s="135"/>
      <c r="IA326" s="135"/>
      <c r="IB326" s="135"/>
      <c r="IC326" s="135"/>
      <c r="ID326" s="135"/>
      <c r="IE326" s="135"/>
      <c r="IF326" s="135"/>
      <c r="IG326" s="135"/>
      <c r="IH326" s="135"/>
      <c r="II326" s="135"/>
      <c r="IJ326" s="135"/>
      <c r="IK326" s="135"/>
      <c r="IL326" s="135"/>
      <c r="IM326" s="135"/>
      <c r="IN326" s="135"/>
      <c r="IO326" s="135"/>
      <c r="IP326" s="135"/>
      <c r="IQ326" s="135"/>
      <c r="IR326" s="135"/>
      <c r="IS326" s="135"/>
      <c r="IT326" s="135"/>
      <c r="IU326" s="135"/>
      <c r="IV326" s="135"/>
    </row>
    <row r="327" spans="1:256" s="50" customFormat="1" ht="20.25" customHeight="1">
      <c r="A327" s="282"/>
      <c r="B327" s="91" t="s">
        <v>39</v>
      </c>
      <c r="C327" s="97">
        <v>318.98</v>
      </c>
      <c r="D327" s="97">
        <v>74</v>
      </c>
      <c r="E327" s="97">
        <v>120.62927806981099</v>
      </c>
      <c r="F327" s="97">
        <v>10.52</v>
      </c>
      <c r="G327" s="97">
        <v>15</v>
      </c>
      <c r="H327" s="90">
        <v>145.56</v>
      </c>
      <c r="I327" s="90">
        <v>5</v>
      </c>
      <c r="J327" s="90">
        <v>0</v>
      </c>
      <c r="K327" s="90">
        <v>0</v>
      </c>
      <c r="L327" s="97">
        <v>19.45</v>
      </c>
      <c r="M327" s="97">
        <v>49</v>
      </c>
      <c r="N327" s="97">
        <v>21.594315532363701</v>
      </c>
      <c r="O327" s="97">
        <v>8.58</v>
      </c>
      <c r="P327" s="97">
        <v>13</v>
      </c>
      <c r="Q327" s="97">
        <v>2.54</v>
      </c>
      <c r="R327" s="97">
        <v>7</v>
      </c>
      <c r="S327" s="97">
        <v>166.01307189542501</v>
      </c>
      <c r="T327" s="97">
        <v>0</v>
      </c>
      <c r="U327" s="97">
        <v>0</v>
      </c>
      <c r="V327" s="97">
        <v>19.45</v>
      </c>
      <c r="W327" s="97">
        <v>49</v>
      </c>
      <c r="X327" s="97">
        <v>21.594315532363701</v>
      </c>
      <c r="Y327" s="97">
        <v>8.58</v>
      </c>
      <c r="Z327" s="97">
        <v>13</v>
      </c>
      <c r="AA327" s="97">
        <v>0</v>
      </c>
      <c r="AB327" s="97">
        <v>0</v>
      </c>
      <c r="AC327" s="97">
        <v>0</v>
      </c>
      <c r="AD327" s="97">
        <v>0</v>
      </c>
      <c r="AE327" s="97">
        <v>0</v>
      </c>
      <c r="AF327" s="97">
        <v>0</v>
      </c>
      <c r="AG327" s="97">
        <v>0</v>
      </c>
      <c r="AH327" s="97">
        <v>0</v>
      </c>
      <c r="AI327" s="97">
        <v>0</v>
      </c>
      <c r="AJ327" s="97">
        <v>0</v>
      </c>
      <c r="AK327" s="97">
        <v>0</v>
      </c>
      <c r="AL327" s="97">
        <v>0</v>
      </c>
      <c r="AM327" s="97">
        <v>0</v>
      </c>
      <c r="AN327" s="97">
        <v>0</v>
      </c>
      <c r="AO327" s="97">
        <v>0</v>
      </c>
      <c r="AP327" s="97">
        <v>0</v>
      </c>
      <c r="AQ327" s="97">
        <v>0</v>
      </c>
      <c r="AR327" s="97">
        <v>0</v>
      </c>
      <c r="AS327" s="97">
        <v>0</v>
      </c>
      <c r="AT327" s="97">
        <v>0</v>
      </c>
      <c r="AU327" s="97">
        <v>0</v>
      </c>
      <c r="AV327" s="97">
        <v>0</v>
      </c>
      <c r="AW327" s="97">
        <v>0</v>
      </c>
      <c r="AX327" s="97">
        <v>0</v>
      </c>
      <c r="AY327" s="97">
        <v>0</v>
      </c>
      <c r="AZ327" s="97">
        <v>0</v>
      </c>
      <c r="BA327" s="97">
        <v>0</v>
      </c>
      <c r="BB327" s="97">
        <v>0</v>
      </c>
      <c r="BC327" s="97">
        <v>0</v>
      </c>
      <c r="BD327" s="97">
        <v>0</v>
      </c>
      <c r="BE327" s="97">
        <v>0</v>
      </c>
      <c r="BF327" s="97">
        <v>0</v>
      </c>
      <c r="BG327" s="97">
        <v>0</v>
      </c>
      <c r="BH327" s="97">
        <v>0</v>
      </c>
      <c r="BI327" s="97">
        <v>0</v>
      </c>
      <c r="BJ327" s="97">
        <v>0</v>
      </c>
      <c r="BK327" s="97">
        <v>153.97</v>
      </c>
      <c r="BL327" s="97">
        <v>20</v>
      </c>
      <c r="BM327" s="97">
        <v>1.94</v>
      </c>
      <c r="BN327" s="97">
        <v>2</v>
      </c>
      <c r="BO327" s="97">
        <v>0</v>
      </c>
      <c r="BP327" s="97">
        <v>0</v>
      </c>
      <c r="BQ327" s="97">
        <v>0</v>
      </c>
      <c r="BR327" s="97">
        <v>0</v>
      </c>
      <c r="BS327" s="97">
        <v>0</v>
      </c>
      <c r="BT327" s="97">
        <v>0</v>
      </c>
      <c r="BU327" s="97">
        <v>0</v>
      </c>
      <c r="BV327" s="97">
        <v>0</v>
      </c>
      <c r="BW327" s="131">
        <f t="shared" si="34"/>
        <v>318.98</v>
      </c>
      <c r="BX327" s="131">
        <f t="shared" si="35"/>
        <v>0</v>
      </c>
      <c r="IS327" s="60"/>
      <c r="IT327" s="60"/>
      <c r="IU327" s="60"/>
      <c r="IV327" s="60"/>
    </row>
    <row r="328" spans="1:256" s="50" customFormat="1" ht="20.25" customHeight="1">
      <c r="A328" s="282"/>
      <c r="B328" s="91" t="s">
        <v>49</v>
      </c>
      <c r="C328" s="94">
        <v>797.77347199999997</v>
      </c>
      <c r="D328" s="94">
        <v>1767</v>
      </c>
      <c r="E328" s="94">
        <v>39.490733553833003</v>
      </c>
      <c r="F328" s="94">
        <v>386.01216199999999</v>
      </c>
      <c r="G328" s="94">
        <v>147</v>
      </c>
      <c r="H328" s="94">
        <v>0</v>
      </c>
      <c r="I328" s="94">
        <v>1</v>
      </c>
      <c r="J328" s="94">
        <v>0</v>
      </c>
      <c r="K328" s="94">
        <v>0</v>
      </c>
      <c r="L328" s="94">
        <v>677.09413600000005</v>
      </c>
      <c r="M328" s="94">
        <v>1683</v>
      </c>
      <c r="N328" s="94">
        <v>45.9611971482774</v>
      </c>
      <c r="O328" s="94">
        <v>206.36076199999999</v>
      </c>
      <c r="P328" s="94">
        <v>118</v>
      </c>
      <c r="Q328" s="90">
        <v>17.746979</v>
      </c>
      <c r="R328" s="90">
        <v>10</v>
      </c>
      <c r="S328" s="90">
        <v>274.89878517425302</v>
      </c>
      <c r="T328" s="90">
        <v>-0.87549999999999994</v>
      </c>
      <c r="U328" s="90">
        <v>0</v>
      </c>
      <c r="V328" s="94">
        <v>677.09413600000005</v>
      </c>
      <c r="W328" s="94">
        <v>1683</v>
      </c>
      <c r="X328" s="94">
        <v>45.9611971482774</v>
      </c>
      <c r="Y328" s="94">
        <v>206.36076199999999</v>
      </c>
      <c r="Z328" s="94">
        <v>118</v>
      </c>
      <c r="AA328" s="94">
        <v>0</v>
      </c>
      <c r="AB328" s="94">
        <v>0</v>
      </c>
      <c r="AC328" s="94">
        <v>0</v>
      </c>
      <c r="AD328" s="94">
        <v>0</v>
      </c>
      <c r="AE328" s="94">
        <v>0</v>
      </c>
      <c r="AF328" s="94">
        <v>0</v>
      </c>
      <c r="AG328" s="94">
        <v>0</v>
      </c>
      <c r="AH328" s="94">
        <v>0</v>
      </c>
      <c r="AI328" s="94">
        <v>0</v>
      </c>
      <c r="AJ328" s="94">
        <v>0</v>
      </c>
      <c r="AK328" s="94">
        <v>0</v>
      </c>
      <c r="AL328" s="94">
        <v>0</v>
      </c>
      <c r="AM328" s="94">
        <v>0</v>
      </c>
      <c r="AN328" s="94">
        <v>0</v>
      </c>
      <c r="AO328" s="94">
        <v>0</v>
      </c>
      <c r="AP328" s="94">
        <v>0</v>
      </c>
      <c r="AQ328" s="94">
        <v>0</v>
      </c>
      <c r="AR328" s="94">
        <v>1</v>
      </c>
      <c r="AS328" s="94">
        <v>0</v>
      </c>
      <c r="AT328" s="94">
        <v>0</v>
      </c>
      <c r="AU328" s="94">
        <v>2.5488270000000002</v>
      </c>
      <c r="AV328" s="94">
        <v>3</v>
      </c>
      <c r="AW328" s="94">
        <v>0</v>
      </c>
      <c r="AX328" s="94">
        <v>0</v>
      </c>
      <c r="AY328" s="94">
        <v>0</v>
      </c>
      <c r="AZ328" s="94">
        <v>0</v>
      </c>
      <c r="BA328" s="94">
        <v>0</v>
      </c>
      <c r="BB328" s="94">
        <v>0</v>
      </c>
      <c r="BC328" s="94">
        <v>0</v>
      </c>
      <c r="BD328" s="94">
        <v>0</v>
      </c>
      <c r="BE328" s="94">
        <v>0</v>
      </c>
      <c r="BF328" s="94">
        <v>0</v>
      </c>
      <c r="BG328" s="94">
        <v>92.554973000000004</v>
      </c>
      <c r="BH328" s="94">
        <v>21</v>
      </c>
      <c r="BI328" s="94">
        <v>76.16</v>
      </c>
      <c r="BJ328" s="94">
        <v>11</v>
      </c>
      <c r="BK328" s="94">
        <v>25.575536</v>
      </c>
      <c r="BL328" s="94">
        <v>58</v>
      </c>
      <c r="BM328" s="94">
        <v>103.4914</v>
      </c>
      <c r="BN328" s="94">
        <v>18</v>
      </c>
      <c r="BO328" s="94">
        <v>0</v>
      </c>
      <c r="BP328" s="94">
        <v>0</v>
      </c>
      <c r="BQ328" s="94">
        <v>0</v>
      </c>
      <c r="BR328" s="94">
        <v>0</v>
      </c>
      <c r="BS328" s="94">
        <v>-8.5265128291211997E-14</v>
      </c>
      <c r="BT328" s="94">
        <v>0</v>
      </c>
      <c r="BU328" s="97">
        <v>-2.8421709430404001E-14</v>
      </c>
      <c r="BV328" s="94">
        <v>0</v>
      </c>
      <c r="BW328" s="131">
        <f t="shared" si="34"/>
        <v>797.77347199999997</v>
      </c>
      <c r="BX328" s="131">
        <f t="shared" si="35"/>
        <v>0</v>
      </c>
      <c r="IS328" s="60"/>
      <c r="IT328" s="60"/>
      <c r="IU328" s="60"/>
      <c r="IV328" s="60"/>
    </row>
    <row r="329" spans="1:256" s="50" customFormat="1" ht="20.25" customHeight="1">
      <c r="A329" s="282"/>
      <c r="B329" s="91" t="s">
        <v>47</v>
      </c>
      <c r="C329" s="90">
        <v>506.75</v>
      </c>
      <c r="D329" s="90">
        <v>579</v>
      </c>
      <c r="E329" s="90">
        <v>51.699022894890398</v>
      </c>
      <c r="F329" s="90">
        <v>194.73</v>
      </c>
      <c r="G329" s="90">
        <v>121</v>
      </c>
      <c r="H329" s="90"/>
      <c r="I329" s="90">
        <v>1</v>
      </c>
      <c r="J329" s="90">
        <v>0.27</v>
      </c>
      <c r="K329" s="90">
        <v>2</v>
      </c>
      <c r="L329" s="90">
        <v>332.52</v>
      </c>
      <c r="M329" s="90">
        <v>512</v>
      </c>
      <c r="N329" s="90">
        <v>46.482887302082503</v>
      </c>
      <c r="O329" s="90">
        <v>108.68</v>
      </c>
      <c r="P329" s="90">
        <v>97</v>
      </c>
      <c r="Q329" s="90"/>
      <c r="R329" s="90"/>
      <c r="S329" s="90">
        <v>-0.15214267602062401</v>
      </c>
      <c r="T329" s="90"/>
      <c r="U329" s="90"/>
      <c r="V329" s="90">
        <v>332.52</v>
      </c>
      <c r="W329" s="90">
        <v>512</v>
      </c>
      <c r="X329" s="90">
        <v>46.482887302082503</v>
      </c>
      <c r="Y329" s="90">
        <v>108.68</v>
      </c>
      <c r="Z329" s="90">
        <v>97</v>
      </c>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v>1</v>
      </c>
      <c r="AW329" s="90"/>
      <c r="AX329" s="90"/>
      <c r="AY329" s="90"/>
      <c r="AZ329" s="90"/>
      <c r="BA329" s="90"/>
      <c r="BB329" s="90"/>
      <c r="BC329" s="90"/>
      <c r="BD329" s="90"/>
      <c r="BE329" s="90"/>
      <c r="BF329" s="90"/>
      <c r="BG329" s="90">
        <v>12.31</v>
      </c>
      <c r="BH329" s="90">
        <v>7</v>
      </c>
      <c r="BI329" s="90">
        <v>0.5</v>
      </c>
      <c r="BJ329" s="90">
        <v>1</v>
      </c>
      <c r="BK329" s="90">
        <v>161.91999999999999</v>
      </c>
      <c r="BL329" s="90">
        <v>58</v>
      </c>
      <c r="BM329" s="90">
        <v>85.28</v>
      </c>
      <c r="BN329" s="90">
        <v>21</v>
      </c>
      <c r="BO329" s="90"/>
      <c r="BP329" s="90"/>
      <c r="BQ329" s="90"/>
      <c r="BR329" s="90"/>
      <c r="BS329" s="90"/>
      <c r="BT329" s="90"/>
      <c r="BU329" s="90"/>
      <c r="BV329" s="90"/>
      <c r="BW329" s="131">
        <f t="shared" si="34"/>
        <v>506.75</v>
      </c>
      <c r="BX329" s="131">
        <f t="shared" si="35"/>
        <v>0</v>
      </c>
      <c r="IS329" s="60"/>
      <c r="IT329" s="60"/>
      <c r="IU329" s="60"/>
      <c r="IV329" s="60"/>
    </row>
    <row r="330" spans="1:256" s="50" customFormat="1" ht="20.25" customHeight="1">
      <c r="A330" s="282"/>
      <c r="B330" s="91" t="s">
        <v>58</v>
      </c>
      <c r="C330" s="90">
        <v>920.48478699999998</v>
      </c>
      <c r="D330" s="90">
        <v>1177</v>
      </c>
      <c r="E330" s="90">
        <v>57.1071238002556</v>
      </c>
      <c r="F330" s="90">
        <v>702.34270800000002</v>
      </c>
      <c r="G330" s="90">
        <v>216</v>
      </c>
      <c r="H330" s="90"/>
      <c r="I330" s="90"/>
      <c r="J330" s="90"/>
      <c r="K330" s="90"/>
      <c r="L330" s="90">
        <v>747.79211399999997</v>
      </c>
      <c r="M330" s="90">
        <v>1131</v>
      </c>
      <c r="N330" s="90">
        <v>55.270669059945902</v>
      </c>
      <c r="O330" s="90">
        <v>369.11770799999999</v>
      </c>
      <c r="P330" s="90">
        <v>163</v>
      </c>
      <c r="Q330" s="90">
        <v>1.476504</v>
      </c>
      <c r="R330" s="90">
        <v>4</v>
      </c>
      <c r="S330" s="90">
        <v>3.6258731786206599</v>
      </c>
      <c r="T330" s="90"/>
      <c r="U330" s="90"/>
      <c r="V330" s="90">
        <v>747.79211399999997</v>
      </c>
      <c r="W330" s="90">
        <v>1131</v>
      </c>
      <c r="X330" s="90">
        <v>55.270669059945902</v>
      </c>
      <c r="Y330" s="90">
        <v>369.11770799999999</v>
      </c>
      <c r="Z330" s="90">
        <v>163</v>
      </c>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v>24.49802</v>
      </c>
      <c r="AZ330" s="90">
        <v>2</v>
      </c>
      <c r="BA330" s="90"/>
      <c r="BB330" s="90"/>
      <c r="BC330" s="90"/>
      <c r="BD330" s="90"/>
      <c r="BE330" s="90"/>
      <c r="BF330" s="90"/>
      <c r="BG330" s="90">
        <v>22.371127999999999</v>
      </c>
      <c r="BH330" s="90">
        <v>4</v>
      </c>
      <c r="BI330" s="90">
        <v>95.974999999999994</v>
      </c>
      <c r="BJ330" s="90">
        <v>26</v>
      </c>
      <c r="BK330" s="90">
        <v>125.823525</v>
      </c>
      <c r="BL330" s="90">
        <v>40</v>
      </c>
      <c r="BM330" s="90">
        <v>237.25</v>
      </c>
      <c r="BN330" s="90">
        <v>27</v>
      </c>
      <c r="BO330" s="90"/>
      <c r="BP330" s="90"/>
      <c r="BQ330" s="90"/>
      <c r="BR330" s="90"/>
      <c r="BS330" s="90"/>
      <c r="BT330" s="90"/>
      <c r="BU330" s="90"/>
      <c r="BV330" s="90"/>
      <c r="BW330" s="131">
        <f t="shared" si="34"/>
        <v>920.48478699999998</v>
      </c>
      <c r="BX330" s="131">
        <f t="shared" si="35"/>
        <v>0</v>
      </c>
      <c r="IS330" s="60"/>
      <c r="IT330" s="60"/>
      <c r="IU330" s="60"/>
      <c r="IV330" s="60"/>
    </row>
    <row r="331" spans="1:256" s="50" customFormat="1" ht="20.25" customHeight="1">
      <c r="A331" s="282"/>
      <c r="B331" s="91" t="s">
        <v>62</v>
      </c>
      <c r="C331" s="90">
        <v>1436.608565</v>
      </c>
      <c r="D331" s="90">
        <v>6201</v>
      </c>
      <c r="E331" s="90">
        <v>63.686115125843202</v>
      </c>
      <c r="F331" s="90">
        <v>348.952112</v>
      </c>
      <c r="G331" s="90">
        <v>165</v>
      </c>
      <c r="H331" s="90">
        <v>0</v>
      </c>
      <c r="I331" s="90">
        <v>0</v>
      </c>
      <c r="J331" s="90">
        <v>24</v>
      </c>
      <c r="K331" s="90">
        <v>2</v>
      </c>
      <c r="L331" s="90">
        <v>409.766074</v>
      </c>
      <c r="M331" s="90">
        <v>593</v>
      </c>
      <c r="N331" s="90">
        <v>47.417251295644199</v>
      </c>
      <c r="O331" s="90">
        <v>105.624436</v>
      </c>
      <c r="P331" s="90">
        <v>32</v>
      </c>
      <c r="Q331" s="90">
        <v>4.920852</v>
      </c>
      <c r="R331" s="90">
        <v>16</v>
      </c>
      <c r="S331" s="90">
        <v>76.858061647298499</v>
      </c>
      <c r="T331" s="90">
        <v>0</v>
      </c>
      <c r="U331" s="90">
        <v>0</v>
      </c>
      <c r="V331" s="90">
        <v>409.766074</v>
      </c>
      <c r="W331" s="90">
        <v>593</v>
      </c>
      <c r="X331" s="90">
        <v>47.450777042029003</v>
      </c>
      <c r="Y331" s="90">
        <v>105.624436</v>
      </c>
      <c r="Z331" s="90">
        <v>32</v>
      </c>
      <c r="AA331" s="90">
        <v>0</v>
      </c>
      <c r="AB331" s="90">
        <v>0</v>
      </c>
      <c r="AC331" s="90">
        <v>0</v>
      </c>
      <c r="AD331" s="90">
        <v>0</v>
      </c>
      <c r="AE331" s="90">
        <v>0</v>
      </c>
      <c r="AF331" s="90">
        <v>0</v>
      </c>
      <c r="AG331" s="90">
        <v>0</v>
      </c>
      <c r="AH331" s="90">
        <v>0</v>
      </c>
      <c r="AI331" s="90">
        <v>16.580449999999999</v>
      </c>
      <c r="AJ331" s="90">
        <v>472</v>
      </c>
      <c r="AK331" s="90">
        <v>0</v>
      </c>
      <c r="AL331" s="90">
        <v>0</v>
      </c>
      <c r="AM331" s="90">
        <v>16.580449999999999</v>
      </c>
      <c r="AN331" s="90">
        <v>472</v>
      </c>
      <c r="AO331" s="90">
        <v>0</v>
      </c>
      <c r="AP331" s="90">
        <v>0</v>
      </c>
      <c r="AQ331" s="90">
        <v>0</v>
      </c>
      <c r="AR331" s="90">
        <v>0</v>
      </c>
      <c r="AS331" s="90">
        <v>0</v>
      </c>
      <c r="AT331" s="90">
        <v>0</v>
      </c>
      <c r="AU331" s="90">
        <v>223.80799999999999</v>
      </c>
      <c r="AV331" s="90">
        <v>1</v>
      </c>
      <c r="AW331" s="90">
        <v>0</v>
      </c>
      <c r="AX331" s="90">
        <v>0</v>
      </c>
      <c r="AY331" s="90">
        <v>0</v>
      </c>
      <c r="AZ331" s="90">
        <v>0</v>
      </c>
      <c r="BA331" s="90">
        <v>0</v>
      </c>
      <c r="BB331" s="90">
        <v>0</v>
      </c>
      <c r="BC331" s="90">
        <v>0</v>
      </c>
      <c r="BD331" s="90">
        <v>0</v>
      </c>
      <c r="BE331" s="90">
        <v>0</v>
      </c>
      <c r="BF331" s="90">
        <v>0</v>
      </c>
      <c r="BG331" s="90">
        <v>198.30188699999999</v>
      </c>
      <c r="BH331" s="90">
        <v>61</v>
      </c>
      <c r="BI331" s="90">
        <v>185.20500000000001</v>
      </c>
      <c r="BJ331" s="90">
        <v>110</v>
      </c>
      <c r="BK331" s="90">
        <v>77.599999999999994</v>
      </c>
      <c r="BL331" s="90">
        <v>11</v>
      </c>
      <c r="BM331" s="90">
        <v>17.2</v>
      </c>
      <c r="BN331" s="90">
        <v>20</v>
      </c>
      <c r="BO331" s="90">
        <v>510.55215399999997</v>
      </c>
      <c r="BP331" s="90">
        <v>5063</v>
      </c>
      <c r="BQ331" s="90">
        <v>16.922675999999999</v>
      </c>
      <c r="BR331" s="90">
        <v>1</v>
      </c>
      <c r="BS331" s="90">
        <v>0</v>
      </c>
      <c r="BT331" s="90">
        <v>0</v>
      </c>
      <c r="BU331" s="90">
        <v>0</v>
      </c>
      <c r="BV331" s="90">
        <v>0</v>
      </c>
      <c r="BW331" s="131">
        <f t="shared" si="34"/>
        <v>1436.608565</v>
      </c>
      <c r="BX331" s="131">
        <f t="shared" si="35"/>
        <v>0</v>
      </c>
      <c r="IS331" s="60"/>
      <c r="IT331" s="60"/>
      <c r="IU331" s="60"/>
      <c r="IV331" s="60"/>
    </row>
    <row r="332" spans="1:256" s="50" customFormat="1" ht="20.25" customHeight="1">
      <c r="A332" s="282"/>
      <c r="B332" s="91" t="s">
        <v>50</v>
      </c>
      <c r="C332" s="90">
        <v>1294.5801309999999</v>
      </c>
      <c r="D332" s="90">
        <v>2668</v>
      </c>
      <c r="E332" s="90">
        <v>77.485281647364999</v>
      </c>
      <c r="F332" s="90">
        <v>252.71386200000001</v>
      </c>
      <c r="G332" s="90">
        <v>191</v>
      </c>
      <c r="H332" s="90">
        <v>35.797600000000003</v>
      </c>
      <c r="I332" s="90">
        <v>5</v>
      </c>
      <c r="J332" s="90">
        <v>10</v>
      </c>
      <c r="K332" s="90">
        <v>1</v>
      </c>
      <c r="L332" s="90">
        <v>1225.859676</v>
      </c>
      <c r="M332" s="90">
        <v>2635</v>
      </c>
      <c r="N332" s="90">
        <v>75.042187459195304</v>
      </c>
      <c r="O332" s="90">
        <v>212.73386199999999</v>
      </c>
      <c r="P332" s="90">
        <v>166</v>
      </c>
      <c r="Q332" s="90">
        <v>103.219595</v>
      </c>
      <c r="R332" s="90">
        <v>264</v>
      </c>
      <c r="S332" s="90">
        <v>27.4424929496484</v>
      </c>
      <c r="T332" s="90">
        <v>10.164899999999999</v>
      </c>
      <c r="U332" s="90">
        <v>23</v>
      </c>
      <c r="V332" s="90">
        <v>1225.859676</v>
      </c>
      <c r="W332" s="90">
        <v>2635</v>
      </c>
      <c r="X332" s="90">
        <v>75.042187459195304</v>
      </c>
      <c r="Y332" s="90">
        <v>212.73386199999999</v>
      </c>
      <c r="Z332" s="90">
        <v>166</v>
      </c>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v>16.123999999999999</v>
      </c>
      <c r="AZ332" s="90">
        <v>1</v>
      </c>
      <c r="BA332" s="90"/>
      <c r="BB332" s="90"/>
      <c r="BC332" s="90"/>
      <c r="BD332" s="90"/>
      <c r="BE332" s="90"/>
      <c r="BF332" s="90"/>
      <c r="BG332" s="90">
        <v>5.1354999999999998E-2</v>
      </c>
      <c r="BH332" s="90">
        <v>3</v>
      </c>
      <c r="BI332" s="90">
        <v>4.5</v>
      </c>
      <c r="BJ332" s="90">
        <v>8</v>
      </c>
      <c r="BK332" s="90">
        <v>16.747499999999999</v>
      </c>
      <c r="BL332" s="90">
        <v>24</v>
      </c>
      <c r="BM332" s="90">
        <v>25.48</v>
      </c>
      <c r="BN332" s="90">
        <v>16</v>
      </c>
      <c r="BO332" s="90"/>
      <c r="BP332" s="90"/>
      <c r="BQ332" s="90"/>
      <c r="BR332" s="90"/>
      <c r="BS332" s="90"/>
      <c r="BT332" s="90"/>
      <c r="BU332" s="90"/>
      <c r="BV332" s="90"/>
      <c r="BW332" s="131">
        <f t="shared" ref="BW332:BW397" si="46">H332+L332+AI332+AQ332+AU332+AY332+BC332+BG332+BK332+BO332+BS332</f>
        <v>1294.5801310000002</v>
      </c>
      <c r="BX332" s="131">
        <f t="shared" ref="BX332:BX397" si="47">C332-BW332</f>
        <v>0</v>
      </c>
      <c r="IS332" s="60"/>
      <c r="IT332" s="60"/>
      <c r="IU332" s="60"/>
      <c r="IV332" s="60"/>
    </row>
    <row r="333" spans="1:256" s="50" customFormat="1" ht="20.25" customHeight="1">
      <c r="A333" s="282"/>
      <c r="B333" s="74" t="s">
        <v>38</v>
      </c>
      <c r="C333" s="95">
        <v>1539.947285</v>
      </c>
      <c r="D333" s="95">
        <v>214</v>
      </c>
      <c r="E333" s="96">
        <v>45.919503937685597</v>
      </c>
      <c r="F333" s="95">
        <v>164.9743</v>
      </c>
      <c r="G333" s="95">
        <v>16</v>
      </c>
      <c r="H333" s="95">
        <v>0</v>
      </c>
      <c r="I333" s="95">
        <v>0</v>
      </c>
      <c r="J333" s="95">
        <v>0</v>
      </c>
      <c r="K333" s="95">
        <v>0</v>
      </c>
      <c r="L333" s="95">
        <v>34.698230000000002</v>
      </c>
      <c r="M333" s="95">
        <v>23</v>
      </c>
      <c r="N333" s="96">
        <v>52.713107328510503</v>
      </c>
      <c r="O333" s="95">
        <v>2.3950999999999998</v>
      </c>
      <c r="P333" s="95">
        <v>1</v>
      </c>
      <c r="Q333" s="95"/>
      <c r="R333" s="95"/>
      <c r="S333" s="120">
        <v>0</v>
      </c>
      <c r="T333" s="95"/>
      <c r="U333" s="95"/>
      <c r="V333" s="136">
        <v>34.698230000000002</v>
      </c>
      <c r="W333" s="136">
        <v>23</v>
      </c>
      <c r="X333" s="96">
        <v>52.713107328510503</v>
      </c>
      <c r="Y333" s="136">
        <v>2.3950999999999998</v>
      </c>
      <c r="Z333" s="136">
        <v>1</v>
      </c>
      <c r="AA333" s="95">
        <v>0</v>
      </c>
      <c r="AB333" s="95">
        <v>0</v>
      </c>
      <c r="AC333" s="95">
        <v>0</v>
      </c>
      <c r="AD333" s="95">
        <v>0</v>
      </c>
      <c r="AE333" s="95">
        <v>0</v>
      </c>
      <c r="AF333" s="95">
        <v>0</v>
      </c>
      <c r="AG333" s="95">
        <v>0</v>
      </c>
      <c r="AH333" s="95">
        <v>0</v>
      </c>
      <c r="AI333" s="95">
        <v>1422.460159</v>
      </c>
      <c r="AJ333" s="95">
        <v>186</v>
      </c>
      <c r="AK333" s="95">
        <v>162.17920000000001</v>
      </c>
      <c r="AL333" s="95">
        <v>14</v>
      </c>
      <c r="AM333" s="95">
        <v>1422.460159</v>
      </c>
      <c r="AN333" s="95">
        <v>186</v>
      </c>
      <c r="AO333" s="95">
        <v>162.17920000000001</v>
      </c>
      <c r="AP333" s="95">
        <v>14</v>
      </c>
      <c r="AQ333" s="95">
        <v>0</v>
      </c>
      <c r="AR333" s="95">
        <v>0</v>
      </c>
      <c r="AS333" s="95">
        <v>0</v>
      </c>
      <c r="AT333" s="95">
        <v>0</v>
      </c>
      <c r="AU333" s="95">
        <v>0</v>
      </c>
      <c r="AV333" s="95">
        <v>0</v>
      </c>
      <c r="AW333" s="95">
        <v>0</v>
      </c>
      <c r="AX333" s="95">
        <v>0</v>
      </c>
      <c r="AY333" s="95">
        <v>0</v>
      </c>
      <c r="AZ333" s="95">
        <v>0</v>
      </c>
      <c r="BA333" s="95">
        <v>0</v>
      </c>
      <c r="BB333" s="95">
        <v>0</v>
      </c>
      <c r="BC333" s="95">
        <v>0</v>
      </c>
      <c r="BD333" s="95">
        <v>0</v>
      </c>
      <c r="BE333" s="95">
        <v>0</v>
      </c>
      <c r="BF333" s="95">
        <v>0</v>
      </c>
      <c r="BG333" s="95">
        <v>77</v>
      </c>
      <c r="BH333" s="95">
        <v>2</v>
      </c>
      <c r="BI333" s="95">
        <v>0</v>
      </c>
      <c r="BJ333" s="95">
        <v>0</v>
      </c>
      <c r="BK333" s="95">
        <v>5.7888960000000003</v>
      </c>
      <c r="BL333" s="95">
        <v>3</v>
      </c>
      <c r="BM333" s="95">
        <v>0.4</v>
      </c>
      <c r="BN333" s="95">
        <v>1</v>
      </c>
      <c r="BO333" s="95">
        <v>0</v>
      </c>
      <c r="BP333" s="95">
        <v>0</v>
      </c>
      <c r="BQ333" s="95">
        <v>0</v>
      </c>
      <c r="BR333" s="95">
        <v>0</v>
      </c>
      <c r="BS333" s="95">
        <v>0</v>
      </c>
      <c r="BT333" s="95">
        <v>0</v>
      </c>
      <c r="BU333" s="95">
        <v>0</v>
      </c>
      <c r="BV333" s="95">
        <v>0</v>
      </c>
      <c r="BW333" s="131">
        <f t="shared" si="46"/>
        <v>1539.947285</v>
      </c>
      <c r="BX333" s="131">
        <f t="shared" si="47"/>
        <v>0</v>
      </c>
      <c r="IS333" s="60"/>
      <c r="IT333" s="60"/>
      <c r="IU333" s="60"/>
      <c r="IV333" s="60"/>
    </row>
    <row r="334" spans="1:256" ht="20.25" customHeight="1">
      <c r="A334" s="282"/>
      <c r="B334" s="74" t="s">
        <v>66</v>
      </c>
      <c r="C334" s="90">
        <v>206.10232999999999</v>
      </c>
      <c r="D334" s="90">
        <v>310</v>
      </c>
      <c r="E334" s="90">
        <v>15.942198002800099</v>
      </c>
      <c r="F334" s="90">
        <v>46.568359999999998</v>
      </c>
      <c r="G334" s="90">
        <v>61</v>
      </c>
      <c r="H334" s="90">
        <v>0</v>
      </c>
      <c r="I334" s="90">
        <v>0</v>
      </c>
      <c r="J334" s="90"/>
      <c r="K334" s="90"/>
      <c r="L334" s="90">
        <v>130.04338200000001</v>
      </c>
      <c r="M334" s="90">
        <v>253</v>
      </c>
      <c r="N334" s="113">
        <v>48.510979221844998</v>
      </c>
      <c r="O334" s="90">
        <v>35.241773999999999</v>
      </c>
      <c r="P334" s="90">
        <v>47</v>
      </c>
      <c r="Q334" s="90"/>
      <c r="R334" s="90"/>
      <c r="S334" s="90"/>
      <c r="T334" s="90"/>
      <c r="U334" s="90"/>
      <c r="V334" s="90">
        <v>130.04338200000001</v>
      </c>
      <c r="W334" s="90">
        <v>253</v>
      </c>
      <c r="X334" s="113">
        <v>48.510979221844998</v>
      </c>
      <c r="Y334" s="90">
        <v>35.241773999999999</v>
      </c>
      <c r="Z334" s="90">
        <v>47</v>
      </c>
      <c r="AA334" s="90"/>
      <c r="AB334" s="90"/>
      <c r="AC334" s="90"/>
      <c r="AD334" s="90"/>
      <c r="AE334" s="90"/>
      <c r="AF334" s="90"/>
      <c r="AG334" s="90"/>
      <c r="AH334" s="90"/>
      <c r="AI334" s="90">
        <v>70.073627999999999</v>
      </c>
      <c r="AJ334" s="90">
        <v>18</v>
      </c>
      <c r="AK334" s="90">
        <v>10.234</v>
      </c>
      <c r="AL334" s="90">
        <v>9</v>
      </c>
      <c r="AM334" s="90">
        <v>70.073627999999999</v>
      </c>
      <c r="AN334" s="90">
        <v>18</v>
      </c>
      <c r="AO334" s="90">
        <v>10.234</v>
      </c>
      <c r="AP334" s="90">
        <v>9</v>
      </c>
      <c r="AQ334" s="90">
        <v>0</v>
      </c>
      <c r="AR334" s="90">
        <v>0</v>
      </c>
      <c r="AS334" s="90"/>
      <c r="AT334" s="90"/>
      <c r="AU334" s="90">
        <v>0</v>
      </c>
      <c r="AV334" s="90">
        <v>0</v>
      </c>
      <c r="AW334" s="90"/>
      <c r="AX334" s="90"/>
      <c r="AY334" s="90"/>
      <c r="AZ334" s="90"/>
      <c r="BA334" s="90"/>
      <c r="BB334" s="90"/>
      <c r="BC334" s="90"/>
      <c r="BD334" s="90"/>
      <c r="BE334" s="90"/>
      <c r="BF334" s="90"/>
      <c r="BG334" s="90">
        <v>0</v>
      </c>
      <c r="BH334" s="90">
        <v>0</v>
      </c>
      <c r="BI334" s="90">
        <v>0</v>
      </c>
      <c r="BJ334" s="90">
        <v>0</v>
      </c>
      <c r="BK334" s="90">
        <v>5.9853199999999998</v>
      </c>
      <c r="BL334" s="90">
        <v>39</v>
      </c>
      <c r="BM334" s="90">
        <v>1.0925860000000001</v>
      </c>
      <c r="BN334" s="90">
        <v>5</v>
      </c>
      <c r="BO334" s="90">
        <v>0</v>
      </c>
      <c r="BP334" s="90">
        <v>0</v>
      </c>
      <c r="BQ334" s="90"/>
      <c r="BR334" s="90"/>
      <c r="BS334" s="90"/>
      <c r="BT334" s="90"/>
      <c r="BU334" s="90"/>
      <c r="BV334" s="90"/>
      <c r="BW334" s="131">
        <f t="shared" si="46"/>
        <v>206.10232999999999</v>
      </c>
      <c r="BX334" s="131">
        <f t="shared" si="47"/>
        <v>0</v>
      </c>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60"/>
      <c r="EE334" s="60"/>
      <c r="EF334" s="60"/>
      <c r="EG334" s="60"/>
      <c r="EH334" s="60"/>
      <c r="EI334" s="60"/>
      <c r="EJ334" s="60"/>
      <c r="EK334" s="60"/>
      <c r="EL334" s="60"/>
      <c r="EM334" s="60"/>
      <c r="EN334" s="60"/>
      <c r="EO334" s="60"/>
      <c r="EP334" s="60"/>
      <c r="EQ334" s="60"/>
      <c r="ER334" s="60"/>
      <c r="ES334" s="60"/>
      <c r="ET334" s="60"/>
      <c r="EU334" s="60"/>
      <c r="EV334" s="60"/>
      <c r="EW334" s="60"/>
      <c r="EX334" s="60"/>
      <c r="EY334" s="60"/>
      <c r="EZ334" s="60"/>
      <c r="FA334" s="60"/>
      <c r="FB334" s="60"/>
      <c r="FC334" s="60"/>
      <c r="FD334" s="60"/>
      <c r="FE334" s="60"/>
      <c r="FF334" s="60"/>
      <c r="FG334" s="60"/>
      <c r="FH334" s="60"/>
      <c r="FI334" s="60"/>
      <c r="FJ334" s="60"/>
      <c r="FK334" s="60"/>
      <c r="FL334" s="60"/>
      <c r="FM334" s="60"/>
      <c r="FN334" s="60"/>
      <c r="FO334" s="60"/>
      <c r="FP334" s="60"/>
      <c r="FQ334" s="60"/>
      <c r="FR334" s="60"/>
      <c r="FS334" s="60"/>
      <c r="FT334" s="60"/>
      <c r="FU334" s="60"/>
      <c r="FV334" s="60"/>
      <c r="FW334" s="60"/>
      <c r="FX334" s="60"/>
      <c r="FY334" s="60"/>
      <c r="FZ334" s="60"/>
      <c r="GA334" s="60"/>
      <c r="GB334" s="60"/>
      <c r="GC334" s="60"/>
      <c r="GD334" s="60"/>
      <c r="GE334" s="60"/>
      <c r="GF334" s="60"/>
      <c r="GG334" s="60"/>
      <c r="GH334" s="60"/>
      <c r="GI334" s="60"/>
      <c r="GJ334" s="60"/>
      <c r="GK334" s="60"/>
      <c r="GL334" s="60"/>
      <c r="GM334" s="60"/>
      <c r="GN334" s="60"/>
      <c r="GO334" s="60"/>
      <c r="GP334" s="60"/>
      <c r="GQ334" s="60"/>
      <c r="GR334" s="60"/>
      <c r="GS334" s="60"/>
      <c r="GT334" s="60"/>
      <c r="GU334" s="60"/>
      <c r="GV334" s="60"/>
      <c r="GW334" s="60"/>
      <c r="GX334" s="60"/>
      <c r="GY334" s="60"/>
      <c r="GZ334" s="60"/>
      <c r="HA334" s="60"/>
      <c r="HB334" s="60"/>
      <c r="HC334" s="60"/>
      <c r="HD334" s="60"/>
      <c r="HE334" s="60"/>
      <c r="HF334" s="60"/>
      <c r="HG334" s="60"/>
      <c r="HH334" s="60"/>
      <c r="HI334" s="60"/>
      <c r="HJ334" s="60"/>
      <c r="HK334" s="60"/>
      <c r="HL334" s="60"/>
      <c r="HM334" s="60"/>
      <c r="HN334" s="60"/>
      <c r="HO334" s="60"/>
      <c r="HP334" s="60"/>
      <c r="HQ334" s="60"/>
      <c r="HR334" s="60"/>
      <c r="HS334" s="60"/>
      <c r="HT334" s="60"/>
      <c r="HU334" s="60"/>
      <c r="HV334" s="60"/>
      <c r="HW334" s="60"/>
      <c r="HX334" s="60"/>
      <c r="HY334" s="60"/>
      <c r="HZ334" s="60"/>
      <c r="IA334" s="60"/>
      <c r="IB334" s="60"/>
      <c r="IC334" s="60"/>
      <c r="ID334" s="60"/>
      <c r="IE334" s="60"/>
      <c r="IF334" s="60"/>
      <c r="IG334" s="60"/>
      <c r="IH334" s="60"/>
      <c r="II334" s="60"/>
      <c r="IJ334" s="60"/>
      <c r="IK334" s="60"/>
      <c r="IL334" s="60"/>
      <c r="IM334" s="60"/>
      <c r="IN334" s="60"/>
      <c r="IO334" s="60"/>
      <c r="IP334" s="60"/>
      <c r="IQ334" s="60"/>
      <c r="IR334" s="60"/>
    </row>
    <row r="335" spans="1:256" ht="20.25" customHeight="1">
      <c r="A335" s="282"/>
      <c r="B335" s="74" t="s">
        <v>35</v>
      </c>
      <c r="C335" s="90">
        <v>314.46229499999998</v>
      </c>
      <c r="D335" s="90">
        <v>562</v>
      </c>
      <c r="E335" s="90">
        <v>39.409283761170698</v>
      </c>
      <c r="F335" s="90">
        <v>94.188599999999994</v>
      </c>
      <c r="G335" s="90">
        <v>43</v>
      </c>
      <c r="H335" s="90">
        <v>0</v>
      </c>
      <c r="I335" s="90">
        <v>0</v>
      </c>
      <c r="J335" s="90">
        <v>0</v>
      </c>
      <c r="K335" s="90">
        <v>0</v>
      </c>
      <c r="L335" s="90">
        <v>314.045613</v>
      </c>
      <c r="M335" s="90">
        <v>560</v>
      </c>
      <c r="N335" s="90">
        <v>44.809190164685297</v>
      </c>
      <c r="O335" s="90">
        <v>60.058599999999998</v>
      </c>
      <c r="P335" s="90">
        <v>34</v>
      </c>
      <c r="Q335" s="90">
        <v>107.01548200000001</v>
      </c>
      <c r="R335" s="90">
        <v>255</v>
      </c>
      <c r="S335" s="90">
        <v>33.963534889620803</v>
      </c>
      <c r="T335" s="90">
        <v>23.895</v>
      </c>
      <c r="U335" s="90">
        <v>16</v>
      </c>
      <c r="V335" s="90">
        <v>314.045613</v>
      </c>
      <c r="W335" s="90">
        <v>560</v>
      </c>
      <c r="X335" s="90">
        <v>44.809190164685297</v>
      </c>
      <c r="Y335" s="90">
        <v>60.058599999999998</v>
      </c>
      <c r="Z335" s="90">
        <v>34</v>
      </c>
      <c r="AA335" s="90">
        <v>0</v>
      </c>
      <c r="AB335" s="90">
        <v>0</v>
      </c>
      <c r="AC335" s="90">
        <v>0</v>
      </c>
      <c r="AD335" s="90">
        <v>0</v>
      </c>
      <c r="AE335" s="90">
        <v>0</v>
      </c>
      <c r="AF335" s="90">
        <v>0</v>
      </c>
      <c r="AG335" s="90">
        <v>0</v>
      </c>
      <c r="AH335" s="90">
        <v>0</v>
      </c>
      <c r="AI335" s="90"/>
      <c r="AJ335" s="90"/>
      <c r="AK335" s="90"/>
      <c r="AL335" s="90"/>
      <c r="AM335" s="90"/>
      <c r="AN335" s="90"/>
      <c r="AO335" s="90"/>
      <c r="AP335" s="90"/>
      <c r="AQ335" s="90">
        <v>0</v>
      </c>
      <c r="AR335" s="90">
        <v>0</v>
      </c>
      <c r="AS335" s="90">
        <v>0</v>
      </c>
      <c r="AT335" s="90">
        <v>0</v>
      </c>
      <c r="AU335" s="90">
        <v>0</v>
      </c>
      <c r="AV335" s="90">
        <v>0</v>
      </c>
      <c r="AW335" s="90">
        <v>0</v>
      </c>
      <c r="AX335" s="90">
        <v>0</v>
      </c>
      <c r="AY335" s="90">
        <v>0</v>
      </c>
      <c r="AZ335" s="90">
        <v>0</v>
      </c>
      <c r="BA335" s="90">
        <v>0</v>
      </c>
      <c r="BB335" s="90">
        <v>0</v>
      </c>
      <c r="BC335" s="90">
        <v>0</v>
      </c>
      <c r="BD335" s="90">
        <v>0</v>
      </c>
      <c r="BE335" s="90">
        <v>0</v>
      </c>
      <c r="BF335" s="90">
        <v>0</v>
      </c>
      <c r="BG335" s="90">
        <v>0</v>
      </c>
      <c r="BH335" s="90">
        <v>0</v>
      </c>
      <c r="BI335" s="90">
        <v>0.73</v>
      </c>
      <c r="BJ335" s="90">
        <v>5</v>
      </c>
      <c r="BK335" s="90">
        <v>0.416682</v>
      </c>
      <c r="BL335" s="90">
        <v>2</v>
      </c>
      <c r="BM335" s="90">
        <v>33.4</v>
      </c>
      <c r="BN335" s="90">
        <v>4</v>
      </c>
      <c r="BO335" s="90">
        <v>0</v>
      </c>
      <c r="BP335" s="90">
        <v>0</v>
      </c>
      <c r="BQ335" s="90">
        <v>0</v>
      </c>
      <c r="BR335" s="90">
        <v>0</v>
      </c>
      <c r="BS335" s="90">
        <v>0</v>
      </c>
      <c r="BT335" s="90">
        <v>0</v>
      </c>
      <c r="BU335" s="90">
        <v>0</v>
      </c>
      <c r="BV335" s="90">
        <v>0</v>
      </c>
      <c r="BW335" s="131">
        <f t="shared" si="46"/>
        <v>314.46229499999998</v>
      </c>
      <c r="BX335" s="131">
        <f t="shared" si="47"/>
        <v>0</v>
      </c>
      <c r="BY335" s="60"/>
      <c r="BZ335" s="60"/>
      <c r="CA335" s="60"/>
      <c r="CB335" s="60"/>
      <c r="CC335" s="60"/>
      <c r="CD335" s="60"/>
      <c r="CE335" s="60"/>
      <c r="CF335" s="60"/>
      <c r="CG335" s="60"/>
      <c r="CH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60"/>
      <c r="EJ335" s="60"/>
      <c r="EK335" s="60"/>
      <c r="EL335" s="60"/>
      <c r="EM335" s="60"/>
      <c r="EN335" s="60"/>
      <c r="EO335" s="60"/>
      <c r="EP335" s="60"/>
      <c r="EQ335" s="60"/>
      <c r="ER335" s="60"/>
      <c r="ES335" s="60"/>
      <c r="ET335" s="60"/>
      <c r="EU335" s="60"/>
      <c r="EV335" s="60"/>
      <c r="EW335" s="60"/>
      <c r="EX335" s="60"/>
      <c r="EY335" s="60"/>
      <c r="EZ335" s="60"/>
      <c r="FA335" s="60"/>
      <c r="FB335" s="60"/>
      <c r="FC335" s="60"/>
      <c r="FD335" s="60"/>
      <c r="FE335" s="60"/>
      <c r="FF335" s="60"/>
      <c r="FG335" s="60"/>
      <c r="FH335" s="60"/>
      <c r="FI335" s="60"/>
      <c r="FJ335" s="60"/>
      <c r="FK335" s="60"/>
      <c r="FL335" s="60"/>
      <c r="FM335" s="60"/>
      <c r="FN335" s="60"/>
      <c r="FO335" s="60"/>
      <c r="FP335" s="60"/>
      <c r="FQ335" s="60"/>
      <c r="FR335" s="60"/>
      <c r="FS335" s="60"/>
      <c r="FT335" s="60"/>
      <c r="FU335" s="60"/>
      <c r="FV335" s="60"/>
      <c r="FW335" s="60"/>
      <c r="FX335" s="60"/>
      <c r="FY335" s="60"/>
      <c r="FZ335" s="60"/>
      <c r="GA335" s="60"/>
      <c r="GB335" s="60"/>
      <c r="GC335" s="60"/>
      <c r="GD335" s="60"/>
      <c r="GE335" s="60"/>
      <c r="GF335" s="60"/>
      <c r="GG335" s="60"/>
      <c r="GH335" s="60"/>
      <c r="GI335" s="60"/>
      <c r="GJ335" s="60"/>
      <c r="GK335" s="60"/>
      <c r="GL335" s="60"/>
      <c r="GM335" s="60"/>
      <c r="GN335" s="60"/>
      <c r="GO335" s="60"/>
      <c r="GP335" s="60"/>
      <c r="GQ335" s="60"/>
      <c r="GR335" s="60"/>
      <c r="GS335" s="60"/>
      <c r="GT335" s="60"/>
      <c r="GU335" s="60"/>
      <c r="GV335" s="60"/>
      <c r="GW335" s="60"/>
      <c r="GX335" s="60"/>
      <c r="GY335" s="60"/>
      <c r="GZ335" s="60"/>
      <c r="HA335" s="60"/>
      <c r="HB335" s="60"/>
      <c r="HC335" s="60"/>
      <c r="HD335" s="60"/>
      <c r="HE335" s="60"/>
      <c r="HF335" s="60"/>
      <c r="HG335" s="60"/>
      <c r="HH335" s="60"/>
      <c r="HI335" s="60"/>
      <c r="HJ335" s="60"/>
      <c r="HK335" s="60"/>
      <c r="HL335" s="60"/>
      <c r="HM335" s="60"/>
      <c r="HN335" s="60"/>
      <c r="HO335" s="60"/>
      <c r="HP335" s="60"/>
      <c r="HQ335" s="60"/>
      <c r="HR335" s="60"/>
      <c r="HS335" s="60"/>
      <c r="HT335" s="60"/>
      <c r="HU335" s="60"/>
      <c r="HV335" s="60"/>
      <c r="HW335" s="60"/>
      <c r="HX335" s="60"/>
      <c r="HY335" s="60"/>
      <c r="HZ335" s="60"/>
      <c r="IA335" s="60"/>
      <c r="IB335" s="60"/>
      <c r="IC335" s="60"/>
      <c r="ID335" s="60"/>
      <c r="IE335" s="60"/>
      <c r="IF335" s="60"/>
      <c r="IG335" s="60"/>
      <c r="IH335" s="60"/>
      <c r="II335" s="60"/>
      <c r="IJ335" s="60"/>
      <c r="IK335" s="60"/>
      <c r="IL335" s="60"/>
      <c r="IM335" s="60"/>
      <c r="IN335" s="60"/>
      <c r="IO335" s="60"/>
      <c r="IP335" s="60"/>
      <c r="IQ335" s="60"/>
      <c r="IR335" s="60"/>
    </row>
    <row r="336" spans="1:256" ht="20.25" customHeight="1">
      <c r="A336" s="282"/>
      <c r="B336" s="74" t="s">
        <v>40</v>
      </c>
      <c r="C336" s="98">
        <v>1118.68995</v>
      </c>
      <c r="D336" s="98">
        <v>1936</v>
      </c>
      <c r="E336" s="99">
        <v>43.59</v>
      </c>
      <c r="F336" s="98">
        <v>274.71270900000002</v>
      </c>
      <c r="G336" s="98">
        <v>122</v>
      </c>
      <c r="H336" s="98"/>
      <c r="I336" s="111"/>
      <c r="J336" s="98"/>
      <c r="K336" s="111"/>
      <c r="L336" s="98">
        <v>1049.1790559999999</v>
      </c>
      <c r="M336" s="98">
        <v>1855</v>
      </c>
      <c r="N336" s="99">
        <v>46.73</v>
      </c>
      <c r="O336" s="98">
        <v>248.960409</v>
      </c>
      <c r="P336" s="101">
        <v>110</v>
      </c>
      <c r="Q336" s="98">
        <v>161.83444399999999</v>
      </c>
      <c r="R336" s="98">
        <v>213</v>
      </c>
      <c r="S336" s="99">
        <v>36.22</v>
      </c>
      <c r="T336" s="98">
        <v>31.343921000000002</v>
      </c>
      <c r="U336" s="111">
        <v>16</v>
      </c>
      <c r="V336" s="98">
        <v>1049.1790559999999</v>
      </c>
      <c r="W336" s="98">
        <v>1855</v>
      </c>
      <c r="X336" s="99">
        <v>46.73</v>
      </c>
      <c r="Y336" s="98">
        <v>248.960409</v>
      </c>
      <c r="Z336" s="101">
        <v>110</v>
      </c>
      <c r="AA336" s="98"/>
      <c r="AB336" s="111"/>
      <c r="AC336" s="98"/>
      <c r="AD336" s="111"/>
      <c r="AE336" s="98"/>
      <c r="AF336" s="111"/>
      <c r="AG336" s="98"/>
      <c r="AH336" s="111"/>
      <c r="AI336" s="111"/>
      <c r="AJ336" s="111"/>
      <c r="AK336" s="111"/>
      <c r="AL336" s="111"/>
      <c r="AM336" s="111"/>
      <c r="AN336" s="111"/>
      <c r="AO336" s="111"/>
      <c r="AP336" s="111"/>
      <c r="AQ336" s="111"/>
      <c r="AR336" s="111">
        <v>2</v>
      </c>
      <c r="AS336" s="98"/>
      <c r="AT336" s="111"/>
      <c r="AU336" s="111">
        <v>8</v>
      </c>
      <c r="AV336" s="111">
        <v>3</v>
      </c>
      <c r="AW336" s="111">
        <v>9</v>
      </c>
      <c r="AX336" s="111">
        <v>1</v>
      </c>
      <c r="AY336" s="111"/>
      <c r="AZ336" s="111"/>
      <c r="BA336" s="111"/>
      <c r="BB336" s="111"/>
      <c r="BC336" s="111"/>
      <c r="BD336" s="111"/>
      <c r="BE336" s="111"/>
      <c r="BF336" s="111"/>
      <c r="BG336" s="98">
        <v>0.84296199999999999</v>
      </c>
      <c r="BH336" s="111">
        <v>20</v>
      </c>
      <c r="BI336" s="98">
        <v>8.125</v>
      </c>
      <c r="BJ336" s="111">
        <v>6</v>
      </c>
      <c r="BK336" s="98">
        <v>54</v>
      </c>
      <c r="BL336" s="98">
        <v>3</v>
      </c>
      <c r="BM336" s="98">
        <v>3</v>
      </c>
      <c r="BN336" s="111">
        <v>1</v>
      </c>
      <c r="BO336" s="111">
        <v>6.6679320000000004</v>
      </c>
      <c r="BP336" s="111">
        <v>53</v>
      </c>
      <c r="BQ336" s="111">
        <v>5.6273</v>
      </c>
      <c r="BR336" s="111">
        <v>4</v>
      </c>
      <c r="BS336" s="111">
        <v>0</v>
      </c>
      <c r="BT336" s="111">
        <v>0</v>
      </c>
      <c r="BU336" s="111">
        <v>0</v>
      </c>
      <c r="BV336" s="111">
        <v>0</v>
      </c>
      <c r="BW336" s="131">
        <f t="shared" si="46"/>
        <v>1118.68995</v>
      </c>
      <c r="BX336" s="131">
        <f t="shared" si="47"/>
        <v>0</v>
      </c>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c r="IL336" s="60"/>
      <c r="IM336" s="60"/>
      <c r="IN336" s="60"/>
      <c r="IO336" s="60"/>
      <c r="IP336" s="60"/>
      <c r="IQ336" s="60"/>
      <c r="IR336" s="60"/>
    </row>
    <row r="337" spans="1:256" ht="20.25" customHeight="1">
      <c r="A337" s="282"/>
      <c r="B337" s="142" t="s">
        <v>41</v>
      </c>
      <c r="C337" s="102">
        <v>685.23890300000005</v>
      </c>
      <c r="D337" s="103">
        <v>1738</v>
      </c>
      <c r="E337" s="104">
        <v>16.661785039188999</v>
      </c>
      <c r="F337" s="102">
        <v>714.24923799999999</v>
      </c>
      <c r="G337" s="102">
        <v>358</v>
      </c>
      <c r="H337" s="112">
        <v>1.133141</v>
      </c>
      <c r="I337" s="105">
        <v>6</v>
      </c>
      <c r="J337" s="112">
        <v>0.6</v>
      </c>
      <c r="K337" s="105">
        <v>2</v>
      </c>
      <c r="L337" s="112">
        <v>663.68312500000002</v>
      </c>
      <c r="M337" s="105">
        <v>1576</v>
      </c>
      <c r="N337" s="103">
        <v>20.3590609078895</v>
      </c>
      <c r="O337" s="112">
        <v>624.45162800000003</v>
      </c>
      <c r="P337" s="112">
        <v>299</v>
      </c>
      <c r="Q337" s="112">
        <v>9.7733349999999994</v>
      </c>
      <c r="R337" s="105">
        <v>23</v>
      </c>
      <c r="S337" s="103">
        <v>14.1317150420928</v>
      </c>
      <c r="T337" s="112">
        <v>0</v>
      </c>
      <c r="U337" s="105">
        <v>0</v>
      </c>
      <c r="V337" s="112">
        <v>663.68312500000002</v>
      </c>
      <c r="W337" s="105">
        <v>1576</v>
      </c>
      <c r="X337" s="103">
        <v>20.3590609078895</v>
      </c>
      <c r="Y337" s="112">
        <v>624.45162800000003</v>
      </c>
      <c r="Z337" s="112">
        <v>299</v>
      </c>
      <c r="AA337" s="112">
        <v>0</v>
      </c>
      <c r="AB337" s="105">
        <v>0</v>
      </c>
      <c r="AC337" s="112">
        <v>0</v>
      </c>
      <c r="AD337" s="105">
        <v>0</v>
      </c>
      <c r="AE337" s="112">
        <v>0</v>
      </c>
      <c r="AF337" s="123">
        <v>0</v>
      </c>
      <c r="AG337" s="112">
        <v>0</v>
      </c>
      <c r="AH337" s="123">
        <v>0</v>
      </c>
      <c r="AI337" s="105">
        <v>0</v>
      </c>
      <c r="AJ337" s="105">
        <v>0</v>
      </c>
      <c r="AK337" s="105">
        <v>0</v>
      </c>
      <c r="AL337" s="105">
        <v>0</v>
      </c>
      <c r="AM337" s="105">
        <v>0</v>
      </c>
      <c r="AN337" s="105">
        <v>0</v>
      </c>
      <c r="AO337" s="105">
        <v>0</v>
      </c>
      <c r="AP337" s="105">
        <v>0</v>
      </c>
      <c r="AQ337" s="126">
        <v>0</v>
      </c>
      <c r="AR337" s="123">
        <v>1</v>
      </c>
      <c r="AS337" s="126">
        <v>0</v>
      </c>
      <c r="AT337" s="123">
        <v>0</v>
      </c>
      <c r="AU337" s="105">
        <v>0.50670000000000004</v>
      </c>
      <c r="AV337" s="105">
        <v>3</v>
      </c>
      <c r="AW337" s="105">
        <v>49.4</v>
      </c>
      <c r="AX337" s="105">
        <v>1</v>
      </c>
      <c r="AY337" s="112">
        <v>0</v>
      </c>
      <c r="AZ337" s="112">
        <v>0</v>
      </c>
      <c r="BA337" s="112">
        <v>0</v>
      </c>
      <c r="BB337" s="112">
        <v>0</v>
      </c>
      <c r="BC337" s="112">
        <v>0</v>
      </c>
      <c r="BD337" s="112">
        <v>0</v>
      </c>
      <c r="BE337" s="112">
        <v>0</v>
      </c>
      <c r="BF337" s="112">
        <v>0</v>
      </c>
      <c r="BG337" s="112">
        <v>3.163694</v>
      </c>
      <c r="BH337" s="123">
        <v>33</v>
      </c>
      <c r="BI337" s="112">
        <v>34.078000000000003</v>
      </c>
      <c r="BJ337" s="123">
        <v>33</v>
      </c>
      <c r="BK337" s="126">
        <v>16.479142</v>
      </c>
      <c r="BL337" s="123">
        <v>118</v>
      </c>
      <c r="BM337" s="126">
        <v>4.9716100000000001</v>
      </c>
      <c r="BN337" s="123">
        <v>20</v>
      </c>
      <c r="BO337" s="105">
        <v>0</v>
      </c>
      <c r="BP337" s="105">
        <v>0</v>
      </c>
      <c r="BQ337" s="105">
        <v>0</v>
      </c>
      <c r="BR337" s="105">
        <v>0</v>
      </c>
      <c r="BS337" s="112">
        <v>0.27310100000001097</v>
      </c>
      <c r="BT337" s="112">
        <v>1</v>
      </c>
      <c r="BU337" s="112">
        <v>0.74799999999993905</v>
      </c>
      <c r="BV337" s="112">
        <v>3</v>
      </c>
      <c r="BW337" s="131">
        <f t="shared" si="46"/>
        <v>685.23890300000005</v>
      </c>
      <c r="BX337" s="131">
        <f t="shared" si="47"/>
        <v>0</v>
      </c>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0"/>
      <c r="GX337" s="60"/>
      <c r="GY337" s="60"/>
      <c r="GZ337" s="60"/>
      <c r="HA337" s="60"/>
      <c r="HB337" s="60"/>
      <c r="HC337" s="60"/>
      <c r="HD337" s="60"/>
      <c r="HE337" s="60"/>
      <c r="HF337" s="60"/>
      <c r="HG337" s="60"/>
      <c r="HH337" s="60"/>
      <c r="HI337" s="60"/>
      <c r="HJ337" s="60"/>
      <c r="HK337" s="60"/>
      <c r="HL337" s="60"/>
      <c r="HM337" s="60"/>
      <c r="HN337" s="60"/>
      <c r="HO337" s="60"/>
      <c r="HP337" s="60"/>
      <c r="HQ337" s="60"/>
      <c r="HR337" s="60"/>
      <c r="HS337" s="60"/>
      <c r="HT337" s="60"/>
      <c r="HU337" s="60"/>
      <c r="HV337" s="60"/>
      <c r="HW337" s="60"/>
      <c r="HX337" s="60"/>
      <c r="HY337" s="60"/>
      <c r="HZ337" s="60"/>
      <c r="IA337" s="60"/>
      <c r="IB337" s="60"/>
      <c r="IC337" s="60"/>
      <c r="ID337" s="60"/>
      <c r="IE337" s="60"/>
      <c r="IF337" s="60"/>
      <c r="IG337" s="60"/>
      <c r="IH337" s="60"/>
      <c r="II337" s="60"/>
      <c r="IJ337" s="60"/>
      <c r="IK337" s="60"/>
      <c r="IL337" s="60"/>
      <c r="IM337" s="60"/>
      <c r="IN337" s="60"/>
      <c r="IO337" s="60"/>
      <c r="IP337" s="60"/>
      <c r="IQ337" s="60"/>
      <c r="IR337" s="60"/>
    </row>
    <row r="338" spans="1:256" customFormat="1" ht="20.25" customHeight="1">
      <c r="A338" s="282"/>
      <c r="B338" s="142" t="s">
        <v>65</v>
      </c>
      <c r="C338" s="102">
        <v>10.62</v>
      </c>
      <c r="D338" s="103">
        <v>20</v>
      </c>
      <c r="E338" s="104">
        <v>5.45</v>
      </c>
      <c r="F338" s="102">
        <v>35</v>
      </c>
      <c r="G338" s="102">
        <v>4</v>
      </c>
      <c r="H338" s="112"/>
      <c r="I338" s="105"/>
      <c r="J338" s="112"/>
      <c r="K338" s="105"/>
      <c r="L338" s="112">
        <v>10.62</v>
      </c>
      <c r="M338" s="105">
        <v>20</v>
      </c>
      <c r="N338" s="103">
        <v>7.8</v>
      </c>
      <c r="O338" s="112">
        <v>4</v>
      </c>
      <c r="P338" s="112">
        <v>2</v>
      </c>
      <c r="Q338" s="112"/>
      <c r="R338" s="105"/>
      <c r="S338" s="103"/>
      <c r="T338" s="112"/>
      <c r="U338" s="105"/>
      <c r="V338" s="112">
        <v>10.62</v>
      </c>
      <c r="W338" s="105">
        <v>20</v>
      </c>
      <c r="X338" s="103">
        <v>7.8</v>
      </c>
      <c r="Y338" s="112">
        <v>4</v>
      </c>
      <c r="Z338" s="112">
        <v>2</v>
      </c>
      <c r="AA338" s="112"/>
      <c r="AB338" s="105"/>
      <c r="AC338" s="112"/>
      <c r="AD338" s="105"/>
      <c r="AE338" s="112"/>
      <c r="AF338" s="123"/>
      <c r="AG338" s="112"/>
      <c r="AH338" s="123"/>
      <c r="AI338" s="105"/>
      <c r="AJ338" s="105"/>
      <c r="AK338" s="105"/>
      <c r="AL338" s="105"/>
      <c r="AM338" s="105"/>
      <c r="AN338" s="105"/>
      <c r="AO338" s="105"/>
      <c r="AP338" s="105"/>
      <c r="AQ338" s="126"/>
      <c r="AR338" s="123"/>
      <c r="AS338" s="126"/>
      <c r="AT338" s="123"/>
      <c r="AU338" s="105"/>
      <c r="AV338" s="105"/>
      <c r="AW338" s="105"/>
      <c r="AX338" s="105"/>
      <c r="AY338" s="112"/>
      <c r="AZ338" s="112"/>
      <c r="BA338" s="112"/>
      <c r="BB338" s="112"/>
      <c r="BC338" s="112"/>
      <c r="BD338" s="112"/>
      <c r="BE338" s="112"/>
      <c r="BF338" s="112"/>
      <c r="BG338" s="112"/>
      <c r="BH338" s="123"/>
      <c r="BI338" s="112">
        <v>31</v>
      </c>
      <c r="BJ338" s="123">
        <v>2</v>
      </c>
      <c r="BK338" s="126"/>
      <c r="BL338" s="123"/>
      <c r="BM338" s="126"/>
      <c r="BN338" s="123"/>
      <c r="BO338" s="105"/>
      <c r="BP338" s="105"/>
      <c r="BQ338" s="105"/>
      <c r="BR338" s="105"/>
      <c r="BS338" s="112"/>
      <c r="BT338" s="112"/>
      <c r="BU338" s="112"/>
      <c r="BV338" s="112"/>
      <c r="BW338" s="131">
        <f t="shared" si="46"/>
        <v>10.62</v>
      </c>
      <c r="BX338" s="131">
        <f t="shared" si="47"/>
        <v>0</v>
      </c>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0"/>
      <c r="GX338" s="60"/>
      <c r="GY338" s="60"/>
      <c r="GZ338" s="60"/>
      <c r="HA338" s="60"/>
      <c r="HB338" s="60"/>
      <c r="HC338" s="60"/>
      <c r="HD338" s="60"/>
      <c r="HE338" s="60"/>
      <c r="HF338" s="60"/>
      <c r="HG338" s="60"/>
      <c r="HH338" s="60"/>
      <c r="HI338" s="60"/>
      <c r="HJ338" s="60"/>
      <c r="HK338" s="60"/>
      <c r="HL338" s="60"/>
      <c r="HM338" s="60"/>
      <c r="HN338" s="60"/>
      <c r="HO338" s="60"/>
      <c r="HP338" s="60"/>
      <c r="HQ338" s="60"/>
      <c r="HR338" s="60"/>
      <c r="HS338" s="60"/>
      <c r="HT338" s="60"/>
      <c r="HU338" s="60"/>
      <c r="HV338" s="60"/>
      <c r="HW338" s="60"/>
      <c r="HX338" s="60"/>
      <c r="HY338" s="60"/>
      <c r="HZ338" s="60"/>
      <c r="IA338" s="60"/>
      <c r="IB338" s="60"/>
      <c r="IC338" s="60"/>
      <c r="ID338" s="60"/>
      <c r="IE338" s="60"/>
      <c r="IF338" s="60"/>
      <c r="IG338" s="60"/>
      <c r="IH338" s="60"/>
      <c r="II338" s="60"/>
      <c r="IJ338" s="60"/>
      <c r="IK338" s="60"/>
      <c r="IL338" s="60"/>
      <c r="IM338" s="60"/>
      <c r="IN338" s="60"/>
      <c r="IO338" s="60"/>
      <c r="IP338" s="60"/>
      <c r="IQ338" s="60"/>
      <c r="IR338" s="60"/>
      <c r="IS338" s="60"/>
      <c r="IT338" s="60"/>
      <c r="IU338" s="60"/>
      <c r="IV338" s="60"/>
    </row>
    <row r="339" spans="1:256" s="53" customFormat="1" ht="20.25" customHeight="1">
      <c r="A339" s="282"/>
      <c r="B339" s="106" t="s">
        <v>17</v>
      </c>
      <c r="C339" s="107">
        <f>C323+C324+C325+C326+C327+C328+C329+C330+C331+C332+C333+C334+C336+C335+C337+C338</f>
        <v>84527.544130999988</v>
      </c>
      <c r="D339" s="107">
        <f t="shared" ref="D339:AI339" si="48">D323+D324+D325+D326+D327+D328+D329+D330+D331+D332+D333+D334+D336+D335+D337+D338</f>
        <v>141909</v>
      </c>
      <c r="E339" s="107">
        <f>C339/各地承保!D337*100</f>
        <v>59.582492520947781</v>
      </c>
      <c r="F339" s="107">
        <f t="shared" si="48"/>
        <v>30195.652318000004</v>
      </c>
      <c r="G339" s="107">
        <f t="shared" si="48"/>
        <v>11963</v>
      </c>
      <c r="H339" s="107">
        <f t="shared" si="48"/>
        <v>345.64992971920003</v>
      </c>
      <c r="I339" s="107">
        <f t="shared" si="48"/>
        <v>109</v>
      </c>
      <c r="J339" s="107">
        <f t="shared" si="48"/>
        <v>270.81824400000005</v>
      </c>
      <c r="K339" s="107">
        <f t="shared" si="48"/>
        <v>40</v>
      </c>
      <c r="L339" s="107">
        <f t="shared" si="48"/>
        <v>44526.362091567709</v>
      </c>
      <c r="M339" s="107">
        <f t="shared" si="48"/>
        <v>65844</v>
      </c>
      <c r="N339" s="107">
        <f>L339/各地承保!N337*100</f>
        <v>45.242794786436789</v>
      </c>
      <c r="O339" s="107">
        <f t="shared" si="48"/>
        <v>21792.534448000002</v>
      </c>
      <c r="P339" s="107">
        <f t="shared" si="48"/>
        <v>8096</v>
      </c>
      <c r="Q339" s="107">
        <f t="shared" si="48"/>
        <v>4884.9286849999989</v>
      </c>
      <c r="R339" s="107">
        <f t="shared" si="48"/>
        <v>7803</v>
      </c>
      <c r="S339" s="107">
        <f>Q339/各地承保!T337*100</f>
        <v>57.767724673845855</v>
      </c>
      <c r="T339" s="107">
        <f t="shared" si="48"/>
        <v>6633.9184130000003</v>
      </c>
      <c r="U339" s="107">
        <f t="shared" si="48"/>
        <v>744</v>
      </c>
      <c r="V339" s="107">
        <f t="shared" si="48"/>
        <v>43289.086965567709</v>
      </c>
      <c r="W339" s="107">
        <f t="shared" si="48"/>
        <v>63376</v>
      </c>
      <c r="X339" s="107">
        <f>V339/各地承保!Z337*100</f>
        <v>45.37087709672106</v>
      </c>
      <c r="Y339" s="107">
        <f t="shared" si="48"/>
        <v>21297.198575000002</v>
      </c>
      <c r="Z339" s="107">
        <f t="shared" si="48"/>
        <v>7824</v>
      </c>
      <c r="AA339" s="107">
        <f t="shared" si="48"/>
        <v>917.20183499999996</v>
      </c>
      <c r="AB339" s="107">
        <f t="shared" si="48"/>
        <v>1928</v>
      </c>
      <c r="AC339" s="107">
        <f t="shared" si="48"/>
        <v>383.49131999999997</v>
      </c>
      <c r="AD339" s="107">
        <f t="shared" si="48"/>
        <v>216</v>
      </c>
      <c r="AE339" s="107">
        <f t="shared" si="48"/>
        <v>320.07329099999998</v>
      </c>
      <c r="AF339" s="107">
        <f t="shared" si="48"/>
        <v>540</v>
      </c>
      <c r="AG339" s="107">
        <f t="shared" si="48"/>
        <v>111.84455299999999</v>
      </c>
      <c r="AH339" s="107">
        <f t="shared" si="48"/>
        <v>56</v>
      </c>
      <c r="AI339" s="107">
        <f t="shared" si="48"/>
        <v>28564.376361014398</v>
      </c>
      <c r="AJ339" s="107">
        <f t="shared" ref="AJ339:BV339" si="49">AJ323+AJ324+AJ325+AJ326+AJ327+AJ328+AJ329+AJ330+AJ331+AJ332+AJ333+AJ334+AJ336+AJ335+AJ337+AJ338</f>
        <v>49722</v>
      </c>
      <c r="AK339" s="107">
        <f t="shared" si="49"/>
        <v>1560.300594</v>
      </c>
      <c r="AL339" s="107">
        <f t="shared" si="49"/>
        <v>2509</v>
      </c>
      <c r="AM339" s="107">
        <f t="shared" si="49"/>
        <v>28019.617639326698</v>
      </c>
      <c r="AN339" s="107">
        <f t="shared" si="49"/>
        <v>48424</v>
      </c>
      <c r="AO339" s="107">
        <f t="shared" si="49"/>
        <v>1503.0617070000001</v>
      </c>
      <c r="AP339" s="107">
        <f t="shared" si="49"/>
        <v>2486</v>
      </c>
      <c r="AQ339" s="107">
        <f t="shared" si="49"/>
        <v>91.557020299400008</v>
      </c>
      <c r="AR339" s="107">
        <f t="shared" si="49"/>
        <v>294</v>
      </c>
      <c r="AS339" s="107">
        <f t="shared" si="49"/>
        <v>21.365527</v>
      </c>
      <c r="AT339" s="107">
        <f t="shared" si="49"/>
        <v>50</v>
      </c>
      <c r="AU339" s="107">
        <f t="shared" si="49"/>
        <v>1030.0486308795998</v>
      </c>
      <c r="AV339" s="107">
        <f t="shared" si="49"/>
        <v>77</v>
      </c>
      <c r="AW339" s="107">
        <f t="shared" si="49"/>
        <v>1307.2855440000003</v>
      </c>
      <c r="AX339" s="107">
        <f t="shared" si="49"/>
        <v>49</v>
      </c>
      <c r="AY339" s="107">
        <f t="shared" si="49"/>
        <v>44.029119999999999</v>
      </c>
      <c r="AZ339" s="107">
        <f t="shared" si="49"/>
        <v>6</v>
      </c>
      <c r="BA339" s="107">
        <f t="shared" si="49"/>
        <v>9.2574000000000005</v>
      </c>
      <c r="BB339" s="107">
        <f t="shared" si="49"/>
        <v>5</v>
      </c>
      <c r="BC339" s="107">
        <f t="shared" si="49"/>
        <v>24.074674731599998</v>
      </c>
      <c r="BD339" s="107">
        <f t="shared" si="49"/>
        <v>3</v>
      </c>
      <c r="BE339" s="107">
        <f t="shared" si="49"/>
        <v>0</v>
      </c>
      <c r="BF339" s="107">
        <f t="shared" si="49"/>
        <v>0</v>
      </c>
      <c r="BG339" s="107">
        <f t="shared" si="49"/>
        <v>3197.8672675753</v>
      </c>
      <c r="BH339" s="107">
        <f t="shared" si="49"/>
        <v>997</v>
      </c>
      <c r="BI339" s="107">
        <f t="shared" si="49"/>
        <v>3729.1806839999995</v>
      </c>
      <c r="BJ339" s="107">
        <f t="shared" si="49"/>
        <v>578</v>
      </c>
      <c r="BK339" s="107">
        <f t="shared" si="49"/>
        <v>3604.9241070816993</v>
      </c>
      <c r="BL339" s="107">
        <f t="shared" si="49"/>
        <v>7800</v>
      </c>
      <c r="BM339" s="107">
        <f t="shared" si="49"/>
        <v>1415.3612030000004</v>
      </c>
      <c r="BN339" s="107">
        <f t="shared" si="49"/>
        <v>484</v>
      </c>
      <c r="BO339" s="107">
        <f t="shared" si="49"/>
        <v>3098.3818271310997</v>
      </c>
      <c r="BP339" s="107">
        <f t="shared" si="49"/>
        <v>17056</v>
      </c>
      <c r="BQ339" s="107">
        <f t="shared" si="49"/>
        <v>88.750674000000004</v>
      </c>
      <c r="BR339" s="107">
        <f t="shared" si="49"/>
        <v>148</v>
      </c>
      <c r="BS339" s="107">
        <f t="shared" si="49"/>
        <v>0.27310099999419873</v>
      </c>
      <c r="BT339" s="107">
        <f t="shared" si="49"/>
        <v>1</v>
      </c>
      <c r="BU339" s="107">
        <f t="shared" si="49"/>
        <v>0.79800000000027838</v>
      </c>
      <c r="BV339" s="107">
        <f t="shared" si="49"/>
        <v>4</v>
      </c>
      <c r="BW339" s="131">
        <f t="shared" si="46"/>
        <v>84527.544131000002</v>
      </c>
      <c r="BX339" s="131">
        <f t="shared" si="47"/>
        <v>0</v>
      </c>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FZ339" s="57"/>
      <c r="GA339" s="57"/>
      <c r="GB339" s="57"/>
      <c r="GC339" s="57"/>
      <c r="GD339" s="57"/>
      <c r="GE339" s="57"/>
      <c r="GF339" s="57"/>
      <c r="GG339" s="57"/>
      <c r="GH339" s="57"/>
      <c r="GI339" s="57"/>
      <c r="GJ339" s="57"/>
      <c r="GK339" s="57"/>
      <c r="GL339" s="57"/>
      <c r="GM339" s="57"/>
      <c r="GN339" s="57"/>
      <c r="GO339" s="57"/>
      <c r="GP339" s="57"/>
      <c r="GQ339" s="57"/>
      <c r="GR339" s="57"/>
      <c r="GS339" s="57"/>
      <c r="GT339" s="57"/>
      <c r="GU339" s="57"/>
      <c r="GV339" s="57"/>
      <c r="GW339" s="57"/>
      <c r="GX339" s="57"/>
      <c r="GY339" s="57"/>
      <c r="GZ339" s="57"/>
      <c r="HA339" s="57"/>
      <c r="HB339" s="57"/>
      <c r="HC339" s="57"/>
      <c r="HD339" s="57"/>
      <c r="HE339" s="57"/>
      <c r="HF339" s="57"/>
      <c r="HG339" s="57"/>
      <c r="HH339" s="57"/>
      <c r="HI339" s="57"/>
      <c r="HJ339" s="57"/>
      <c r="HK339" s="57"/>
      <c r="HL339" s="57"/>
      <c r="HM339" s="57"/>
      <c r="HN339" s="57"/>
      <c r="HO339" s="57"/>
      <c r="HP339" s="57"/>
      <c r="HQ339" s="57"/>
      <c r="HR339" s="57"/>
      <c r="HS339" s="57"/>
      <c r="HT339" s="57"/>
      <c r="HU339" s="57"/>
      <c r="HV339" s="57"/>
      <c r="HW339" s="57"/>
      <c r="HX339" s="57"/>
      <c r="HY339" s="57"/>
      <c r="HZ339" s="57"/>
      <c r="IA339" s="57"/>
      <c r="IB339" s="57"/>
      <c r="IC339" s="57"/>
      <c r="ID339" s="57"/>
      <c r="IE339" s="57"/>
      <c r="IF339" s="57"/>
      <c r="IG339" s="57"/>
      <c r="IH339" s="57"/>
      <c r="II339" s="57"/>
      <c r="IJ339" s="57"/>
      <c r="IK339" s="57"/>
      <c r="IL339" s="57"/>
      <c r="IM339" s="57"/>
      <c r="IN339" s="57"/>
      <c r="IO339" s="57"/>
      <c r="IP339" s="57"/>
      <c r="IQ339" s="57"/>
      <c r="IR339" s="57"/>
      <c r="IS339" s="57"/>
      <c r="IT339" s="57"/>
      <c r="IU339" s="57"/>
      <c r="IV339" s="57"/>
    </row>
    <row r="340" spans="1:256" s="50" customFormat="1" ht="20.25" customHeight="1">
      <c r="A340" s="270" t="s">
        <v>96</v>
      </c>
      <c r="B340" s="74" t="s">
        <v>77</v>
      </c>
      <c r="C340" s="90">
        <v>23709.254112999999</v>
      </c>
      <c r="D340" s="90">
        <v>56800</v>
      </c>
      <c r="E340" s="90">
        <v>42.674084096641302</v>
      </c>
      <c r="F340" s="90">
        <v>11532.769603000001</v>
      </c>
      <c r="G340" s="90">
        <v>2924</v>
      </c>
      <c r="H340" s="90">
        <v>59.161735999999998</v>
      </c>
      <c r="I340" s="90">
        <v>40</v>
      </c>
      <c r="J340" s="90">
        <v>409.6</v>
      </c>
      <c r="K340" s="90">
        <v>17</v>
      </c>
      <c r="L340" s="90">
        <v>17006.769821000002</v>
      </c>
      <c r="M340" s="90">
        <v>22646</v>
      </c>
      <c r="N340" s="90">
        <v>47.149919645371803</v>
      </c>
      <c r="O340" s="90">
        <v>9609.2450829999998</v>
      </c>
      <c r="P340" s="90">
        <v>2544</v>
      </c>
      <c r="Q340" s="90">
        <v>1640.8666760000001</v>
      </c>
      <c r="R340" s="90">
        <v>1354</v>
      </c>
      <c r="S340" s="90">
        <v>403.67863036008998</v>
      </c>
      <c r="T340" s="90">
        <v>537.35317199999997</v>
      </c>
      <c r="U340" s="90">
        <v>110</v>
      </c>
      <c r="V340" s="90">
        <v>16356.788533999999</v>
      </c>
      <c r="W340" s="90">
        <v>21428</v>
      </c>
      <c r="X340" s="90">
        <v>46.337822864284902</v>
      </c>
      <c r="Y340" s="90">
        <v>9280.6291760000004</v>
      </c>
      <c r="Z340" s="90">
        <v>2434</v>
      </c>
      <c r="AA340" s="90">
        <v>562.729555</v>
      </c>
      <c r="AB340" s="90">
        <v>1123</v>
      </c>
      <c r="AC340" s="90">
        <v>296.79215699999997</v>
      </c>
      <c r="AD340" s="90">
        <v>103</v>
      </c>
      <c r="AE340" s="90">
        <v>87.251732000000004</v>
      </c>
      <c r="AF340" s="90">
        <v>95</v>
      </c>
      <c r="AG340" s="90">
        <v>31.82375</v>
      </c>
      <c r="AH340" s="90">
        <v>7</v>
      </c>
      <c r="AI340" s="90">
        <v>4759.6238489999996</v>
      </c>
      <c r="AJ340" s="90">
        <v>25638</v>
      </c>
      <c r="AK340" s="90">
        <v>2.3794900000000001</v>
      </c>
      <c r="AL340" s="90">
        <v>28</v>
      </c>
      <c r="AM340" s="90">
        <v>4759.6238489999996</v>
      </c>
      <c r="AN340" s="90">
        <v>25638</v>
      </c>
      <c r="AO340" s="90">
        <v>2.3794900000000001</v>
      </c>
      <c r="AP340" s="90">
        <v>28</v>
      </c>
      <c r="AQ340" s="90">
        <v>176.44324700000001</v>
      </c>
      <c r="AR340" s="90">
        <v>2517</v>
      </c>
      <c r="AS340" s="90">
        <v>3.1160000000000001</v>
      </c>
      <c r="AT340" s="90">
        <v>36</v>
      </c>
      <c r="AU340" s="90">
        <v>0</v>
      </c>
      <c r="AV340" s="90">
        <v>0</v>
      </c>
      <c r="AW340" s="90">
        <v>56.674999999999997</v>
      </c>
      <c r="AX340" s="90">
        <v>4</v>
      </c>
      <c r="AY340" s="90">
        <v>1.998375</v>
      </c>
      <c r="AZ340" s="90">
        <v>5</v>
      </c>
      <c r="BA340" s="90">
        <v>7.8</v>
      </c>
      <c r="BB340" s="90">
        <v>3</v>
      </c>
      <c r="BC340" s="90">
        <v>0</v>
      </c>
      <c r="BD340" s="90">
        <v>0</v>
      </c>
      <c r="BE340" s="90">
        <v>4</v>
      </c>
      <c r="BF340" s="90">
        <v>1</v>
      </c>
      <c r="BG340" s="90">
        <v>1030.9470229999999</v>
      </c>
      <c r="BH340" s="90">
        <v>385</v>
      </c>
      <c r="BI340" s="90">
        <v>1036.9880000000001</v>
      </c>
      <c r="BJ340" s="90">
        <v>151</v>
      </c>
      <c r="BK340" s="90">
        <v>667.369685</v>
      </c>
      <c r="BL340" s="90">
        <v>5561</v>
      </c>
      <c r="BM340" s="90">
        <v>402.96602999999999</v>
      </c>
      <c r="BN340" s="90">
        <v>140</v>
      </c>
      <c r="BO340" s="90">
        <v>6.9403769999999998</v>
      </c>
      <c r="BP340" s="90">
        <v>8</v>
      </c>
      <c r="BQ340" s="90">
        <v>0</v>
      </c>
      <c r="BR340" s="90">
        <v>0</v>
      </c>
      <c r="BS340" s="90">
        <v>-2.1582735598713E-13</v>
      </c>
      <c r="BT340" s="90">
        <v>0</v>
      </c>
      <c r="BU340" s="90">
        <v>1.1937117960769699E-12</v>
      </c>
      <c r="BV340" s="90">
        <v>0</v>
      </c>
      <c r="BW340" s="131">
        <f t="shared" si="46"/>
        <v>23709.254112999999</v>
      </c>
      <c r="BX340" s="131">
        <f t="shared" si="47"/>
        <v>0</v>
      </c>
      <c r="IS340" s="60"/>
      <c r="IT340" s="60"/>
      <c r="IU340" s="60"/>
      <c r="IV340" s="60"/>
    </row>
    <row r="341" spans="1:256" s="54" customFormat="1" ht="20.25" customHeight="1">
      <c r="A341" s="271"/>
      <c r="B341" s="74" t="s">
        <v>32</v>
      </c>
      <c r="C341" s="90">
        <v>5692.0184769999996</v>
      </c>
      <c r="D341" s="90">
        <v>7516</v>
      </c>
      <c r="E341" s="90">
        <v>51.489260816654301</v>
      </c>
      <c r="F341" s="90">
        <v>1946.1129559999999</v>
      </c>
      <c r="G341" s="90">
        <v>521</v>
      </c>
      <c r="H341" s="90">
        <v>418.71497499999998</v>
      </c>
      <c r="I341" s="90">
        <v>6</v>
      </c>
      <c r="J341" s="90">
        <v>0</v>
      </c>
      <c r="K341" s="90">
        <v>0</v>
      </c>
      <c r="L341" s="90">
        <v>4829.5031829999998</v>
      </c>
      <c r="M341" s="90">
        <v>6292</v>
      </c>
      <c r="N341" s="90">
        <v>47.7042702662891</v>
      </c>
      <c r="O341" s="90">
        <v>1449.9716519999999</v>
      </c>
      <c r="P341" s="90">
        <v>389</v>
      </c>
      <c r="Q341" s="90">
        <v>716.25124800000003</v>
      </c>
      <c r="R341" s="90">
        <v>1057</v>
      </c>
      <c r="S341" s="90">
        <v>42.500340702312101</v>
      </c>
      <c r="T341" s="90">
        <v>123.669577</v>
      </c>
      <c r="U341" s="90">
        <v>46</v>
      </c>
      <c r="V341" s="90">
        <v>4613.868093</v>
      </c>
      <c r="W341" s="90">
        <v>5912</v>
      </c>
      <c r="X341" s="90">
        <v>46.405234574257499</v>
      </c>
      <c r="Y341" s="90">
        <v>1426.2599130000001</v>
      </c>
      <c r="Z341" s="90">
        <v>374</v>
      </c>
      <c r="AA341" s="90">
        <v>215.63508999999999</v>
      </c>
      <c r="AB341" s="90">
        <v>380</v>
      </c>
      <c r="AC341" s="90">
        <v>23.711739000000001</v>
      </c>
      <c r="AD341" s="90">
        <v>15</v>
      </c>
      <c r="AE341" s="90">
        <v>0</v>
      </c>
      <c r="AF341" s="90">
        <v>0</v>
      </c>
      <c r="AG341" s="90">
        <v>0</v>
      </c>
      <c r="AH341" s="90">
        <v>0</v>
      </c>
      <c r="AI341" s="90">
        <v>0</v>
      </c>
      <c r="AJ341" s="90">
        <v>0</v>
      </c>
      <c r="AK341" s="90">
        <v>0</v>
      </c>
      <c r="AL341" s="90">
        <v>0</v>
      </c>
      <c r="AM341" s="90">
        <v>0</v>
      </c>
      <c r="AN341" s="90">
        <v>0</v>
      </c>
      <c r="AO341" s="90">
        <v>0</v>
      </c>
      <c r="AP341" s="90">
        <v>0</v>
      </c>
      <c r="AQ341" s="90">
        <v>0</v>
      </c>
      <c r="AR341" s="90">
        <v>0</v>
      </c>
      <c r="AS341" s="90">
        <v>0</v>
      </c>
      <c r="AT341" s="90">
        <v>0</v>
      </c>
      <c r="AU341" s="90">
        <v>15.928917</v>
      </c>
      <c r="AV341" s="90">
        <v>7</v>
      </c>
      <c r="AW341" s="90">
        <v>1.04</v>
      </c>
      <c r="AX341" s="90">
        <v>1</v>
      </c>
      <c r="AY341" s="90">
        <v>0</v>
      </c>
      <c r="AZ341" s="90">
        <v>0</v>
      </c>
      <c r="BA341" s="90">
        <v>0</v>
      </c>
      <c r="BB341" s="90">
        <v>0</v>
      </c>
      <c r="BC341" s="90">
        <v>0</v>
      </c>
      <c r="BD341" s="90">
        <v>0</v>
      </c>
      <c r="BE341" s="90">
        <v>0</v>
      </c>
      <c r="BF341" s="90">
        <v>0</v>
      </c>
      <c r="BG341" s="90">
        <v>65.287779999999998</v>
      </c>
      <c r="BH341" s="90">
        <v>57</v>
      </c>
      <c r="BI341" s="90">
        <v>116.0149</v>
      </c>
      <c r="BJ341" s="90">
        <v>24</v>
      </c>
      <c r="BK341" s="90">
        <v>249.7114</v>
      </c>
      <c r="BL341" s="90">
        <v>378</v>
      </c>
      <c r="BM341" s="90">
        <v>368.37640399999998</v>
      </c>
      <c r="BN341" s="90">
        <v>102</v>
      </c>
      <c r="BO341" s="90">
        <v>112.87222199999999</v>
      </c>
      <c r="BP341" s="90">
        <v>776</v>
      </c>
      <c r="BQ341" s="90">
        <v>7.71</v>
      </c>
      <c r="BR341" s="90">
        <v>4</v>
      </c>
      <c r="BS341" s="90">
        <v>0</v>
      </c>
      <c r="BT341" s="90">
        <v>0</v>
      </c>
      <c r="BU341" s="90">
        <v>3</v>
      </c>
      <c r="BV341" s="90">
        <v>1</v>
      </c>
      <c r="BW341" s="131">
        <f t="shared" si="46"/>
        <v>5692.0184769999996</v>
      </c>
      <c r="BX341" s="131">
        <f t="shared" si="47"/>
        <v>0</v>
      </c>
      <c r="BY341" s="135"/>
      <c r="BZ341" s="135"/>
      <c r="CA341" s="135"/>
      <c r="CB341" s="135"/>
      <c r="CC341" s="135"/>
      <c r="CD341" s="135"/>
      <c r="CE341" s="135"/>
      <c r="CF341" s="135"/>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5"/>
      <c r="EA341" s="135"/>
      <c r="EB341" s="135"/>
      <c r="EC341" s="135"/>
      <c r="ED341" s="135"/>
      <c r="EE341" s="135"/>
      <c r="EF341" s="135"/>
      <c r="EG341" s="135"/>
      <c r="EH341" s="135"/>
      <c r="EI341" s="135"/>
      <c r="EJ341" s="135"/>
      <c r="EK341" s="135"/>
      <c r="EL341" s="135"/>
      <c r="EM341" s="135"/>
      <c r="EN341" s="135"/>
      <c r="EO341" s="135"/>
      <c r="EP341" s="135"/>
      <c r="EQ341" s="135"/>
      <c r="ER341" s="135"/>
      <c r="ES341" s="135"/>
      <c r="ET341" s="135"/>
      <c r="EU341" s="135"/>
      <c r="EV341" s="135"/>
      <c r="EW341" s="135"/>
      <c r="EX341" s="135"/>
      <c r="EY341" s="135"/>
      <c r="EZ341" s="135"/>
      <c r="FA341" s="135"/>
      <c r="FB341" s="135"/>
      <c r="FC341" s="135"/>
      <c r="FD341" s="135"/>
      <c r="FE341" s="135"/>
      <c r="FF341" s="135"/>
      <c r="FG341" s="135"/>
      <c r="FH341" s="135"/>
      <c r="FI341" s="135"/>
      <c r="FJ341" s="135"/>
      <c r="FK341" s="135"/>
      <c r="FL341" s="135"/>
      <c r="FM341" s="135"/>
      <c r="FN341" s="135"/>
      <c r="FO341" s="135"/>
      <c r="FP341" s="135"/>
      <c r="FQ341" s="135"/>
      <c r="FR341" s="135"/>
      <c r="FS341" s="135"/>
      <c r="FT341" s="135"/>
      <c r="FU341" s="135"/>
      <c r="FV341" s="135"/>
      <c r="FW341" s="135"/>
      <c r="FX341" s="135"/>
      <c r="FY341" s="135"/>
      <c r="FZ341" s="135"/>
      <c r="GA341" s="135"/>
      <c r="GB341" s="135"/>
      <c r="GC341" s="135"/>
      <c r="GD341" s="135"/>
      <c r="GE341" s="135"/>
      <c r="GF341" s="135"/>
      <c r="GG341" s="135"/>
      <c r="GH341" s="135"/>
      <c r="GI341" s="135"/>
      <c r="GJ341" s="135"/>
      <c r="GK341" s="135"/>
      <c r="GL341" s="135"/>
      <c r="GM341" s="135"/>
      <c r="GN341" s="135"/>
      <c r="GO341" s="135"/>
      <c r="GP341" s="135"/>
      <c r="GQ341" s="135"/>
      <c r="GR341" s="135"/>
      <c r="GS341" s="135"/>
      <c r="GT341" s="135"/>
      <c r="GU341" s="135"/>
      <c r="GV341" s="135"/>
      <c r="GW341" s="135"/>
      <c r="GX341" s="135"/>
      <c r="GY341" s="135"/>
      <c r="GZ341" s="135"/>
      <c r="HA341" s="135"/>
      <c r="HB341" s="135"/>
      <c r="HC341" s="135"/>
      <c r="HD341" s="135"/>
      <c r="HE341" s="135"/>
      <c r="HF341" s="135"/>
      <c r="HG341" s="135"/>
      <c r="HH341" s="135"/>
      <c r="HI341" s="135"/>
      <c r="HJ341" s="135"/>
      <c r="HK341" s="135"/>
      <c r="HL341" s="135"/>
      <c r="HM341" s="135"/>
      <c r="HN341" s="135"/>
      <c r="HO341" s="135"/>
      <c r="HP341" s="135"/>
      <c r="HQ341" s="135"/>
      <c r="HR341" s="135"/>
      <c r="HS341" s="135"/>
      <c r="HT341" s="135"/>
      <c r="HU341" s="135"/>
      <c r="HV341" s="135"/>
      <c r="HW341" s="135"/>
      <c r="HX341" s="135"/>
      <c r="HY341" s="135"/>
      <c r="HZ341" s="135"/>
      <c r="IA341" s="135"/>
      <c r="IB341" s="135"/>
      <c r="IC341" s="135"/>
      <c r="ID341" s="135"/>
      <c r="IE341" s="135"/>
      <c r="IF341" s="135"/>
      <c r="IG341" s="135"/>
      <c r="IH341" s="135"/>
      <c r="II341" s="135"/>
      <c r="IJ341" s="135"/>
      <c r="IK341" s="135"/>
      <c r="IL341" s="135"/>
      <c r="IM341" s="135"/>
      <c r="IN341" s="135"/>
      <c r="IO341" s="135"/>
      <c r="IP341" s="135"/>
      <c r="IQ341" s="135"/>
      <c r="IR341" s="135"/>
      <c r="IS341" s="135"/>
      <c r="IT341" s="135"/>
      <c r="IU341" s="135"/>
      <c r="IV341" s="135"/>
    </row>
    <row r="342" spans="1:256" s="50" customFormat="1" ht="20.25" customHeight="1">
      <c r="A342" s="271"/>
      <c r="B342" s="74" t="s">
        <v>34</v>
      </c>
      <c r="C342" s="90">
        <v>4736.8037769980001</v>
      </c>
      <c r="D342" s="90">
        <v>6923</v>
      </c>
      <c r="E342" s="90">
        <v>80.636958854949498</v>
      </c>
      <c r="F342" s="90">
        <v>1515.7460860000001</v>
      </c>
      <c r="G342" s="90">
        <v>405</v>
      </c>
      <c r="H342" s="92">
        <v>0</v>
      </c>
      <c r="I342" s="92">
        <v>0</v>
      </c>
      <c r="J342" s="92">
        <v>0</v>
      </c>
      <c r="K342" s="92">
        <v>0</v>
      </c>
      <c r="L342" s="90">
        <v>3235.1351548642001</v>
      </c>
      <c r="M342" s="90">
        <v>3279</v>
      </c>
      <c r="N342" s="90">
        <v>75.500659991125403</v>
      </c>
      <c r="O342" s="90">
        <v>900.53443000000004</v>
      </c>
      <c r="P342" s="90">
        <v>275</v>
      </c>
      <c r="Q342" s="90">
        <v>353.19128499999999</v>
      </c>
      <c r="R342" s="90">
        <v>52</v>
      </c>
      <c r="S342" s="90">
        <v>59.887068818912297</v>
      </c>
      <c r="T342" s="90">
        <v>1515.7460860000001</v>
      </c>
      <c r="U342" s="90">
        <v>5</v>
      </c>
      <c r="V342" s="92">
        <v>2914.9672008642001</v>
      </c>
      <c r="W342" s="92">
        <v>2837</v>
      </c>
      <c r="X342" s="90">
        <v>70.154631572052494</v>
      </c>
      <c r="Y342" s="92">
        <v>764.12477000000001</v>
      </c>
      <c r="Z342" s="92">
        <v>227</v>
      </c>
      <c r="AA342" s="90">
        <v>304.12904900000001</v>
      </c>
      <c r="AB342" s="90">
        <v>413</v>
      </c>
      <c r="AC342" s="90">
        <v>107.40416</v>
      </c>
      <c r="AD342" s="90">
        <v>39</v>
      </c>
      <c r="AE342" s="90">
        <v>16.038905</v>
      </c>
      <c r="AF342" s="90">
        <v>29</v>
      </c>
      <c r="AG342" s="90">
        <v>29.005500000000001</v>
      </c>
      <c r="AH342" s="90">
        <v>9</v>
      </c>
      <c r="AI342" s="92">
        <v>341.66749052120002</v>
      </c>
      <c r="AJ342" s="92">
        <v>1571</v>
      </c>
      <c r="AK342" s="90">
        <v>3.66465</v>
      </c>
      <c r="AL342" s="90">
        <v>31</v>
      </c>
      <c r="AM342" s="92">
        <v>325.8117847067</v>
      </c>
      <c r="AN342" s="92">
        <v>1514</v>
      </c>
      <c r="AO342" s="90">
        <v>3.4646499999999998</v>
      </c>
      <c r="AP342" s="90">
        <v>29</v>
      </c>
      <c r="AQ342" s="92">
        <v>0</v>
      </c>
      <c r="AR342" s="92">
        <v>0</v>
      </c>
      <c r="AS342" s="90">
        <v>0</v>
      </c>
      <c r="AT342" s="90">
        <v>0</v>
      </c>
      <c r="AU342" s="92">
        <v>0</v>
      </c>
      <c r="AV342" s="92">
        <v>0</v>
      </c>
      <c r="AW342" s="90">
        <v>27.076699999999999</v>
      </c>
      <c r="AX342" s="90">
        <v>4</v>
      </c>
      <c r="AY342" s="92">
        <v>0</v>
      </c>
      <c r="AZ342" s="92">
        <v>0</v>
      </c>
      <c r="BA342" s="90">
        <v>0</v>
      </c>
      <c r="BB342" s="90">
        <v>0</v>
      </c>
      <c r="BC342" s="92">
        <v>0</v>
      </c>
      <c r="BD342" s="92">
        <v>0</v>
      </c>
      <c r="BE342" s="90">
        <v>0</v>
      </c>
      <c r="BF342" s="90">
        <v>0</v>
      </c>
      <c r="BG342" s="92">
        <v>420.17313590399999</v>
      </c>
      <c r="BH342" s="92">
        <v>78</v>
      </c>
      <c r="BI342" s="90">
        <v>582.33233299999995</v>
      </c>
      <c r="BJ342" s="90">
        <v>89</v>
      </c>
      <c r="BK342" s="92">
        <v>589.58449663930003</v>
      </c>
      <c r="BL342" s="92">
        <v>559</v>
      </c>
      <c r="BM342" s="90">
        <v>1.5504979999999999</v>
      </c>
      <c r="BN342" s="90">
        <v>5</v>
      </c>
      <c r="BO342" s="92">
        <v>150.24349906929999</v>
      </c>
      <c r="BP342" s="92">
        <v>1436</v>
      </c>
      <c r="BQ342" s="90">
        <v>0.58747499999999997</v>
      </c>
      <c r="BR342" s="90">
        <v>1</v>
      </c>
      <c r="BS342" s="92">
        <v>3.69482222595252E-13</v>
      </c>
      <c r="BT342" s="92">
        <v>0</v>
      </c>
      <c r="BU342" s="90">
        <v>-2.3914203950425902E-13</v>
      </c>
      <c r="BV342" s="90">
        <v>0</v>
      </c>
      <c r="BW342" s="131">
        <f t="shared" si="46"/>
        <v>4736.8037769980001</v>
      </c>
      <c r="BX342" s="131">
        <f t="shared" si="47"/>
        <v>0</v>
      </c>
      <c r="IS342" s="60"/>
      <c r="IT342" s="60"/>
      <c r="IU342" s="60"/>
      <c r="IV342" s="60"/>
    </row>
    <row r="343" spans="1:256" s="50" customFormat="1" ht="20.25" customHeight="1">
      <c r="A343" s="271"/>
      <c r="B343" s="91" t="s">
        <v>48</v>
      </c>
      <c r="C343" s="90">
        <v>500.861447</v>
      </c>
      <c r="D343" s="90">
        <v>497</v>
      </c>
      <c r="E343" s="90">
        <v>54.966329253366197</v>
      </c>
      <c r="F343" s="90">
        <v>187.75630000000001</v>
      </c>
      <c r="G343" s="90">
        <v>86</v>
      </c>
      <c r="H343" s="90">
        <v>7.0000000000000001E-3</v>
      </c>
      <c r="I343" s="90">
        <v>1</v>
      </c>
      <c r="J343" s="90">
        <v>0</v>
      </c>
      <c r="K343" s="90">
        <v>0</v>
      </c>
      <c r="L343" s="90">
        <v>420.499415</v>
      </c>
      <c r="M343" s="90">
        <v>411</v>
      </c>
      <c r="N343" s="90">
        <v>77.388473645318598</v>
      </c>
      <c r="O343" s="90">
        <v>84.595399999999998</v>
      </c>
      <c r="P343" s="90">
        <v>32</v>
      </c>
      <c r="Q343" s="90">
        <v>100.274692</v>
      </c>
      <c r="R343" s="90">
        <v>68</v>
      </c>
      <c r="S343" s="90">
        <v>82.555961155182999</v>
      </c>
      <c r="T343" s="90">
        <v>6.33352</v>
      </c>
      <c r="U343" s="90">
        <v>11</v>
      </c>
      <c r="V343" s="90">
        <v>393.67036000000002</v>
      </c>
      <c r="W343" s="90">
        <v>336</v>
      </c>
      <c r="X343" s="90">
        <v>85.7862633770374</v>
      </c>
      <c r="Y343" s="90">
        <v>65.639799999999994</v>
      </c>
      <c r="Z343" s="90">
        <v>24</v>
      </c>
      <c r="AA343" s="90">
        <v>26.829055</v>
      </c>
      <c r="AB343" s="90">
        <v>75</v>
      </c>
      <c r="AC343" s="90">
        <v>18.9556</v>
      </c>
      <c r="AD343" s="90">
        <v>8</v>
      </c>
      <c r="AE343" s="90">
        <v>0</v>
      </c>
      <c r="AF343" s="90">
        <v>0</v>
      </c>
      <c r="AG343" s="90">
        <v>0</v>
      </c>
      <c r="AH343" s="90">
        <v>0</v>
      </c>
      <c r="AI343" s="90">
        <v>0</v>
      </c>
      <c r="AJ343" s="90">
        <v>0</v>
      </c>
      <c r="AK343" s="90">
        <v>0</v>
      </c>
      <c r="AL343" s="90">
        <v>0</v>
      </c>
      <c r="AM343" s="90">
        <v>0</v>
      </c>
      <c r="AN343" s="90">
        <v>0</v>
      </c>
      <c r="AO343" s="90">
        <v>0</v>
      </c>
      <c r="AP343" s="90">
        <v>0</v>
      </c>
      <c r="AQ343" s="90">
        <v>0.56050999999999995</v>
      </c>
      <c r="AR343" s="90">
        <v>8</v>
      </c>
      <c r="AS343" s="90">
        <v>0</v>
      </c>
      <c r="AT343" s="90">
        <v>0</v>
      </c>
      <c r="AU343" s="90">
        <v>0</v>
      </c>
      <c r="AV343" s="90">
        <v>0</v>
      </c>
      <c r="AW343" s="90">
        <v>0</v>
      </c>
      <c r="AX343" s="90">
        <v>0</v>
      </c>
      <c r="AY343" s="90">
        <v>0</v>
      </c>
      <c r="AZ343" s="90">
        <v>0</v>
      </c>
      <c r="BA343" s="90">
        <v>0</v>
      </c>
      <c r="BB343" s="90">
        <v>0</v>
      </c>
      <c r="BC343" s="90">
        <v>0</v>
      </c>
      <c r="BD343" s="90">
        <v>0</v>
      </c>
      <c r="BE343" s="90">
        <v>0</v>
      </c>
      <c r="BF343" s="90">
        <v>0</v>
      </c>
      <c r="BG343" s="90">
        <v>51.730127000000003</v>
      </c>
      <c r="BH343" s="90">
        <v>27</v>
      </c>
      <c r="BI343" s="90">
        <v>64.437600000000003</v>
      </c>
      <c r="BJ343" s="90">
        <v>28</v>
      </c>
      <c r="BK343" s="90">
        <v>12.33977</v>
      </c>
      <c r="BL343" s="90">
        <v>50</v>
      </c>
      <c r="BM343" s="90">
        <v>16.393000000000001</v>
      </c>
      <c r="BN343" s="90">
        <v>26</v>
      </c>
      <c r="BO343" s="90">
        <v>15.724625</v>
      </c>
      <c r="BP343" s="90">
        <v>0</v>
      </c>
      <c r="BQ343" s="90">
        <v>22.330300000000001</v>
      </c>
      <c r="BR343" s="90">
        <v>0</v>
      </c>
      <c r="BS343" s="90">
        <v>0</v>
      </c>
      <c r="BT343" s="90">
        <v>0</v>
      </c>
      <c r="BU343" s="90">
        <v>0</v>
      </c>
      <c r="BV343" s="90">
        <v>0</v>
      </c>
      <c r="BW343" s="131">
        <f t="shared" si="46"/>
        <v>500.861447</v>
      </c>
      <c r="BX343" s="131">
        <f t="shared" si="47"/>
        <v>0</v>
      </c>
      <c r="IS343" s="60"/>
      <c r="IT343" s="60"/>
      <c r="IU343" s="60"/>
      <c r="IV343" s="60"/>
    </row>
    <row r="344" spans="1:256" s="50" customFormat="1" ht="20.25" customHeight="1">
      <c r="A344" s="271"/>
      <c r="B344" s="91" t="s">
        <v>39</v>
      </c>
      <c r="C344" s="97">
        <v>520.88</v>
      </c>
      <c r="D344" s="97">
        <v>657</v>
      </c>
      <c r="E344" s="97">
        <v>35.1127439414877</v>
      </c>
      <c r="F344" s="97">
        <v>120.07</v>
      </c>
      <c r="G344" s="97">
        <v>117</v>
      </c>
      <c r="H344" s="90">
        <v>0</v>
      </c>
      <c r="I344" s="90">
        <v>0</v>
      </c>
      <c r="J344" s="90">
        <v>0</v>
      </c>
      <c r="K344" s="90">
        <v>0</v>
      </c>
      <c r="L344" s="97">
        <v>503.15</v>
      </c>
      <c r="M344" s="97">
        <v>646</v>
      </c>
      <c r="N344" s="97">
        <v>34.927631807295803</v>
      </c>
      <c r="O344" s="97">
        <v>106.6</v>
      </c>
      <c r="P344" s="97">
        <v>116</v>
      </c>
      <c r="Q344" s="97">
        <v>104.1</v>
      </c>
      <c r="R344" s="97">
        <v>117</v>
      </c>
      <c r="S344" s="97">
        <v>105.663824604141</v>
      </c>
      <c r="T344" s="97">
        <v>18.350000000000001</v>
      </c>
      <c r="U344" s="97">
        <v>31</v>
      </c>
      <c r="V344" s="97">
        <v>502.1</v>
      </c>
      <c r="W344" s="97">
        <v>644</v>
      </c>
      <c r="X344" s="97">
        <v>34.872899013751898</v>
      </c>
      <c r="Y344" s="97">
        <v>103.77</v>
      </c>
      <c r="Z344" s="97">
        <v>115</v>
      </c>
      <c r="AA344" s="97">
        <v>0.84</v>
      </c>
      <c r="AB344" s="97">
        <v>2</v>
      </c>
      <c r="AC344" s="97">
        <v>2.2599999999999998</v>
      </c>
      <c r="AD344" s="97">
        <v>0.8</v>
      </c>
      <c r="AE344" s="97">
        <v>0.21</v>
      </c>
      <c r="AF344" s="97">
        <v>0</v>
      </c>
      <c r="AG344" s="97">
        <v>0.56999999999999995</v>
      </c>
      <c r="AH344" s="97">
        <v>0.2</v>
      </c>
      <c r="AI344" s="97">
        <v>0</v>
      </c>
      <c r="AJ344" s="97">
        <v>0</v>
      </c>
      <c r="AK344" s="97">
        <v>0</v>
      </c>
      <c r="AL344" s="97">
        <v>0</v>
      </c>
      <c r="AM344" s="97">
        <v>0</v>
      </c>
      <c r="AN344" s="97">
        <v>0</v>
      </c>
      <c r="AO344" s="97">
        <v>0</v>
      </c>
      <c r="AP344" s="97">
        <v>0</v>
      </c>
      <c r="AQ344" s="97">
        <v>0</v>
      </c>
      <c r="AR344" s="97">
        <v>0</v>
      </c>
      <c r="AS344" s="97">
        <v>0</v>
      </c>
      <c r="AT344" s="97">
        <v>0</v>
      </c>
      <c r="AU344" s="97">
        <v>0</v>
      </c>
      <c r="AV344" s="97">
        <v>0</v>
      </c>
      <c r="AW344" s="97">
        <v>0</v>
      </c>
      <c r="AX344" s="97">
        <v>0</v>
      </c>
      <c r="AY344" s="97">
        <v>0</v>
      </c>
      <c r="AZ344" s="97">
        <v>0</v>
      </c>
      <c r="BA344" s="97">
        <v>0</v>
      </c>
      <c r="BB344" s="97">
        <v>0</v>
      </c>
      <c r="BC344" s="97">
        <v>0</v>
      </c>
      <c r="BD344" s="97">
        <v>0</v>
      </c>
      <c r="BE344" s="97">
        <v>0</v>
      </c>
      <c r="BF344" s="97">
        <v>0</v>
      </c>
      <c r="BG344" s="97">
        <v>0.03</v>
      </c>
      <c r="BH344" s="97">
        <v>2</v>
      </c>
      <c r="BI344" s="97">
        <v>0</v>
      </c>
      <c r="BJ344" s="97">
        <v>0</v>
      </c>
      <c r="BK344" s="97">
        <v>17.7</v>
      </c>
      <c r="BL344" s="97">
        <v>9</v>
      </c>
      <c r="BM344" s="97">
        <v>13.47</v>
      </c>
      <c r="BN344" s="97">
        <v>1</v>
      </c>
      <c r="BO344" s="97">
        <v>0</v>
      </c>
      <c r="BP344" s="97">
        <v>0</v>
      </c>
      <c r="BQ344" s="97">
        <v>0</v>
      </c>
      <c r="BR344" s="97">
        <v>0</v>
      </c>
      <c r="BS344" s="97">
        <v>0</v>
      </c>
      <c r="BT344" s="97">
        <v>0</v>
      </c>
      <c r="BU344" s="97">
        <v>0</v>
      </c>
      <c r="BV344" s="97">
        <v>0</v>
      </c>
      <c r="BW344" s="131">
        <f t="shared" si="46"/>
        <v>520.88</v>
      </c>
      <c r="BX344" s="131">
        <f t="shared" si="47"/>
        <v>0</v>
      </c>
      <c r="IS344" s="60"/>
      <c r="IT344" s="60"/>
      <c r="IU344" s="60"/>
      <c r="IV344" s="60"/>
    </row>
    <row r="345" spans="1:256" s="50" customFormat="1" ht="20.25" customHeight="1">
      <c r="A345" s="271"/>
      <c r="B345" s="91" t="s">
        <v>33</v>
      </c>
      <c r="C345" s="92">
        <v>7067.1504569999997</v>
      </c>
      <c r="D345" s="92">
        <v>10455</v>
      </c>
      <c r="E345" s="92">
        <v>41.458383634113702</v>
      </c>
      <c r="F345" s="92">
        <v>2785.2927079999999</v>
      </c>
      <c r="G345" s="92">
        <v>1265</v>
      </c>
      <c r="H345" s="92">
        <v>0</v>
      </c>
      <c r="I345" s="92">
        <v>0</v>
      </c>
      <c r="J345" s="92">
        <v>0</v>
      </c>
      <c r="K345" s="92">
        <v>0</v>
      </c>
      <c r="L345" s="92">
        <v>6914.7292639999996</v>
      </c>
      <c r="M345" s="92">
        <v>10337</v>
      </c>
      <c r="N345" s="92">
        <v>42.619020032926798</v>
      </c>
      <c r="O345" s="92">
        <v>2713.0379889999999</v>
      </c>
      <c r="P345" s="92">
        <v>1100</v>
      </c>
      <c r="Q345" s="92">
        <v>2779.7040189999998</v>
      </c>
      <c r="R345" s="92">
        <v>4567</v>
      </c>
      <c r="S345" s="92">
        <v>61.261037398394997</v>
      </c>
      <c r="T345" s="92">
        <v>1183.87969</v>
      </c>
      <c r="U345" s="92">
        <v>452</v>
      </c>
      <c r="V345" s="92">
        <v>6901.3667329999998</v>
      </c>
      <c r="W345" s="92">
        <v>10325</v>
      </c>
      <c r="X345" s="92">
        <v>42.559328354009303</v>
      </c>
      <c r="Y345" s="92">
        <v>2711.2009889999999</v>
      </c>
      <c r="Z345" s="92">
        <v>1097</v>
      </c>
      <c r="AA345" s="92">
        <v>13.159485999999999</v>
      </c>
      <c r="AB345" s="92">
        <v>11</v>
      </c>
      <c r="AC345" s="92">
        <v>1.837</v>
      </c>
      <c r="AD345" s="92">
        <v>3</v>
      </c>
      <c r="AE345" s="92">
        <v>0.203045</v>
      </c>
      <c r="AF345" s="92">
        <v>1</v>
      </c>
      <c r="AG345" s="92">
        <v>0</v>
      </c>
      <c r="AH345" s="92">
        <v>0</v>
      </c>
      <c r="AI345" s="92">
        <v>0</v>
      </c>
      <c r="AJ345" s="92">
        <v>0</v>
      </c>
      <c r="AK345" s="92">
        <v>0</v>
      </c>
      <c r="AL345" s="92">
        <v>0</v>
      </c>
      <c r="AM345" s="92">
        <v>0</v>
      </c>
      <c r="AN345" s="92">
        <v>0</v>
      </c>
      <c r="AO345" s="92">
        <v>0</v>
      </c>
      <c r="AP345" s="92">
        <v>0</v>
      </c>
      <c r="AQ345" s="92">
        <v>8.8157169999999994</v>
      </c>
      <c r="AR345" s="92">
        <v>54</v>
      </c>
      <c r="AS345" s="92">
        <v>23.021056000000002</v>
      </c>
      <c r="AT345" s="92">
        <v>124</v>
      </c>
      <c r="AU345" s="92">
        <v>0</v>
      </c>
      <c r="AV345" s="92">
        <v>0</v>
      </c>
      <c r="AW345" s="92">
        <v>0</v>
      </c>
      <c r="AX345" s="92">
        <v>0</v>
      </c>
      <c r="AY345" s="92">
        <v>0</v>
      </c>
      <c r="AZ345" s="92">
        <v>0</v>
      </c>
      <c r="BA345" s="92">
        <v>0</v>
      </c>
      <c r="BB345" s="92">
        <v>0</v>
      </c>
      <c r="BC345" s="92">
        <v>0</v>
      </c>
      <c r="BD345" s="92">
        <v>0</v>
      </c>
      <c r="BE345" s="92">
        <v>0</v>
      </c>
      <c r="BF345" s="92">
        <v>0</v>
      </c>
      <c r="BG345" s="92">
        <v>43.864652999999997</v>
      </c>
      <c r="BH345" s="92">
        <v>28</v>
      </c>
      <c r="BI345" s="92">
        <v>8.3450360000000003</v>
      </c>
      <c r="BJ345" s="92">
        <v>5</v>
      </c>
      <c r="BK345" s="92">
        <v>71.440645000000004</v>
      </c>
      <c r="BL345" s="92">
        <v>16</v>
      </c>
      <c r="BM345" s="92">
        <v>38.755315000000003</v>
      </c>
      <c r="BN345" s="92">
        <v>25</v>
      </c>
      <c r="BO345" s="92">
        <v>26.180416999999998</v>
      </c>
      <c r="BP345" s="92">
        <v>17</v>
      </c>
      <c r="BQ345" s="92">
        <v>2.1333120000000001</v>
      </c>
      <c r="BR345" s="92">
        <v>11</v>
      </c>
      <c r="BS345" s="92">
        <v>2.1197609999992202</v>
      </c>
      <c r="BT345" s="92">
        <v>3</v>
      </c>
      <c r="BU345" s="92">
        <v>0</v>
      </c>
      <c r="BV345" s="92">
        <v>0</v>
      </c>
      <c r="BW345" s="131">
        <f t="shared" si="46"/>
        <v>7067.1504569999979</v>
      </c>
      <c r="BX345" s="131">
        <f t="shared" si="47"/>
        <v>0</v>
      </c>
      <c r="IS345" s="60"/>
      <c r="IT345" s="60"/>
      <c r="IU345" s="60"/>
      <c r="IV345" s="60"/>
    </row>
    <row r="346" spans="1:256" s="50" customFormat="1" ht="20.25" customHeight="1">
      <c r="A346" s="271"/>
      <c r="B346" s="91" t="s">
        <v>55</v>
      </c>
      <c r="C346" s="98">
        <v>264.55</v>
      </c>
      <c r="D346" s="98">
        <v>553</v>
      </c>
      <c r="E346" s="98">
        <v>40.14</v>
      </c>
      <c r="F346" s="98">
        <v>165.18</v>
      </c>
      <c r="G346" s="98">
        <v>74</v>
      </c>
      <c r="H346" s="98">
        <v>0</v>
      </c>
      <c r="I346" s="98">
        <v>0</v>
      </c>
      <c r="J346" s="98">
        <v>0</v>
      </c>
      <c r="K346" s="98">
        <v>0</v>
      </c>
      <c r="L346" s="98">
        <v>199.89</v>
      </c>
      <c r="M346" s="98">
        <v>351</v>
      </c>
      <c r="N346" s="98">
        <v>45.91</v>
      </c>
      <c r="O346" s="98">
        <v>115.27</v>
      </c>
      <c r="P346" s="98">
        <v>32</v>
      </c>
      <c r="Q346" s="98">
        <v>0</v>
      </c>
      <c r="R346" s="98">
        <v>0</v>
      </c>
      <c r="S346" s="98">
        <v>0</v>
      </c>
      <c r="T346" s="98">
        <v>0</v>
      </c>
      <c r="U346" s="98">
        <v>0</v>
      </c>
      <c r="V346" s="98">
        <v>199.89</v>
      </c>
      <c r="W346" s="98">
        <v>351</v>
      </c>
      <c r="X346" s="98">
        <v>45.91</v>
      </c>
      <c r="Y346" s="98">
        <v>115.27</v>
      </c>
      <c r="Z346" s="98">
        <v>32</v>
      </c>
      <c r="AA346" s="98">
        <v>0</v>
      </c>
      <c r="AB346" s="98">
        <v>0</v>
      </c>
      <c r="AC346" s="98">
        <v>0</v>
      </c>
      <c r="AD346" s="98">
        <v>0</v>
      </c>
      <c r="AE346" s="98">
        <v>0</v>
      </c>
      <c r="AF346" s="98">
        <v>0</v>
      </c>
      <c r="AG346" s="98">
        <v>0</v>
      </c>
      <c r="AH346" s="98">
        <v>0</v>
      </c>
      <c r="AI346" s="98">
        <v>0</v>
      </c>
      <c r="AJ346" s="98">
        <v>0</v>
      </c>
      <c r="AK346" s="98">
        <v>0</v>
      </c>
      <c r="AL346" s="98">
        <v>0</v>
      </c>
      <c r="AM346" s="98">
        <v>0</v>
      </c>
      <c r="AN346" s="98">
        <v>0</v>
      </c>
      <c r="AO346" s="98">
        <v>0</v>
      </c>
      <c r="AP346" s="98">
        <v>0</v>
      </c>
      <c r="AQ346" s="98">
        <v>0.4</v>
      </c>
      <c r="AR346" s="98">
        <v>10</v>
      </c>
      <c r="AS346" s="98">
        <v>0</v>
      </c>
      <c r="AT346" s="98">
        <v>0</v>
      </c>
      <c r="AU346" s="98">
        <v>0</v>
      </c>
      <c r="AV346" s="98">
        <v>0</v>
      </c>
      <c r="AW346" s="98">
        <v>0</v>
      </c>
      <c r="AX346" s="98">
        <v>0</v>
      </c>
      <c r="AY346" s="98">
        <v>0</v>
      </c>
      <c r="AZ346" s="98">
        <v>0</v>
      </c>
      <c r="BA346" s="98">
        <v>0</v>
      </c>
      <c r="BB346" s="98">
        <v>0</v>
      </c>
      <c r="BC346" s="98">
        <v>0</v>
      </c>
      <c r="BD346" s="98">
        <v>0</v>
      </c>
      <c r="BE346" s="98">
        <v>0</v>
      </c>
      <c r="BF346" s="98">
        <v>0</v>
      </c>
      <c r="BG346" s="98">
        <v>23.05</v>
      </c>
      <c r="BH346" s="98">
        <v>64</v>
      </c>
      <c r="BI346" s="98">
        <v>11.51</v>
      </c>
      <c r="BJ346" s="98">
        <v>22</v>
      </c>
      <c r="BK346" s="98">
        <v>41.21</v>
      </c>
      <c r="BL346" s="98">
        <v>128</v>
      </c>
      <c r="BM346" s="98">
        <v>38.4</v>
      </c>
      <c r="BN346" s="98">
        <v>20</v>
      </c>
      <c r="BO346" s="98">
        <v>0</v>
      </c>
      <c r="BP346" s="98">
        <v>0</v>
      </c>
      <c r="BQ346" s="98">
        <v>0</v>
      </c>
      <c r="BR346" s="98">
        <v>0</v>
      </c>
      <c r="BS346" s="98">
        <v>0</v>
      </c>
      <c r="BT346" s="98">
        <v>0</v>
      </c>
      <c r="BU346" s="98">
        <v>0</v>
      </c>
      <c r="BV346" s="98">
        <v>0</v>
      </c>
      <c r="BW346" s="131">
        <f t="shared" si="46"/>
        <v>264.55</v>
      </c>
      <c r="BX346" s="131">
        <f t="shared" si="47"/>
        <v>0</v>
      </c>
      <c r="IS346" s="60"/>
      <c r="IT346" s="60"/>
      <c r="IU346" s="60"/>
      <c r="IV346" s="60"/>
    </row>
    <row r="347" spans="1:256" s="50" customFormat="1" ht="20.25" customHeight="1">
      <c r="A347" s="271"/>
      <c r="B347" s="91" t="s">
        <v>35</v>
      </c>
      <c r="C347" s="90">
        <v>1748.254899</v>
      </c>
      <c r="D347" s="90">
        <v>2937</v>
      </c>
      <c r="E347" s="90">
        <v>48.8844646342408</v>
      </c>
      <c r="F347" s="90">
        <v>475.42856</v>
      </c>
      <c r="G347" s="90">
        <v>126</v>
      </c>
      <c r="H347" s="90">
        <v>0</v>
      </c>
      <c r="I347" s="90">
        <v>0</v>
      </c>
      <c r="J347" s="90">
        <v>0</v>
      </c>
      <c r="K347" s="90">
        <v>0</v>
      </c>
      <c r="L347" s="90">
        <v>1683.6147189999999</v>
      </c>
      <c r="M347" s="90">
        <v>2538</v>
      </c>
      <c r="N347" s="90">
        <v>50.884735537747098</v>
      </c>
      <c r="O347" s="90">
        <v>429.83733599999999</v>
      </c>
      <c r="P347" s="90">
        <v>119</v>
      </c>
      <c r="Q347" s="90">
        <v>1233.047339</v>
      </c>
      <c r="R347" s="90">
        <v>1822</v>
      </c>
      <c r="S347" s="90">
        <v>60.188674213497102</v>
      </c>
      <c r="T347" s="90">
        <v>267.28903600000001</v>
      </c>
      <c r="U347" s="90">
        <v>86</v>
      </c>
      <c r="V347" s="90">
        <v>1679.8219879999999</v>
      </c>
      <c r="W347" s="90">
        <v>2537</v>
      </c>
      <c r="X347" s="90">
        <v>50.771321953773402</v>
      </c>
      <c r="Y347" s="90">
        <v>429.83733599999999</v>
      </c>
      <c r="Z347" s="90">
        <v>119</v>
      </c>
      <c r="AA347" s="90">
        <v>3.7927309999999999</v>
      </c>
      <c r="AB347" s="90">
        <v>1</v>
      </c>
      <c r="AC347" s="90">
        <v>0</v>
      </c>
      <c r="AD347" s="90">
        <v>0</v>
      </c>
      <c r="AE347" s="90">
        <v>0</v>
      </c>
      <c r="AF347" s="90">
        <v>0</v>
      </c>
      <c r="AG347" s="90">
        <v>0</v>
      </c>
      <c r="AH347" s="90">
        <v>0</v>
      </c>
      <c r="AI347" s="90"/>
      <c r="AJ347" s="90"/>
      <c r="AK347" s="90"/>
      <c r="AL347" s="90"/>
      <c r="AM347" s="90"/>
      <c r="AN347" s="90"/>
      <c r="AO347" s="90"/>
      <c r="AP347" s="90"/>
      <c r="AQ347" s="90">
        <v>0</v>
      </c>
      <c r="AR347" s="90">
        <v>1</v>
      </c>
      <c r="AS347" s="90">
        <v>0</v>
      </c>
      <c r="AT347" s="90">
        <v>0</v>
      </c>
      <c r="AU347" s="90">
        <v>0</v>
      </c>
      <c r="AV347" s="90">
        <v>0</v>
      </c>
      <c r="AW347" s="90">
        <v>0</v>
      </c>
      <c r="AX347" s="90">
        <v>0</v>
      </c>
      <c r="AY347" s="90">
        <v>0</v>
      </c>
      <c r="AZ347" s="90">
        <v>0</v>
      </c>
      <c r="BA347" s="90">
        <v>0</v>
      </c>
      <c r="BB347" s="90">
        <v>0</v>
      </c>
      <c r="BC347" s="90">
        <v>0</v>
      </c>
      <c r="BD347" s="90">
        <v>0</v>
      </c>
      <c r="BE347" s="90">
        <v>0</v>
      </c>
      <c r="BF347" s="90">
        <v>0</v>
      </c>
      <c r="BG347" s="90">
        <v>0.1</v>
      </c>
      <c r="BH347" s="90">
        <v>4</v>
      </c>
      <c r="BI347" s="90">
        <v>35.491224000000003</v>
      </c>
      <c r="BJ347" s="90">
        <v>5</v>
      </c>
      <c r="BK347" s="90">
        <v>27.543989</v>
      </c>
      <c r="BL347" s="90">
        <v>386</v>
      </c>
      <c r="BM347" s="90">
        <v>10.1</v>
      </c>
      <c r="BN347" s="90">
        <v>2</v>
      </c>
      <c r="BO347" s="90">
        <v>36.996191000000003</v>
      </c>
      <c r="BP347" s="90">
        <v>8</v>
      </c>
      <c r="BQ347" s="90">
        <v>0</v>
      </c>
      <c r="BR347" s="90">
        <v>0</v>
      </c>
      <c r="BS347" s="90">
        <v>0</v>
      </c>
      <c r="BT347" s="90">
        <v>0</v>
      </c>
      <c r="BU347" s="90">
        <v>0</v>
      </c>
      <c r="BV347" s="90">
        <v>0</v>
      </c>
      <c r="BW347" s="131">
        <f t="shared" si="46"/>
        <v>1748.2548989999998</v>
      </c>
      <c r="BX347" s="131">
        <f t="shared" si="47"/>
        <v>0</v>
      </c>
      <c r="IS347" s="60"/>
      <c r="IT347" s="60"/>
      <c r="IU347" s="60"/>
      <c r="IV347" s="60"/>
    </row>
    <row r="348" spans="1:256" s="50" customFormat="1" ht="20.25" customHeight="1">
      <c r="A348" s="271"/>
      <c r="B348" s="91" t="s">
        <v>62</v>
      </c>
      <c r="C348" s="90">
        <v>736.16073300000005</v>
      </c>
      <c r="D348" s="90">
        <v>4220</v>
      </c>
      <c r="E348" s="90">
        <v>32.784733876551797</v>
      </c>
      <c r="F348" s="90">
        <v>175.37352899999999</v>
      </c>
      <c r="G348" s="90">
        <v>104</v>
      </c>
      <c r="H348" s="90">
        <v>0</v>
      </c>
      <c r="I348" s="90">
        <v>0</v>
      </c>
      <c r="J348" s="90">
        <v>2.7</v>
      </c>
      <c r="K348" s="90">
        <v>1</v>
      </c>
      <c r="L348" s="90">
        <v>353.73538500000001</v>
      </c>
      <c r="M348" s="90">
        <v>633</v>
      </c>
      <c r="N348" s="90">
        <v>49.111616822695602</v>
      </c>
      <c r="O348" s="90">
        <v>137.16711900000001</v>
      </c>
      <c r="P348" s="90">
        <v>35</v>
      </c>
      <c r="Q348" s="90">
        <v>47.984076000000002</v>
      </c>
      <c r="R348" s="90">
        <v>81</v>
      </c>
      <c r="S348" s="90">
        <v>89.344279678433395</v>
      </c>
      <c r="T348" s="90">
        <v>21.7224</v>
      </c>
      <c r="U348" s="90">
        <v>2</v>
      </c>
      <c r="V348" s="90">
        <v>340.33828199999999</v>
      </c>
      <c r="W348" s="90">
        <v>616</v>
      </c>
      <c r="X348" s="90">
        <v>47.387469028573797</v>
      </c>
      <c r="Y348" s="90">
        <v>135.91111900000001</v>
      </c>
      <c r="Z348" s="90">
        <v>32</v>
      </c>
      <c r="AA348" s="90">
        <v>13.397103</v>
      </c>
      <c r="AB348" s="90">
        <v>17</v>
      </c>
      <c r="AC348" s="90">
        <v>1.256</v>
      </c>
      <c r="AD348" s="90">
        <v>3</v>
      </c>
      <c r="AE348" s="90">
        <v>0</v>
      </c>
      <c r="AF348" s="90">
        <v>0</v>
      </c>
      <c r="AG348" s="90">
        <v>0</v>
      </c>
      <c r="AH348" s="90">
        <v>0</v>
      </c>
      <c r="AI348" s="90">
        <v>345.23880400000002</v>
      </c>
      <c r="AJ348" s="90">
        <v>3574</v>
      </c>
      <c r="AK348" s="90">
        <v>4.5164099999999996</v>
      </c>
      <c r="AL348" s="90">
        <v>58</v>
      </c>
      <c r="AM348" s="90">
        <v>345.23880400000002</v>
      </c>
      <c r="AN348" s="90">
        <v>3574</v>
      </c>
      <c r="AO348" s="90">
        <v>4.5164099999999996</v>
      </c>
      <c r="AP348" s="90">
        <v>58</v>
      </c>
      <c r="AQ348" s="90">
        <v>0</v>
      </c>
      <c r="AR348" s="90">
        <v>0</v>
      </c>
      <c r="AS348" s="90">
        <v>0</v>
      </c>
      <c r="AT348" s="90">
        <v>0</v>
      </c>
      <c r="AU348" s="90">
        <v>0</v>
      </c>
      <c r="AV348" s="90">
        <v>0</v>
      </c>
      <c r="AW348" s="90">
        <v>0</v>
      </c>
      <c r="AX348" s="90">
        <v>0</v>
      </c>
      <c r="AY348" s="90">
        <v>0</v>
      </c>
      <c r="AZ348" s="90">
        <v>0</v>
      </c>
      <c r="BA348" s="90">
        <v>0</v>
      </c>
      <c r="BB348" s="90">
        <v>0</v>
      </c>
      <c r="BC348" s="90">
        <v>0</v>
      </c>
      <c r="BD348" s="90">
        <v>0</v>
      </c>
      <c r="BE348" s="90">
        <v>0</v>
      </c>
      <c r="BF348" s="90">
        <v>0</v>
      </c>
      <c r="BG348" s="90">
        <v>2.8926810000000001</v>
      </c>
      <c r="BH348" s="90">
        <v>2</v>
      </c>
      <c r="BI348" s="90">
        <v>3.8</v>
      </c>
      <c r="BJ348" s="90">
        <v>4</v>
      </c>
      <c r="BK348" s="90">
        <v>25.1</v>
      </c>
      <c r="BL348" s="90">
        <v>6</v>
      </c>
      <c r="BM348" s="90">
        <v>20</v>
      </c>
      <c r="BN348" s="90">
        <v>6</v>
      </c>
      <c r="BO348" s="90">
        <v>9.1938630000000003</v>
      </c>
      <c r="BP348" s="90">
        <v>5</v>
      </c>
      <c r="BQ348" s="90">
        <v>7.19</v>
      </c>
      <c r="BR348" s="90">
        <v>0</v>
      </c>
      <c r="BS348" s="90">
        <v>0</v>
      </c>
      <c r="BT348" s="90">
        <v>0</v>
      </c>
      <c r="BU348" s="90">
        <v>0</v>
      </c>
      <c r="BV348" s="90">
        <v>0</v>
      </c>
      <c r="BW348" s="131">
        <f t="shared" si="46"/>
        <v>736.16073300000005</v>
      </c>
      <c r="BX348" s="131">
        <f t="shared" si="47"/>
        <v>0</v>
      </c>
      <c r="IS348" s="60"/>
      <c r="IT348" s="60"/>
      <c r="IU348" s="60"/>
      <c r="IV348" s="60"/>
    </row>
    <row r="349" spans="1:256" s="50" customFormat="1" ht="20.25" customHeight="1">
      <c r="A349" s="271"/>
      <c r="B349" s="91" t="s">
        <v>63</v>
      </c>
      <c r="C349" s="90">
        <v>31.7</v>
      </c>
      <c r="D349" s="90">
        <v>154</v>
      </c>
      <c r="E349" s="90">
        <v>32.299999999999997</v>
      </c>
      <c r="F349" s="90">
        <v>15.99</v>
      </c>
      <c r="G349" s="90">
        <v>8</v>
      </c>
      <c r="H349" s="90">
        <v>0</v>
      </c>
      <c r="I349" s="90">
        <v>0</v>
      </c>
      <c r="J349" s="90">
        <v>0</v>
      </c>
      <c r="K349" s="90">
        <v>0</v>
      </c>
      <c r="L349" s="90">
        <v>31.01</v>
      </c>
      <c r="M349" s="90">
        <v>124</v>
      </c>
      <c r="N349" s="90">
        <v>40.380000000000003</v>
      </c>
      <c r="O349" s="90">
        <v>12.86</v>
      </c>
      <c r="P349" s="90">
        <v>2</v>
      </c>
      <c r="Q349" s="90"/>
      <c r="R349" s="90"/>
      <c r="S349" s="90"/>
      <c r="T349" s="90"/>
      <c r="U349" s="90"/>
      <c r="V349" s="90">
        <v>31.01</v>
      </c>
      <c r="W349" s="90">
        <v>124</v>
      </c>
      <c r="X349" s="90">
        <v>40.380000000000003</v>
      </c>
      <c r="Y349" s="90">
        <v>12.86</v>
      </c>
      <c r="Z349" s="90">
        <v>2</v>
      </c>
      <c r="AA349" s="90"/>
      <c r="AB349" s="90"/>
      <c r="AC349" s="90"/>
      <c r="AD349" s="90"/>
      <c r="AE349" s="90"/>
      <c r="AF349" s="90"/>
      <c r="AG349" s="90"/>
      <c r="AH349" s="90"/>
      <c r="AI349" s="90"/>
      <c r="AJ349" s="90"/>
      <c r="AK349" s="90"/>
      <c r="AL349" s="90"/>
      <c r="AM349" s="90"/>
      <c r="AN349" s="90"/>
      <c r="AO349" s="90"/>
      <c r="AP349" s="90"/>
      <c r="AQ349" s="90">
        <v>0</v>
      </c>
      <c r="AR349" s="90">
        <v>0</v>
      </c>
      <c r="AS349" s="90">
        <v>0</v>
      </c>
      <c r="AT349" s="90">
        <v>0</v>
      </c>
      <c r="AU349" s="90">
        <v>0</v>
      </c>
      <c r="AV349" s="90">
        <v>0</v>
      </c>
      <c r="AW349" s="90">
        <v>0</v>
      </c>
      <c r="AX349" s="90">
        <v>0</v>
      </c>
      <c r="AY349" s="90">
        <v>0</v>
      </c>
      <c r="AZ349" s="90">
        <v>0</v>
      </c>
      <c r="BA349" s="90">
        <v>0</v>
      </c>
      <c r="BB349" s="90">
        <v>0</v>
      </c>
      <c r="BC349" s="90"/>
      <c r="BD349" s="90"/>
      <c r="BE349" s="90"/>
      <c r="BF349" s="90"/>
      <c r="BG349" s="90">
        <v>0</v>
      </c>
      <c r="BH349" s="90">
        <v>1</v>
      </c>
      <c r="BI349" s="90">
        <v>0</v>
      </c>
      <c r="BJ349" s="90">
        <v>0</v>
      </c>
      <c r="BK349" s="90">
        <v>0.69</v>
      </c>
      <c r="BL349" s="90">
        <v>29</v>
      </c>
      <c r="BM349" s="90">
        <v>3.13</v>
      </c>
      <c r="BN349" s="90">
        <v>6</v>
      </c>
      <c r="BO349" s="90">
        <v>0</v>
      </c>
      <c r="BP349" s="90">
        <v>0</v>
      </c>
      <c r="BQ349" s="90">
        <v>0</v>
      </c>
      <c r="BR349" s="90">
        <v>0</v>
      </c>
      <c r="BS349" s="98">
        <v>0</v>
      </c>
      <c r="BT349" s="111">
        <v>0</v>
      </c>
      <c r="BU349" s="98">
        <v>0</v>
      </c>
      <c r="BV349" s="111">
        <v>0</v>
      </c>
      <c r="BW349" s="131">
        <f t="shared" si="46"/>
        <v>31.700000000000003</v>
      </c>
      <c r="BX349" s="131">
        <f t="shared" si="47"/>
        <v>0</v>
      </c>
      <c r="IS349" s="60"/>
      <c r="IT349" s="60"/>
      <c r="IU349" s="60"/>
      <c r="IV349" s="60"/>
    </row>
    <row r="350" spans="1:256" ht="20.25" customHeight="1">
      <c r="A350" s="271"/>
      <c r="B350" s="91" t="s">
        <v>41</v>
      </c>
      <c r="C350" s="102">
        <v>1724.910185</v>
      </c>
      <c r="D350" s="103">
        <v>2991</v>
      </c>
      <c r="E350" s="104">
        <v>40.784427584851002</v>
      </c>
      <c r="F350" s="102">
        <v>1102.719292</v>
      </c>
      <c r="G350" s="102">
        <v>320</v>
      </c>
      <c r="H350" s="112">
        <v>0.56908800000000004</v>
      </c>
      <c r="I350" s="105">
        <v>3</v>
      </c>
      <c r="J350" s="112">
        <v>3.8</v>
      </c>
      <c r="K350" s="105">
        <v>3</v>
      </c>
      <c r="L350" s="112">
        <v>1605.3127950000001</v>
      </c>
      <c r="M350" s="105">
        <v>2853</v>
      </c>
      <c r="N350" s="103">
        <v>41.400079528214803</v>
      </c>
      <c r="O350" s="112">
        <v>924.97029199999997</v>
      </c>
      <c r="P350" s="112">
        <v>259</v>
      </c>
      <c r="Q350" s="112">
        <v>44.369822999999997</v>
      </c>
      <c r="R350" s="105">
        <v>26</v>
      </c>
      <c r="S350" s="103">
        <v>86.426595468684397</v>
      </c>
      <c r="T350" s="112">
        <v>1.456</v>
      </c>
      <c r="U350" s="105">
        <v>4</v>
      </c>
      <c r="V350" s="112">
        <v>1605.0287949999999</v>
      </c>
      <c r="W350" s="105">
        <v>2850</v>
      </c>
      <c r="X350" s="103">
        <v>41.457471412664901</v>
      </c>
      <c r="Y350" s="112">
        <v>924.77147000000002</v>
      </c>
      <c r="Z350" s="112">
        <v>258</v>
      </c>
      <c r="AA350" s="112">
        <v>0.28399999999999997</v>
      </c>
      <c r="AB350" s="105">
        <v>3</v>
      </c>
      <c r="AC350" s="112">
        <v>0.198822</v>
      </c>
      <c r="AD350" s="105">
        <v>1</v>
      </c>
      <c r="AE350" s="112">
        <v>0</v>
      </c>
      <c r="AF350" s="123">
        <v>0</v>
      </c>
      <c r="AG350" s="112">
        <v>0</v>
      </c>
      <c r="AH350" s="123">
        <v>0</v>
      </c>
      <c r="AI350" s="105">
        <v>0</v>
      </c>
      <c r="AJ350" s="105">
        <v>0</v>
      </c>
      <c r="AK350" s="105">
        <v>0</v>
      </c>
      <c r="AL350" s="105">
        <v>0</v>
      </c>
      <c r="AM350" s="105">
        <v>0</v>
      </c>
      <c r="AN350" s="105">
        <v>0</v>
      </c>
      <c r="AO350" s="105">
        <v>0</v>
      </c>
      <c r="AP350" s="105">
        <v>0</v>
      </c>
      <c r="AQ350" s="126">
        <v>0</v>
      </c>
      <c r="AR350" s="123">
        <v>0</v>
      </c>
      <c r="AS350" s="126">
        <v>0.1</v>
      </c>
      <c r="AT350" s="123">
        <v>1</v>
      </c>
      <c r="AU350" s="105">
        <v>0</v>
      </c>
      <c r="AV350" s="105">
        <v>0</v>
      </c>
      <c r="AW350" s="105">
        <v>2</v>
      </c>
      <c r="AX350" s="105">
        <v>1</v>
      </c>
      <c r="AY350" s="112">
        <v>0</v>
      </c>
      <c r="AZ350" s="112">
        <v>0</v>
      </c>
      <c r="BA350" s="112">
        <v>0</v>
      </c>
      <c r="BB350" s="112">
        <v>0</v>
      </c>
      <c r="BC350" s="112">
        <v>0</v>
      </c>
      <c r="BD350" s="112">
        <v>0</v>
      </c>
      <c r="BE350" s="112">
        <v>0</v>
      </c>
      <c r="BF350" s="112">
        <v>0</v>
      </c>
      <c r="BG350" s="112">
        <v>92.941974999999999</v>
      </c>
      <c r="BH350" s="123">
        <v>116</v>
      </c>
      <c r="BI350" s="112">
        <v>124.607</v>
      </c>
      <c r="BJ350" s="123">
        <v>40</v>
      </c>
      <c r="BK350" s="126">
        <v>26.086327000000001</v>
      </c>
      <c r="BL350" s="123">
        <v>19</v>
      </c>
      <c r="BM350" s="126">
        <v>47.241999999999997</v>
      </c>
      <c r="BN350" s="123">
        <v>16</v>
      </c>
      <c r="BO350" s="105">
        <v>0</v>
      </c>
      <c r="BP350" s="105">
        <v>0</v>
      </c>
      <c r="BQ350" s="105">
        <v>0</v>
      </c>
      <c r="BR350" s="105">
        <v>0</v>
      </c>
      <c r="BS350" s="112">
        <v>3.9435121834685601E-13</v>
      </c>
      <c r="BT350" s="112">
        <v>0</v>
      </c>
      <c r="BU350" s="112">
        <v>7.8159700933610995E-14</v>
      </c>
      <c r="BV350" s="112">
        <v>0</v>
      </c>
      <c r="BW350" s="131">
        <f t="shared" si="46"/>
        <v>1724.9101850000004</v>
      </c>
      <c r="BX350" s="131">
        <f t="shared" si="47"/>
        <v>0</v>
      </c>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DQ350" s="60"/>
      <c r="DR350" s="60"/>
      <c r="DS350" s="60"/>
      <c r="DT350" s="60"/>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0"/>
      <c r="FA350" s="60"/>
      <c r="FB350" s="60"/>
      <c r="FC350" s="60"/>
      <c r="FD350" s="60"/>
      <c r="FE350" s="60"/>
      <c r="FF350" s="60"/>
      <c r="FG350" s="60"/>
      <c r="FH350" s="60"/>
      <c r="FI350" s="60"/>
      <c r="FJ350" s="60"/>
      <c r="FK350" s="60"/>
      <c r="FL350" s="60"/>
      <c r="FM350" s="60"/>
      <c r="FN350" s="60"/>
      <c r="FO350" s="60"/>
      <c r="FP350" s="60"/>
      <c r="FQ350" s="60"/>
      <c r="FR350" s="60"/>
      <c r="FS350" s="60"/>
      <c r="FT350" s="60"/>
      <c r="FU350" s="60"/>
      <c r="FV350" s="60"/>
      <c r="FW350" s="60"/>
      <c r="FX350" s="60"/>
      <c r="FY350" s="60"/>
      <c r="FZ350" s="60"/>
      <c r="GA350" s="60"/>
      <c r="GB350" s="60"/>
      <c r="GC350" s="60"/>
      <c r="GD350" s="60"/>
      <c r="GE350" s="60"/>
      <c r="GF350" s="60"/>
      <c r="GG350" s="60"/>
      <c r="GH350" s="60"/>
      <c r="GI350" s="60"/>
      <c r="GJ350" s="60"/>
      <c r="GK350" s="60"/>
      <c r="GL350" s="60"/>
      <c r="GM350" s="60"/>
      <c r="GN350" s="60"/>
      <c r="GO350" s="60"/>
      <c r="GP350" s="60"/>
      <c r="GQ350" s="60"/>
      <c r="GR350" s="60"/>
      <c r="GS350" s="60"/>
      <c r="GT350" s="60"/>
      <c r="GU350" s="60"/>
      <c r="GV350" s="60"/>
      <c r="GW350" s="60"/>
      <c r="GX350" s="60"/>
      <c r="GY350" s="60"/>
      <c r="GZ350" s="60"/>
      <c r="HA350" s="60"/>
      <c r="HB350" s="60"/>
      <c r="HC350" s="60"/>
      <c r="HD350" s="60"/>
      <c r="HE350" s="60"/>
      <c r="HF350" s="60"/>
      <c r="HG350" s="60"/>
      <c r="HH350" s="60"/>
      <c r="HI350" s="60"/>
      <c r="HJ350" s="60"/>
      <c r="HK350" s="60"/>
      <c r="HL350" s="60"/>
      <c r="HM350" s="60"/>
      <c r="HN350" s="60"/>
      <c r="HO350" s="60"/>
      <c r="HP350" s="60"/>
      <c r="HQ350" s="60"/>
      <c r="HR350" s="60"/>
      <c r="HS350" s="60"/>
      <c r="HT350" s="60"/>
      <c r="HU350" s="60"/>
      <c r="HV350" s="60"/>
      <c r="HW350" s="60"/>
      <c r="HX350" s="60"/>
      <c r="HY350" s="60"/>
      <c r="HZ350" s="60"/>
      <c r="IA350" s="60"/>
      <c r="IB350" s="60"/>
      <c r="IC350" s="60"/>
      <c r="ID350" s="60"/>
      <c r="IE350" s="60"/>
      <c r="IF350" s="60"/>
      <c r="IG350" s="60"/>
      <c r="IH350" s="60"/>
      <c r="II350" s="60"/>
      <c r="IJ350" s="60"/>
      <c r="IK350" s="60"/>
      <c r="IL350" s="60"/>
      <c r="IM350" s="60"/>
      <c r="IN350" s="60"/>
      <c r="IO350" s="60"/>
      <c r="IP350" s="60"/>
      <c r="IQ350" s="60"/>
      <c r="IR350" s="60"/>
    </row>
    <row r="351" spans="1:256" ht="20.25" customHeight="1">
      <c r="A351" s="271"/>
      <c r="B351" s="140" t="s">
        <v>47</v>
      </c>
      <c r="C351" s="102">
        <v>2.09</v>
      </c>
      <c r="D351" s="103">
        <v>9</v>
      </c>
      <c r="E351" s="104">
        <v>72.771594070713107</v>
      </c>
      <c r="F351" s="102">
        <v>9.2200000000000006</v>
      </c>
      <c r="G351" s="102">
        <v>6</v>
      </c>
      <c r="H351" s="112"/>
      <c r="I351" s="105"/>
      <c r="J351" s="112">
        <v>0.1</v>
      </c>
      <c r="K351" s="105">
        <v>1</v>
      </c>
      <c r="L351" s="112">
        <v>1.47</v>
      </c>
      <c r="M351" s="105">
        <v>8</v>
      </c>
      <c r="N351" s="103">
        <v>43.06</v>
      </c>
      <c r="O351" s="112">
        <v>1</v>
      </c>
      <c r="P351" s="112">
        <v>2</v>
      </c>
      <c r="Q351" s="112"/>
      <c r="R351" s="105"/>
      <c r="S351" s="103"/>
      <c r="T351" s="112"/>
      <c r="U351" s="105"/>
      <c r="V351" s="112">
        <v>1.47</v>
      </c>
      <c r="W351" s="105">
        <v>8</v>
      </c>
      <c r="X351" s="103">
        <v>43.06</v>
      </c>
      <c r="Y351" s="112">
        <v>1</v>
      </c>
      <c r="Z351" s="112">
        <v>2</v>
      </c>
      <c r="AA351" s="112"/>
      <c r="AB351" s="105"/>
      <c r="AC351" s="112"/>
      <c r="AD351" s="105"/>
      <c r="AE351" s="112"/>
      <c r="AF351" s="123"/>
      <c r="AG351" s="112"/>
      <c r="AH351" s="123"/>
      <c r="AI351" s="105"/>
      <c r="AJ351" s="105"/>
      <c r="AK351" s="105"/>
      <c r="AL351" s="105"/>
      <c r="AM351" s="105"/>
      <c r="AN351" s="105"/>
      <c r="AO351" s="105"/>
      <c r="AP351" s="105"/>
      <c r="AQ351" s="126"/>
      <c r="AR351" s="123"/>
      <c r="AS351" s="126"/>
      <c r="AT351" s="123"/>
      <c r="AU351" s="105"/>
      <c r="AV351" s="105"/>
      <c r="AW351" s="105"/>
      <c r="AX351" s="105"/>
      <c r="AY351" s="112"/>
      <c r="AZ351" s="112"/>
      <c r="BA351" s="112"/>
      <c r="BB351" s="112"/>
      <c r="BC351" s="112"/>
      <c r="BD351" s="112"/>
      <c r="BE351" s="112"/>
      <c r="BF351" s="112"/>
      <c r="BG351" s="112">
        <v>0.62</v>
      </c>
      <c r="BH351" s="123">
        <v>1</v>
      </c>
      <c r="BI351" s="112"/>
      <c r="BJ351" s="123"/>
      <c r="BK351" s="126"/>
      <c r="BL351" s="123"/>
      <c r="BM351" s="126">
        <v>8.1199999999999992</v>
      </c>
      <c r="BN351" s="123">
        <v>3</v>
      </c>
      <c r="BO351" s="105"/>
      <c r="BP351" s="105"/>
      <c r="BQ351" s="105"/>
      <c r="BR351" s="105"/>
      <c r="BS351" s="112"/>
      <c r="BT351" s="112"/>
      <c r="BU351" s="112"/>
      <c r="BV351" s="112"/>
      <c r="BW351" s="131">
        <f t="shared" si="46"/>
        <v>2.09</v>
      </c>
      <c r="BX351" s="131">
        <f t="shared" si="47"/>
        <v>0</v>
      </c>
      <c r="BY351" s="60"/>
      <c r="BZ351" s="60"/>
      <c r="CA351" s="60"/>
      <c r="CB351" s="60"/>
      <c r="CC351" s="60"/>
      <c r="CD351" s="60"/>
      <c r="CE351" s="60"/>
      <c r="CF351" s="60"/>
      <c r="CG351" s="60"/>
      <c r="CH351" s="60"/>
      <c r="CI351" s="60"/>
      <c r="CJ351" s="60"/>
      <c r="CK351" s="60"/>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0"/>
      <c r="DN351" s="60"/>
      <c r="DO351" s="60"/>
      <c r="DP351" s="60"/>
      <c r="DQ351" s="60"/>
      <c r="DR351" s="60"/>
      <c r="DS351" s="60"/>
      <c r="DT351" s="60"/>
      <c r="DU351" s="60"/>
      <c r="DV351" s="60"/>
      <c r="DW351" s="60"/>
      <c r="DX351" s="60"/>
      <c r="DY351" s="60"/>
      <c r="DZ351" s="60"/>
      <c r="EA351" s="60"/>
      <c r="EB351" s="60"/>
      <c r="EC351" s="60"/>
      <c r="ED351" s="60"/>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0"/>
      <c r="FA351" s="60"/>
      <c r="FB351" s="60"/>
      <c r="FC351" s="60"/>
      <c r="FD351" s="60"/>
      <c r="FE351" s="60"/>
      <c r="FF351" s="60"/>
      <c r="FG351" s="60"/>
      <c r="FH351" s="60"/>
      <c r="FI351" s="60"/>
      <c r="FJ351" s="60"/>
      <c r="FK351" s="60"/>
      <c r="FL351" s="60"/>
      <c r="FM351" s="60"/>
      <c r="FN351" s="60"/>
      <c r="FO351" s="60"/>
      <c r="FP351" s="60"/>
      <c r="FQ351" s="60"/>
      <c r="FR351" s="60"/>
      <c r="FS351" s="60"/>
      <c r="FT351" s="60"/>
      <c r="FU351" s="60"/>
      <c r="FV351" s="60"/>
      <c r="FW351" s="60"/>
      <c r="FX351" s="60"/>
      <c r="FY351" s="60"/>
      <c r="FZ351" s="60"/>
      <c r="GA351" s="60"/>
      <c r="GB351" s="60"/>
      <c r="GC351" s="60"/>
      <c r="GD351" s="60"/>
      <c r="GE351" s="60"/>
      <c r="GF351" s="60"/>
      <c r="GG351" s="60"/>
      <c r="GH351" s="60"/>
      <c r="GI351" s="60"/>
      <c r="GJ351" s="60"/>
      <c r="GK351" s="60"/>
      <c r="GL351" s="60"/>
      <c r="GM351" s="60"/>
      <c r="GN351" s="60"/>
      <c r="GO351" s="60"/>
      <c r="GP351" s="60"/>
      <c r="GQ351" s="60"/>
      <c r="GR351" s="60"/>
      <c r="GS351" s="60"/>
      <c r="GT351" s="60"/>
      <c r="GU351" s="60"/>
      <c r="GV351" s="60"/>
      <c r="GW351" s="60"/>
      <c r="GX351" s="60"/>
      <c r="GY351" s="60"/>
      <c r="GZ351" s="60"/>
      <c r="HA351" s="60"/>
      <c r="HB351" s="60"/>
      <c r="HC351" s="60"/>
      <c r="HD351" s="60"/>
      <c r="HE351" s="60"/>
      <c r="HF351" s="60"/>
      <c r="HG351" s="60"/>
      <c r="HH351" s="60"/>
      <c r="HI351" s="60"/>
      <c r="HJ351" s="60"/>
      <c r="HK351" s="60"/>
      <c r="HL351" s="60"/>
      <c r="HM351" s="60"/>
      <c r="HN351" s="60"/>
      <c r="HO351" s="60"/>
      <c r="HP351" s="60"/>
      <c r="HQ351" s="60"/>
      <c r="HR351" s="60"/>
      <c r="HS351" s="60"/>
      <c r="HT351" s="60"/>
      <c r="HU351" s="60"/>
      <c r="HV351" s="60"/>
      <c r="HW351" s="60"/>
      <c r="HX351" s="60"/>
      <c r="HY351" s="60"/>
      <c r="HZ351" s="60"/>
      <c r="IA351" s="60"/>
      <c r="IB351" s="60"/>
      <c r="IC351" s="60"/>
      <c r="ID351" s="60"/>
      <c r="IE351" s="60"/>
      <c r="IF351" s="60"/>
      <c r="IG351" s="60"/>
      <c r="IH351" s="60"/>
      <c r="II351" s="60"/>
      <c r="IJ351" s="60"/>
      <c r="IK351" s="60"/>
      <c r="IL351" s="60"/>
      <c r="IM351" s="60"/>
      <c r="IN351" s="60"/>
      <c r="IO351" s="60"/>
      <c r="IP351" s="60"/>
      <c r="IQ351" s="60"/>
      <c r="IR351" s="60"/>
    </row>
    <row r="352" spans="1:256" s="53" customFormat="1" ht="20.25" customHeight="1">
      <c r="A352" s="272"/>
      <c r="B352" s="106" t="s">
        <v>17</v>
      </c>
      <c r="C352" s="107">
        <f>C340+C341+C342+C343+C344+C345+C346+C347+C348+C349+C350+C351</f>
        <v>46734.634087997991</v>
      </c>
      <c r="D352" s="107">
        <f t="shared" ref="D352:BO352" si="50">D340+D341+D342+D343+D344+D345+D346+D347+D348+D349+D350+D351</f>
        <v>93712</v>
      </c>
      <c r="E352" s="107">
        <f>C352/各地承保!D350*100</f>
        <v>45.36344161530571</v>
      </c>
      <c r="F352" s="107">
        <f t="shared" si="50"/>
        <v>20031.659034000008</v>
      </c>
      <c r="G352" s="107">
        <f t="shared" si="50"/>
        <v>5956</v>
      </c>
      <c r="H352" s="107">
        <f t="shared" si="50"/>
        <v>478.45279900000003</v>
      </c>
      <c r="I352" s="107">
        <f t="shared" si="50"/>
        <v>50</v>
      </c>
      <c r="J352" s="107">
        <f t="shared" si="50"/>
        <v>416.20000000000005</v>
      </c>
      <c r="K352" s="107">
        <f t="shared" si="50"/>
        <v>22</v>
      </c>
      <c r="L352" s="107">
        <f t="shared" si="50"/>
        <v>36784.8197368642</v>
      </c>
      <c r="M352" s="107">
        <f t="shared" si="50"/>
        <v>50118</v>
      </c>
      <c r="N352" s="107">
        <f>L352/各地承保!N350*100</f>
        <v>47.655714520985484</v>
      </c>
      <c r="O352" s="107">
        <f t="shared" si="50"/>
        <v>16485.089301</v>
      </c>
      <c r="P352" s="107">
        <f t="shared" si="50"/>
        <v>4905</v>
      </c>
      <c r="Q352" s="107">
        <f t="shared" si="50"/>
        <v>7019.7891579999987</v>
      </c>
      <c r="R352" s="107">
        <f t="shared" si="50"/>
        <v>9144</v>
      </c>
      <c r="S352" s="107">
        <f>Q352/各地承保!T350*100</f>
        <v>73.027507267082754</v>
      </c>
      <c r="T352" s="107">
        <f t="shared" si="50"/>
        <v>3675.7994810000005</v>
      </c>
      <c r="U352" s="107">
        <f t="shared" si="50"/>
        <v>747</v>
      </c>
      <c r="V352" s="107">
        <f t="shared" si="50"/>
        <v>35540.319985864196</v>
      </c>
      <c r="W352" s="107">
        <f t="shared" si="50"/>
        <v>47968</v>
      </c>
      <c r="X352" s="107">
        <f>V352/各地承保!Z350*100</f>
        <v>46.769158099176664</v>
      </c>
      <c r="Y352" s="107">
        <f t="shared" si="50"/>
        <v>15971.274573000002</v>
      </c>
      <c r="Z352" s="107">
        <f t="shared" si="50"/>
        <v>4716</v>
      </c>
      <c r="AA352" s="107">
        <f t="shared" si="50"/>
        <v>1140.796069</v>
      </c>
      <c r="AB352" s="107">
        <f t="shared" si="50"/>
        <v>2025</v>
      </c>
      <c r="AC352" s="107">
        <f t="shared" si="50"/>
        <v>452.41547799999995</v>
      </c>
      <c r="AD352" s="107">
        <f t="shared" si="50"/>
        <v>172.8</v>
      </c>
      <c r="AE352" s="107">
        <f t="shared" si="50"/>
        <v>103.703682</v>
      </c>
      <c r="AF352" s="107">
        <f t="shared" si="50"/>
        <v>125</v>
      </c>
      <c r="AG352" s="107">
        <f t="shared" si="50"/>
        <v>61.399250000000002</v>
      </c>
      <c r="AH352" s="107">
        <f t="shared" si="50"/>
        <v>16.2</v>
      </c>
      <c r="AI352" s="107">
        <f t="shared" si="50"/>
        <v>5446.5301435211995</v>
      </c>
      <c r="AJ352" s="107">
        <f t="shared" si="50"/>
        <v>30783</v>
      </c>
      <c r="AK352" s="107">
        <f t="shared" si="50"/>
        <v>10.560549999999999</v>
      </c>
      <c r="AL352" s="107">
        <f t="shared" si="50"/>
        <v>117</v>
      </c>
      <c r="AM352" s="107">
        <f t="shared" si="50"/>
        <v>5430.6744377066989</v>
      </c>
      <c r="AN352" s="107">
        <f t="shared" si="50"/>
        <v>30726</v>
      </c>
      <c r="AO352" s="107">
        <f t="shared" si="50"/>
        <v>10.36055</v>
      </c>
      <c r="AP352" s="107">
        <f t="shared" si="50"/>
        <v>115</v>
      </c>
      <c r="AQ352" s="107">
        <f t="shared" si="50"/>
        <v>186.21947400000002</v>
      </c>
      <c r="AR352" s="107">
        <f t="shared" si="50"/>
        <v>2590</v>
      </c>
      <c r="AS352" s="107">
        <f t="shared" si="50"/>
        <v>26.237056000000003</v>
      </c>
      <c r="AT352" s="107">
        <f t="shared" si="50"/>
        <v>161</v>
      </c>
      <c r="AU352" s="107">
        <f t="shared" si="50"/>
        <v>15.928917</v>
      </c>
      <c r="AV352" s="107">
        <f t="shared" si="50"/>
        <v>7</v>
      </c>
      <c r="AW352" s="107">
        <f t="shared" si="50"/>
        <v>86.791699999999992</v>
      </c>
      <c r="AX352" s="107">
        <f t="shared" si="50"/>
        <v>10</v>
      </c>
      <c r="AY352" s="107">
        <f t="shared" si="50"/>
        <v>1.998375</v>
      </c>
      <c r="AZ352" s="107">
        <f t="shared" si="50"/>
        <v>5</v>
      </c>
      <c r="BA352" s="107">
        <f t="shared" si="50"/>
        <v>7.8</v>
      </c>
      <c r="BB352" s="107">
        <f t="shared" si="50"/>
        <v>3</v>
      </c>
      <c r="BC352" s="107">
        <f t="shared" si="50"/>
        <v>0</v>
      </c>
      <c r="BD352" s="107">
        <f t="shared" si="50"/>
        <v>0</v>
      </c>
      <c r="BE352" s="107">
        <f t="shared" si="50"/>
        <v>4</v>
      </c>
      <c r="BF352" s="107">
        <f t="shared" si="50"/>
        <v>1</v>
      </c>
      <c r="BG352" s="107">
        <f t="shared" si="50"/>
        <v>1731.6373749039997</v>
      </c>
      <c r="BH352" s="107">
        <f t="shared" si="50"/>
        <v>765</v>
      </c>
      <c r="BI352" s="107">
        <f t="shared" si="50"/>
        <v>1983.5260929999997</v>
      </c>
      <c r="BJ352" s="107">
        <f t="shared" si="50"/>
        <v>368</v>
      </c>
      <c r="BK352" s="107">
        <f t="shared" si="50"/>
        <v>1728.7763126392999</v>
      </c>
      <c r="BL352" s="107">
        <f t="shared" si="50"/>
        <v>7141</v>
      </c>
      <c r="BM352" s="107">
        <f t="shared" si="50"/>
        <v>968.50324699999987</v>
      </c>
      <c r="BN352" s="107">
        <f t="shared" si="50"/>
        <v>352</v>
      </c>
      <c r="BO352" s="107">
        <f t="shared" si="50"/>
        <v>358.1511940693</v>
      </c>
      <c r="BP352" s="107">
        <f t="shared" ref="BP352:BV352" si="51">BP340+BP341+BP342+BP343+BP344+BP345+BP346+BP347+BP348+BP349+BP350+BP351</f>
        <v>2250</v>
      </c>
      <c r="BQ352" s="107">
        <f t="shared" si="51"/>
        <v>39.951087000000001</v>
      </c>
      <c r="BR352" s="107">
        <f t="shared" si="51"/>
        <v>16</v>
      </c>
      <c r="BS352" s="107">
        <f t="shared" si="51"/>
        <v>2.1197609999997682</v>
      </c>
      <c r="BT352" s="107">
        <f t="shared" si="51"/>
        <v>3</v>
      </c>
      <c r="BU352" s="107">
        <f t="shared" si="51"/>
        <v>3.000000000001033</v>
      </c>
      <c r="BV352" s="107">
        <f t="shared" si="51"/>
        <v>1</v>
      </c>
      <c r="BW352" s="131">
        <f t="shared" si="46"/>
        <v>46734.634087997998</v>
      </c>
      <c r="BX352" s="131">
        <f t="shared" si="47"/>
        <v>0</v>
      </c>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c r="EZ352" s="57"/>
      <c r="FA352" s="57"/>
      <c r="FB352" s="57"/>
      <c r="FC352" s="57"/>
      <c r="FD352" s="57"/>
      <c r="FE352" s="57"/>
      <c r="FF352" s="57"/>
      <c r="FG352" s="57"/>
      <c r="FH352" s="57"/>
      <c r="FI352" s="57"/>
      <c r="FJ352" s="57"/>
      <c r="FK352" s="57"/>
      <c r="FL352" s="57"/>
      <c r="FM352" s="57"/>
      <c r="FN352" s="57"/>
      <c r="FO352" s="57"/>
      <c r="FP352" s="57"/>
      <c r="FQ352" s="57"/>
      <c r="FR352" s="57"/>
      <c r="FS352" s="57"/>
      <c r="FT352" s="57"/>
      <c r="FU352" s="57"/>
      <c r="FV352" s="57"/>
      <c r="FW352" s="57"/>
      <c r="FX352" s="57"/>
      <c r="FY352" s="57"/>
      <c r="FZ352" s="57"/>
      <c r="GA352" s="57"/>
      <c r="GB352" s="57"/>
      <c r="GC352" s="57"/>
      <c r="GD352" s="57"/>
      <c r="GE352" s="57"/>
      <c r="GF352" s="57"/>
      <c r="GG352" s="57"/>
      <c r="GH352" s="57"/>
      <c r="GI352" s="57"/>
      <c r="GJ352" s="57"/>
      <c r="GK352" s="57"/>
      <c r="GL352" s="57"/>
      <c r="GM352" s="57"/>
      <c r="GN352" s="57"/>
      <c r="GO352" s="57"/>
      <c r="GP352" s="57"/>
      <c r="GQ352" s="57"/>
      <c r="GR352" s="57"/>
      <c r="GS352" s="57"/>
      <c r="GT352" s="57"/>
      <c r="GU352" s="57"/>
      <c r="GV352" s="57"/>
      <c r="GW352" s="57"/>
      <c r="GX352" s="57"/>
      <c r="GY352" s="57"/>
      <c r="GZ352" s="57"/>
      <c r="HA352" s="57"/>
      <c r="HB352" s="57"/>
      <c r="HC352" s="57"/>
      <c r="HD352" s="57"/>
      <c r="HE352" s="57"/>
      <c r="HF352" s="57"/>
      <c r="HG352" s="57"/>
      <c r="HH352" s="57"/>
      <c r="HI352" s="57"/>
      <c r="HJ352" s="57"/>
      <c r="HK352" s="57"/>
      <c r="HL352" s="57"/>
      <c r="HM352" s="57"/>
      <c r="HN352" s="57"/>
      <c r="HO352" s="57"/>
      <c r="HP352" s="57"/>
      <c r="HQ352" s="57"/>
      <c r="HR352" s="57"/>
      <c r="HS352" s="57"/>
      <c r="HT352" s="57"/>
      <c r="HU352" s="57"/>
      <c r="HV352" s="57"/>
      <c r="HW352" s="57"/>
      <c r="HX352" s="57"/>
      <c r="HY352" s="57"/>
      <c r="HZ352" s="57"/>
      <c r="IA352" s="57"/>
      <c r="IB352" s="57"/>
      <c r="IC352" s="57"/>
      <c r="ID352" s="57"/>
      <c r="IE352" s="57"/>
      <c r="IF352" s="57"/>
      <c r="IG352" s="57"/>
      <c r="IH352" s="57"/>
      <c r="II352" s="57"/>
      <c r="IJ352" s="57"/>
      <c r="IK352" s="57"/>
      <c r="IL352" s="57"/>
      <c r="IM352" s="57"/>
      <c r="IN352" s="57"/>
      <c r="IO352" s="57"/>
      <c r="IP352" s="57"/>
      <c r="IQ352" s="57"/>
      <c r="IR352" s="57"/>
      <c r="IS352" s="57"/>
      <c r="IT352" s="57"/>
      <c r="IU352" s="57"/>
      <c r="IV352" s="57"/>
    </row>
    <row r="353" spans="1:256" s="50" customFormat="1" ht="20.25" customHeight="1">
      <c r="A353" s="270" t="s">
        <v>97</v>
      </c>
      <c r="B353" s="74" t="s">
        <v>77</v>
      </c>
      <c r="C353" s="90">
        <v>23436.040506000001</v>
      </c>
      <c r="D353" s="90">
        <v>54452</v>
      </c>
      <c r="E353" s="90">
        <v>46.335394070733798</v>
      </c>
      <c r="F353" s="90">
        <v>8680.0996049999994</v>
      </c>
      <c r="G353" s="90">
        <v>1556</v>
      </c>
      <c r="H353" s="90">
        <v>31.018899999999999</v>
      </c>
      <c r="I353" s="90">
        <v>54</v>
      </c>
      <c r="J353" s="90">
        <v>11</v>
      </c>
      <c r="K353" s="90">
        <v>1</v>
      </c>
      <c r="L353" s="90">
        <v>18603.522979000001</v>
      </c>
      <c r="M353" s="90">
        <v>34321</v>
      </c>
      <c r="N353" s="90">
        <v>47.979969223033699</v>
      </c>
      <c r="O353" s="90">
        <v>7797.3998849999998</v>
      </c>
      <c r="P353" s="90">
        <v>1468</v>
      </c>
      <c r="Q353" s="90">
        <v>1364.0949599999999</v>
      </c>
      <c r="R353" s="90">
        <v>2162</v>
      </c>
      <c r="S353" s="90">
        <v>387.30442796729</v>
      </c>
      <c r="T353" s="90">
        <v>232.30642399999999</v>
      </c>
      <c r="U353" s="90">
        <v>36</v>
      </c>
      <c r="V353" s="90">
        <v>17676.004852999999</v>
      </c>
      <c r="W353" s="90">
        <v>31606</v>
      </c>
      <c r="X353" s="90">
        <v>46.948348436453401</v>
      </c>
      <c r="Y353" s="90">
        <v>7534.3152019999998</v>
      </c>
      <c r="Z353" s="90">
        <v>1392</v>
      </c>
      <c r="AA353" s="90">
        <v>819.23267699999997</v>
      </c>
      <c r="AB353" s="90">
        <v>2578</v>
      </c>
      <c r="AC353" s="90">
        <v>250.03425899999999</v>
      </c>
      <c r="AD353" s="90">
        <v>71</v>
      </c>
      <c r="AE353" s="90">
        <v>108.285449</v>
      </c>
      <c r="AF353" s="90">
        <v>137</v>
      </c>
      <c r="AG353" s="90">
        <v>13.050424</v>
      </c>
      <c r="AH353" s="90">
        <v>5</v>
      </c>
      <c r="AI353" s="90">
        <v>2963.5568750000002</v>
      </c>
      <c r="AJ353" s="90">
        <v>14073</v>
      </c>
      <c r="AK353" s="90">
        <v>0.35</v>
      </c>
      <c r="AL353" s="90">
        <v>1</v>
      </c>
      <c r="AM353" s="90">
        <v>2860.2358380000001</v>
      </c>
      <c r="AN353" s="90">
        <v>13444</v>
      </c>
      <c r="AO353" s="90">
        <v>0.35</v>
      </c>
      <c r="AP353" s="90">
        <v>1</v>
      </c>
      <c r="AQ353" s="90">
        <v>6.0759999999999996</v>
      </c>
      <c r="AR353" s="90">
        <v>56</v>
      </c>
      <c r="AS353" s="90">
        <v>1</v>
      </c>
      <c r="AT353" s="90">
        <v>1</v>
      </c>
      <c r="AU353" s="90">
        <v>22.68796</v>
      </c>
      <c r="AV353" s="90">
        <v>2</v>
      </c>
      <c r="AW353" s="90">
        <v>0</v>
      </c>
      <c r="AX353" s="90">
        <v>0</v>
      </c>
      <c r="AY353" s="90">
        <v>0.45119999999999999</v>
      </c>
      <c r="AZ353" s="90">
        <v>1</v>
      </c>
      <c r="BA353" s="90">
        <v>0</v>
      </c>
      <c r="BB353" s="90">
        <v>0</v>
      </c>
      <c r="BC353" s="90">
        <v>0</v>
      </c>
      <c r="BD353" s="90">
        <v>0</v>
      </c>
      <c r="BE353" s="90">
        <v>140</v>
      </c>
      <c r="BF353" s="90">
        <v>1</v>
      </c>
      <c r="BG353" s="90">
        <v>422.65197699999999</v>
      </c>
      <c r="BH353" s="90">
        <v>207</v>
      </c>
      <c r="BI353" s="90">
        <v>326.47516899999999</v>
      </c>
      <c r="BJ353" s="90">
        <v>34</v>
      </c>
      <c r="BK353" s="90">
        <v>1386.074615</v>
      </c>
      <c r="BL353" s="90">
        <v>5738</v>
      </c>
      <c r="BM353" s="90">
        <v>403.874551</v>
      </c>
      <c r="BN353" s="90">
        <v>50</v>
      </c>
      <c r="BO353" s="90">
        <v>0</v>
      </c>
      <c r="BP353" s="90">
        <v>0</v>
      </c>
      <c r="BQ353" s="90">
        <v>0</v>
      </c>
      <c r="BR353" s="90">
        <v>0</v>
      </c>
      <c r="BS353" s="90">
        <v>2.5011104298755498E-12</v>
      </c>
      <c r="BT353" s="90">
        <v>0</v>
      </c>
      <c r="BU353" s="90">
        <v>-7.3896444519050399E-13</v>
      </c>
      <c r="BV353" s="90">
        <v>0</v>
      </c>
      <c r="BW353" s="131">
        <f t="shared" si="46"/>
        <v>23436.040506000005</v>
      </c>
      <c r="BX353" s="131">
        <f t="shared" si="47"/>
        <v>0</v>
      </c>
      <c r="IS353" s="60"/>
      <c r="IT353" s="60"/>
      <c r="IU353" s="60"/>
      <c r="IV353" s="60"/>
    </row>
    <row r="354" spans="1:256" s="50" customFormat="1" ht="20.25" customHeight="1">
      <c r="A354" s="271"/>
      <c r="B354" s="74" t="s">
        <v>34</v>
      </c>
      <c r="C354" s="90">
        <v>6303.2343180000998</v>
      </c>
      <c r="D354" s="90">
        <v>18258</v>
      </c>
      <c r="E354" s="90">
        <v>55.1117389494745</v>
      </c>
      <c r="F354" s="90">
        <v>1866.223002</v>
      </c>
      <c r="G354" s="90">
        <v>445</v>
      </c>
      <c r="H354" s="92">
        <v>0.51585125239999996</v>
      </c>
      <c r="I354" s="92">
        <v>1</v>
      </c>
      <c r="J354" s="92">
        <v>1</v>
      </c>
      <c r="K354" s="92">
        <v>1</v>
      </c>
      <c r="L354" s="90">
        <v>2685.5778777321998</v>
      </c>
      <c r="M354" s="90">
        <v>3783</v>
      </c>
      <c r="N354" s="90">
        <v>54.2156201810309</v>
      </c>
      <c r="O354" s="90">
        <v>1381.410494</v>
      </c>
      <c r="P354" s="90">
        <v>347</v>
      </c>
      <c r="Q354" s="90">
        <v>79.900655</v>
      </c>
      <c r="R354" s="90">
        <v>48</v>
      </c>
      <c r="S354" s="90">
        <v>41.305385576901003</v>
      </c>
      <c r="T354" s="90">
        <v>1866.223002</v>
      </c>
      <c r="U354" s="90">
        <v>5</v>
      </c>
      <c r="V354" s="92">
        <v>2486.8061377322001</v>
      </c>
      <c r="W354" s="92">
        <v>3368</v>
      </c>
      <c r="X354" s="90">
        <v>52.197798294749802</v>
      </c>
      <c r="Y354" s="92">
        <v>1315.934354</v>
      </c>
      <c r="Z354" s="92">
        <v>320</v>
      </c>
      <c r="AA354" s="90">
        <v>106.430502</v>
      </c>
      <c r="AB354" s="90">
        <v>272</v>
      </c>
      <c r="AC354" s="90">
        <v>52.020620000000001</v>
      </c>
      <c r="AD354" s="90">
        <v>18</v>
      </c>
      <c r="AE354" s="90">
        <v>92.341238000000004</v>
      </c>
      <c r="AF354" s="90">
        <v>143</v>
      </c>
      <c r="AG354" s="90">
        <v>13.45552</v>
      </c>
      <c r="AH354" s="90">
        <v>9</v>
      </c>
      <c r="AI354" s="92">
        <v>2859.3239441979999</v>
      </c>
      <c r="AJ354" s="92">
        <v>12900</v>
      </c>
      <c r="AK354" s="90">
        <v>8.7516999999999996</v>
      </c>
      <c r="AL354" s="90">
        <v>39</v>
      </c>
      <c r="AM354" s="92">
        <v>2828.7347326396002</v>
      </c>
      <c r="AN354" s="92">
        <v>12793</v>
      </c>
      <c r="AO354" s="90">
        <v>8.7516999999999996</v>
      </c>
      <c r="AP354" s="90">
        <v>39</v>
      </c>
      <c r="AQ354" s="92">
        <v>0</v>
      </c>
      <c r="AR354" s="92">
        <v>0</v>
      </c>
      <c r="AS354" s="90">
        <v>0.1</v>
      </c>
      <c r="AT354" s="90">
        <v>1</v>
      </c>
      <c r="AU354" s="92">
        <v>76.204561623900005</v>
      </c>
      <c r="AV354" s="92">
        <v>2</v>
      </c>
      <c r="AW354" s="90">
        <v>11.893342000000001</v>
      </c>
      <c r="AX354" s="90">
        <v>1</v>
      </c>
      <c r="AY354" s="92">
        <v>0</v>
      </c>
      <c r="AZ354" s="92">
        <v>0</v>
      </c>
      <c r="BA354" s="90">
        <v>0</v>
      </c>
      <c r="BB354" s="90">
        <v>0</v>
      </c>
      <c r="BC354" s="92">
        <v>0</v>
      </c>
      <c r="BD354" s="92">
        <v>0</v>
      </c>
      <c r="BE354" s="90">
        <v>0</v>
      </c>
      <c r="BF354" s="90">
        <v>0</v>
      </c>
      <c r="BG354" s="92">
        <v>82.167353309399999</v>
      </c>
      <c r="BH354" s="92">
        <v>28</v>
      </c>
      <c r="BI354" s="90">
        <v>388.68475599999999</v>
      </c>
      <c r="BJ354" s="90">
        <v>30</v>
      </c>
      <c r="BK354" s="92">
        <v>363.60370180950002</v>
      </c>
      <c r="BL354" s="92">
        <v>46</v>
      </c>
      <c r="BM354" s="90">
        <v>69.079105999999996</v>
      </c>
      <c r="BN354" s="90">
        <v>22</v>
      </c>
      <c r="BO354" s="92">
        <v>235.84102807470001</v>
      </c>
      <c r="BP354" s="92">
        <v>1498</v>
      </c>
      <c r="BQ354" s="90">
        <v>5.303604</v>
      </c>
      <c r="BR354" s="90">
        <v>4</v>
      </c>
      <c r="BS354" s="92">
        <v>-7.1054273576009998E-13</v>
      </c>
      <c r="BT354" s="92">
        <v>0</v>
      </c>
      <c r="BU354" s="90">
        <v>-9.2370555648812999E-14</v>
      </c>
      <c r="BV354" s="90">
        <v>0</v>
      </c>
      <c r="BW354" s="131">
        <f t="shared" si="46"/>
        <v>6303.2343180000989</v>
      </c>
      <c r="BX354" s="131">
        <f t="shared" si="47"/>
        <v>0</v>
      </c>
      <c r="IS354" s="60"/>
      <c r="IT354" s="60"/>
      <c r="IU354" s="60"/>
      <c r="IV354" s="60"/>
    </row>
    <row r="355" spans="1:256" s="54" customFormat="1" ht="20.25" customHeight="1">
      <c r="A355" s="271"/>
      <c r="B355" s="74" t="s">
        <v>32</v>
      </c>
      <c r="C355" s="90">
        <v>4027.086448</v>
      </c>
      <c r="D355" s="90">
        <v>5656</v>
      </c>
      <c r="E355" s="90">
        <v>62.849667383118202</v>
      </c>
      <c r="F355" s="90">
        <v>629.91451700000005</v>
      </c>
      <c r="G355" s="90">
        <v>241</v>
      </c>
      <c r="H355" s="90">
        <v>2.5339499999999999</v>
      </c>
      <c r="I355" s="90">
        <v>3</v>
      </c>
      <c r="J355" s="90">
        <v>0</v>
      </c>
      <c r="K355" s="90">
        <v>0</v>
      </c>
      <c r="L355" s="90">
        <v>3563.556822</v>
      </c>
      <c r="M355" s="90">
        <v>4697</v>
      </c>
      <c r="N355" s="90">
        <v>65.731540189670895</v>
      </c>
      <c r="O355" s="90">
        <v>418.91451699999999</v>
      </c>
      <c r="P355" s="90">
        <v>209</v>
      </c>
      <c r="Q355" s="90">
        <v>855.13474900000006</v>
      </c>
      <c r="R355" s="90">
        <v>1324</v>
      </c>
      <c r="S355" s="90">
        <v>69.973972605629498</v>
      </c>
      <c r="T355" s="90">
        <v>87.641054999999994</v>
      </c>
      <c r="U355" s="90">
        <v>40</v>
      </c>
      <c r="V355" s="90">
        <v>3537.7712390000002</v>
      </c>
      <c r="W355" s="90">
        <v>4682</v>
      </c>
      <c r="X355" s="90">
        <v>65.356267547754598</v>
      </c>
      <c r="Y355" s="90">
        <v>417.03451699999999</v>
      </c>
      <c r="Z355" s="90">
        <v>207</v>
      </c>
      <c r="AA355" s="90">
        <v>0.215</v>
      </c>
      <c r="AB355" s="90">
        <v>4</v>
      </c>
      <c r="AC355" s="90">
        <v>0</v>
      </c>
      <c r="AD355" s="90">
        <v>0</v>
      </c>
      <c r="AE355" s="90">
        <v>25.570582999999999</v>
      </c>
      <c r="AF355" s="90">
        <v>11</v>
      </c>
      <c r="AG355" s="90">
        <v>1.88</v>
      </c>
      <c r="AH355" s="90">
        <v>2</v>
      </c>
      <c r="AI355" s="90">
        <v>111.847166</v>
      </c>
      <c r="AJ355" s="90">
        <v>592</v>
      </c>
      <c r="AK355" s="90">
        <v>0.75</v>
      </c>
      <c r="AL355" s="90">
        <v>4</v>
      </c>
      <c r="AM355" s="90">
        <v>111.847166</v>
      </c>
      <c r="AN355" s="90">
        <v>592</v>
      </c>
      <c r="AO355" s="90">
        <v>0.75</v>
      </c>
      <c r="AP355" s="90">
        <v>4</v>
      </c>
      <c r="AQ355" s="90">
        <v>0.56999999999999995</v>
      </c>
      <c r="AR355" s="90">
        <v>6</v>
      </c>
      <c r="AS355" s="90">
        <v>0</v>
      </c>
      <c r="AT355" s="90">
        <v>0</v>
      </c>
      <c r="AU355" s="90">
        <v>0</v>
      </c>
      <c r="AV355" s="90">
        <v>0</v>
      </c>
      <c r="AW355" s="90">
        <v>0</v>
      </c>
      <c r="AX355" s="90">
        <v>0</v>
      </c>
      <c r="AY355" s="90">
        <v>0</v>
      </c>
      <c r="AZ355" s="90">
        <v>0</v>
      </c>
      <c r="BA355" s="90">
        <v>0</v>
      </c>
      <c r="BB355" s="90">
        <v>0</v>
      </c>
      <c r="BC355" s="90">
        <v>0</v>
      </c>
      <c r="BD355" s="90">
        <v>0</v>
      </c>
      <c r="BE355" s="90">
        <v>0</v>
      </c>
      <c r="BF355" s="90">
        <v>0</v>
      </c>
      <c r="BG355" s="90">
        <v>66.675510000000003</v>
      </c>
      <c r="BH355" s="90">
        <v>21</v>
      </c>
      <c r="BI355" s="90">
        <v>8</v>
      </c>
      <c r="BJ355" s="90">
        <v>1</v>
      </c>
      <c r="BK355" s="90">
        <v>177.09466</v>
      </c>
      <c r="BL355" s="90">
        <v>50</v>
      </c>
      <c r="BM355" s="90">
        <v>190.75</v>
      </c>
      <c r="BN355" s="90">
        <v>25</v>
      </c>
      <c r="BO355" s="90">
        <v>104.80834</v>
      </c>
      <c r="BP355" s="90">
        <v>287</v>
      </c>
      <c r="BQ355" s="90">
        <v>11.5</v>
      </c>
      <c r="BR355" s="90">
        <v>2</v>
      </c>
      <c r="BS355" s="90">
        <v>0</v>
      </c>
      <c r="BT355" s="90">
        <v>0</v>
      </c>
      <c r="BU355" s="90">
        <v>0</v>
      </c>
      <c r="BV355" s="90">
        <v>0</v>
      </c>
      <c r="BW355" s="131">
        <f t="shared" si="46"/>
        <v>4027.0864480000005</v>
      </c>
      <c r="BX355" s="131">
        <f t="shared" si="47"/>
        <v>0</v>
      </c>
      <c r="BY355" s="135"/>
      <c r="BZ355" s="135"/>
      <c r="CA355" s="135"/>
      <c r="CB355" s="135"/>
      <c r="CC355" s="135"/>
      <c r="CD355" s="135"/>
      <c r="CE355" s="135"/>
      <c r="CF355" s="135"/>
      <c r="CG355" s="135"/>
      <c r="CH355" s="135"/>
      <c r="CI355" s="135"/>
      <c r="CJ355" s="135"/>
      <c r="CK355" s="135"/>
      <c r="CL355" s="135"/>
      <c r="CM355" s="135"/>
      <c r="CN355" s="135"/>
      <c r="CO355" s="135"/>
      <c r="CP355" s="135"/>
      <c r="CQ355" s="135"/>
      <c r="CR355" s="135"/>
      <c r="CS355" s="135"/>
      <c r="CT355" s="135"/>
      <c r="CU355" s="135"/>
      <c r="CV355" s="135"/>
      <c r="CW355" s="135"/>
      <c r="CX355" s="135"/>
      <c r="CY355" s="135"/>
      <c r="CZ355" s="135"/>
      <c r="DA355" s="135"/>
      <c r="DB355" s="135"/>
      <c r="DC355" s="135"/>
      <c r="DD355" s="135"/>
      <c r="DE355" s="135"/>
      <c r="DF355" s="135"/>
      <c r="DG355" s="135"/>
      <c r="DH355" s="135"/>
      <c r="DI355" s="135"/>
      <c r="DJ355" s="135"/>
      <c r="DK355" s="135"/>
      <c r="DL355" s="135"/>
      <c r="DM355" s="135"/>
      <c r="DN355" s="135"/>
      <c r="DO355" s="135"/>
      <c r="DP355" s="135"/>
      <c r="DQ355" s="135"/>
      <c r="DR355" s="135"/>
      <c r="DS355" s="135"/>
      <c r="DT355" s="135"/>
      <c r="DU355" s="135"/>
      <c r="DV355" s="135"/>
      <c r="DW355" s="135"/>
      <c r="DX355" s="135"/>
      <c r="DY355" s="135"/>
      <c r="DZ355" s="135"/>
      <c r="EA355" s="135"/>
      <c r="EB355" s="135"/>
      <c r="EC355" s="135"/>
      <c r="ED355" s="135"/>
      <c r="EE355" s="135"/>
      <c r="EF355" s="135"/>
      <c r="EG355" s="135"/>
      <c r="EH355" s="135"/>
      <c r="EI355" s="135"/>
      <c r="EJ355" s="135"/>
      <c r="EK355" s="135"/>
      <c r="EL355" s="135"/>
      <c r="EM355" s="135"/>
      <c r="EN355" s="135"/>
      <c r="EO355" s="135"/>
      <c r="EP355" s="135"/>
      <c r="EQ355" s="135"/>
      <c r="ER355" s="135"/>
      <c r="ES355" s="135"/>
      <c r="ET355" s="135"/>
      <c r="EU355" s="135"/>
      <c r="EV355" s="135"/>
      <c r="EW355" s="135"/>
      <c r="EX355" s="135"/>
      <c r="EY355" s="135"/>
      <c r="EZ355" s="135"/>
      <c r="FA355" s="135"/>
      <c r="FB355" s="135"/>
      <c r="FC355" s="135"/>
      <c r="FD355" s="135"/>
      <c r="FE355" s="135"/>
      <c r="FF355" s="135"/>
      <c r="FG355" s="135"/>
      <c r="FH355" s="135"/>
      <c r="FI355" s="135"/>
      <c r="FJ355" s="135"/>
      <c r="FK355" s="135"/>
      <c r="FL355" s="135"/>
      <c r="FM355" s="135"/>
      <c r="FN355" s="135"/>
      <c r="FO355" s="135"/>
      <c r="FP355" s="135"/>
      <c r="FQ355" s="135"/>
      <c r="FR355" s="135"/>
      <c r="FS355" s="135"/>
      <c r="FT355" s="135"/>
      <c r="FU355" s="135"/>
      <c r="FV355" s="135"/>
      <c r="FW355" s="135"/>
      <c r="FX355" s="135"/>
      <c r="FY355" s="135"/>
      <c r="FZ355" s="135"/>
      <c r="GA355" s="135"/>
      <c r="GB355" s="135"/>
      <c r="GC355" s="135"/>
      <c r="GD355" s="135"/>
      <c r="GE355" s="135"/>
      <c r="GF355" s="135"/>
      <c r="GG355" s="135"/>
      <c r="GH355" s="135"/>
      <c r="GI355" s="135"/>
      <c r="GJ355" s="135"/>
      <c r="GK355" s="135"/>
      <c r="GL355" s="135"/>
      <c r="GM355" s="135"/>
      <c r="GN355" s="135"/>
      <c r="GO355" s="135"/>
      <c r="GP355" s="135"/>
      <c r="GQ355" s="135"/>
      <c r="GR355" s="135"/>
      <c r="GS355" s="135"/>
      <c r="GT355" s="135"/>
      <c r="GU355" s="135"/>
      <c r="GV355" s="135"/>
      <c r="GW355" s="135"/>
      <c r="GX355" s="135"/>
      <c r="GY355" s="135"/>
      <c r="GZ355" s="135"/>
      <c r="HA355" s="135"/>
      <c r="HB355" s="135"/>
      <c r="HC355" s="135"/>
      <c r="HD355" s="135"/>
      <c r="HE355" s="135"/>
      <c r="HF355" s="135"/>
      <c r="HG355" s="135"/>
      <c r="HH355" s="135"/>
      <c r="HI355" s="135"/>
      <c r="HJ355" s="135"/>
      <c r="HK355" s="135"/>
      <c r="HL355" s="135"/>
      <c r="HM355" s="135"/>
      <c r="HN355" s="135"/>
      <c r="HO355" s="135"/>
      <c r="HP355" s="135"/>
      <c r="HQ355" s="135"/>
      <c r="HR355" s="135"/>
      <c r="HS355" s="135"/>
      <c r="HT355" s="135"/>
      <c r="HU355" s="135"/>
      <c r="HV355" s="135"/>
      <c r="HW355" s="135"/>
      <c r="HX355" s="135"/>
      <c r="HY355" s="135"/>
      <c r="HZ355" s="135"/>
      <c r="IA355" s="135"/>
      <c r="IB355" s="135"/>
      <c r="IC355" s="135"/>
      <c r="ID355" s="135"/>
      <c r="IE355" s="135"/>
      <c r="IF355" s="135"/>
      <c r="IG355" s="135"/>
      <c r="IH355" s="135"/>
      <c r="II355" s="135"/>
      <c r="IJ355" s="135"/>
      <c r="IK355" s="135"/>
      <c r="IL355" s="135"/>
      <c r="IM355" s="135"/>
      <c r="IN355" s="135"/>
      <c r="IO355" s="135"/>
      <c r="IP355" s="135"/>
      <c r="IQ355" s="135"/>
      <c r="IR355" s="135"/>
      <c r="IS355" s="135"/>
      <c r="IT355" s="135"/>
      <c r="IU355" s="135"/>
      <c r="IV355" s="135"/>
    </row>
    <row r="356" spans="1:256" s="54" customFormat="1" ht="20.25" customHeight="1">
      <c r="A356" s="271"/>
      <c r="B356" s="74" t="s">
        <v>33</v>
      </c>
      <c r="C356" s="92">
        <v>6339.9578949999996</v>
      </c>
      <c r="D356" s="92">
        <v>12333</v>
      </c>
      <c r="E356" s="92">
        <v>45.906796624292099</v>
      </c>
      <c r="F356" s="92">
        <v>2582.6245570000001</v>
      </c>
      <c r="G356" s="92">
        <v>1892</v>
      </c>
      <c r="H356" s="92">
        <v>0.96220700000000003</v>
      </c>
      <c r="I356" s="92">
        <v>2</v>
      </c>
      <c r="J356" s="92">
        <v>0.7</v>
      </c>
      <c r="K356" s="92">
        <v>2</v>
      </c>
      <c r="L356" s="92">
        <v>5791.8980320000001</v>
      </c>
      <c r="M356" s="92">
        <v>10477</v>
      </c>
      <c r="N356" s="92">
        <v>47.583150627077899</v>
      </c>
      <c r="O356" s="92">
        <v>2405.4033909999998</v>
      </c>
      <c r="P356" s="92">
        <v>1372</v>
      </c>
      <c r="Q356" s="92">
        <v>2159.3529149999999</v>
      </c>
      <c r="R356" s="92">
        <v>4558</v>
      </c>
      <c r="S356" s="92">
        <v>62.285726382655803</v>
      </c>
      <c r="T356" s="92">
        <v>721.69969300000002</v>
      </c>
      <c r="U356" s="92">
        <v>453</v>
      </c>
      <c r="V356" s="92">
        <v>5791.8061379999999</v>
      </c>
      <c r="W356" s="92">
        <v>10476</v>
      </c>
      <c r="X356" s="92">
        <v>47.584490482723702</v>
      </c>
      <c r="Y356" s="92">
        <v>2405.4033909999998</v>
      </c>
      <c r="Z356" s="92">
        <v>1372</v>
      </c>
      <c r="AA356" s="92">
        <v>9.1894000000000003E-2</v>
      </c>
      <c r="AB356" s="92">
        <v>1</v>
      </c>
      <c r="AC356" s="92">
        <v>0</v>
      </c>
      <c r="AD356" s="92">
        <v>0</v>
      </c>
      <c r="AE356" s="92">
        <v>0</v>
      </c>
      <c r="AF356" s="92">
        <v>0</v>
      </c>
      <c r="AG356" s="92">
        <v>0</v>
      </c>
      <c r="AH356" s="92">
        <v>0</v>
      </c>
      <c r="AI356" s="92">
        <v>300.08265899999998</v>
      </c>
      <c r="AJ356" s="92">
        <v>1560</v>
      </c>
      <c r="AK356" s="92">
        <v>78.652850999999998</v>
      </c>
      <c r="AL356" s="92">
        <v>432</v>
      </c>
      <c r="AM356" s="92">
        <v>300.08265899999998</v>
      </c>
      <c r="AN356" s="92">
        <v>1560</v>
      </c>
      <c r="AO356" s="92">
        <v>78.652850999999998</v>
      </c>
      <c r="AP356" s="92">
        <v>432</v>
      </c>
      <c r="AQ356" s="92">
        <v>2.3048989999999998</v>
      </c>
      <c r="AR356" s="92">
        <v>18</v>
      </c>
      <c r="AS356" s="92">
        <v>0.89796200000000004</v>
      </c>
      <c r="AT356" s="92">
        <v>7</v>
      </c>
      <c r="AU356" s="92">
        <v>0</v>
      </c>
      <c r="AV356" s="92">
        <v>0</v>
      </c>
      <c r="AW356" s="92">
        <v>0</v>
      </c>
      <c r="AX356" s="92">
        <v>0</v>
      </c>
      <c r="AY356" s="92">
        <v>0</v>
      </c>
      <c r="AZ356" s="92">
        <v>0</v>
      </c>
      <c r="BA356" s="92">
        <v>0</v>
      </c>
      <c r="BB356" s="92">
        <v>0</v>
      </c>
      <c r="BC356" s="92">
        <v>1.7520999999999998E-2</v>
      </c>
      <c r="BD356" s="92">
        <v>1</v>
      </c>
      <c r="BE356" s="92">
        <v>0</v>
      </c>
      <c r="BF356" s="92">
        <v>0</v>
      </c>
      <c r="BG356" s="92">
        <v>120.214108</v>
      </c>
      <c r="BH356" s="92">
        <v>48</v>
      </c>
      <c r="BI356" s="92">
        <v>42.690275</v>
      </c>
      <c r="BJ356" s="92">
        <v>11</v>
      </c>
      <c r="BK356" s="92">
        <v>64.875415000000004</v>
      </c>
      <c r="BL356" s="92">
        <v>89</v>
      </c>
      <c r="BM356" s="92">
        <v>51.313215999999997</v>
      </c>
      <c r="BN356" s="92">
        <v>54</v>
      </c>
      <c r="BO356" s="92">
        <v>59.603054</v>
      </c>
      <c r="BP356" s="92">
        <v>138</v>
      </c>
      <c r="BQ356" s="92">
        <v>2.9668619999999999</v>
      </c>
      <c r="BR356" s="92">
        <v>14</v>
      </c>
      <c r="BS356" s="92">
        <v>0</v>
      </c>
      <c r="BT356" s="92">
        <v>0</v>
      </c>
      <c r="BU356" s="92">
        <v>0</v>
      </c>
      <c r="BV356" s="92">
        <v>0</v>
      </c>
      <c r="BW356" s="131">
        <f t="shared" si="46"/>
        <v>6339.9578949999996</v>
      </c>
      <c r="BX356" s="131">
        <f t="shared" si="47"/>
        <v>0</v>
      </c>
      <c r="BY356" s="135"/>
      <c r="BZ356" s="13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c r="DH356" s="135"/>
      <c r="DI356" s="135"/>
      <c r="DJ356" s="135"/>
      <c r="DK356" s="135"/>
      <c r="DL356" s="135"/>
      <c r="DM356" s="135"/>
      <c r="DN356" s="135"/>
      <c r="DO356" s="135"/>
      <c r="DP356" s="135"/>
      <c r="DQ356" s="135"/>
      <c r="DR356" s="135"/>
      <c r="DS356" s="135"/>
      <c r="DT356" s="135"/>
      <c r="DU356" s="135"/>
      <c r="DV356" s="135"/>
      <c r="DW356" s="135"/>
      <c r="DX356" s="135"/>
      <c r="DY356" s="135"/>
      <c r="DZ356" s="135"/>
      <c r="EA356" s="135"/>
      <c r="EB356" s="135"/>
      <c r="EC356" s="135"/>
      <c r="ED356" s="135"/>
      <c r="EE356" s="135"/>
      <c r="EF356" s="135"/>
      <c r="EG356" s="135"/>
      <c r="EH356" s="135"/>
      <c r="EI356" s="135"/>
      <c r="EJ356" s="135"/>
      <c r="EK356" s="135"/>
      <c r="EL356" s="135"/>
      <c r="EM356" s="135"/>
      <c r="EN356" s="135"/>
      <c r="EO356" s="135"/>
      <c r="EP356" s="135"/>
      <c r="EQ356" s="135"/>
      <c r="ER356" s="135"/>
      <c r="ES356" s="135"/>
      <c r="ET356" s="135"/>
      <c r="EU356" s="135"/>
      <c r="EV356" s="135"/>
      <c r="EW356" s="135"/>
      <c r="EX356" s="135"/>
      <c r="EY356" s="135"/>
      <c r="EZ356" s="135"/>
      <c r="FA356" s="135"/>
      <c r="FB356" s="135"/>
      <c r="FC356" s="135"/>
      <c r="FD356" s="135"/>
      <c r="FE356" s="135"/>
      <c r="FF356" s="135"/>
      <c r="FG356" s="135"/>
      <c r="FH356" s="135"/>
      <c r="FI356" s="135"/>
      <c r="FJ356" s="135"/>
      <c r="FK356" s="135"/>
      <c r="FL356" s="135"/>
      <c r="FM356" s="135"/>
      <c r="FN356" s="135"/>
      <c r="FO356" s="135"/>
      <c r="FP356" s="135"/>
      <c r="FQ356" s="135"/>
      <c r="FR356" s="135"/>
      <c r="FS356" s="135"/>
      <c r="FT356" s="135"/>
      <c r="FU356" s="135"/>
      <c r="FV356" s="135"/>
      <c r="FW356" s="135"/>
      <c r="FX356" s="135"/>
      <c r="FY356" s="135"/>
      <c r="FZ356" s="135"/>
      <c r="GA356" s="135"/>
      <c r="GB356" s="135"/>
      <c r="GC356" s="135"/>
      <c r="GD356" s="135"/>
      <c r="GE356" s="135"/>
      <c r="GF356" s="135"/>
      <c r="GG356" s="135"/>
      <c r="GH356" s="135"/>
      <c r="GI356" s="135"/>
      <c r="GJ356" s="135"/>
      <c r="GK356" s="135"/>
      <c r="GL356" s="135"/>
      <c r="GM356" s="135"/>
      <c r="GN356" s="135"/>
      <c r="GO356" s="135"/>
      <c r="GP356" s="135"/>
      <c r="GQ356" s="135"/>
      <c r="GR356" s="135"/>
      <c r="GS356" s="135"/>
      <c r="GT356" s="135"/>
      <c r="GU356" s="135"/>
      <c r="GV356" s="135"/>
      <c r="GW356" s="135"/>
      <c r="GX356" s="135"/>
      <c r="GY356" s="135"/>
      <c r="GZ356" s="135"/>
      <c r="HA356" s="135"/>
      <c r="HB356" s="135"/>
      <c r="HC356" s="135"/>
      <c r="HD356" s="135"/>
      <c r="HE356" s="135"/>
      <c r="HF356" s="135"/>
      <c r="HG356" s="135"/>
      <c r="HH356" s="135"/>
      <c r="HI356" s="135"/>
      <c r="HJ356" s="135"/>
      <c r="HK356" s="135"/>
      <c r="HL356" s="135"/>
      <c r="HM356" s="135"/>
      <c r="HN356" s="135"/>
      <c r="HO356" s="135"/>
      <c r="HP356" s="135"/>
      <c r="HQ356" s="135"/>
      <c r="HR356" s="135"/>
      <c r="HS356" s="135"/>
      <c r="HT356" s="135"/>
      <c r="HU356" s="135"/>
      <c r="HV356" s="135"/>
      <c r="HW356" s="135"/>
      <c r="HX356" s="135"/>
      <c r="HY356" s="135"/>
      <c r="HZ356" s="135"/>
      <c r="IA356" s="135"/>
      <c r="IB356" s="135"/>
      <c r="IC356" s="135"/>
      <c r="ID356" s="135"/>
      <c r="IE356" s="135"/>
      <c r="IF356" s="135"/>
      <c r="IG356" s="135"/>
      <c r="IH356" s="135"/>
      <c r="II356" s="135"/>
      <c r="IJ356" s="135"/>
      <c r="IK356" s="135"/>
      <c r="IL356" s="135"/>
      <c r="IM356" s="135"/>
      <c r="IN356" s="135"/>
      <c r="IO356" s="135"/>
      <c r="IP356" s="135"/>
      <c r="IQ356" s="135"/>
      <c r="IR356" s="135"/>
      <c r="IS356" s="135"/>
      <c r="IT356" s="135"/>
      <c r="IU356" s="135"/>
      <c r="IV356" s="135"/>
    </row>
    <row r="357" spans="1:256" s="54" customFormat="1" ht="20.25" customHeight="1">
      <c r="A357" s="271"/>
      <c r="B357" s="74" t="s">
        <v>35</v>
      </c>
      <c r="C357" s="90">
        <v>770.956005</v>
      </c>
      <c r="D357" s="90">
        <v>1681</v>
      </c>
      <c r="E357" s="90">
        <v>51.430951425163897</v>
      </c>
      <c r="F357" s="90">
        <v>128.4282</v>
      </c>
      <c r="G357" s="90">
        <v>60</v>
      </c>
      <c r="H357" s="90">
        <v>0</v>
      </c>
      <c r="I357" s="90">
        <v>0</v>
      </c>
      <c r="J357" s="90">
        <v>0</v>
      </c>
      <c r="K357" s="90">
        <v>0</v>
      </c>
      <c r="L357" s="90">
        <v>719.07493599999998</v>
      </c>
      <c r="M357" s="90">
        <v>1491</v>
      </c>
      <c r="N357" s="90">
        <v>58.080732458732598</v>
      </c>
      <c r="O357" s="90">
        <v>110.37820000000001</v>
      </c>
      <c r="P357" s="90">
        <v>49</v>
      </c>
      <c r="Q357" s="90">
        <v>490.25788999999997</v>
      </c>
      <c r="R357" s="90">
        <v>1048</v>
      </c>
      <c r="S357" s="90">
        <v>69.835464680737701</v>
      </c>
      <c r="T357" s="90">
        <v>73.574700000000007</v>
      </c>
      <c r="U357" s="90">
        <v>29</v>
      </c>
      <c r="V357" s="90">
        <v>719.07493599999998</v>
      </c>
      <c r="W357" s="90">
        <v>1491</v>
      </c>
      <c r="X357" s="90">
        <v>58.098795412437802</v>
      </c>
      <c r="Y357" s="90">
        <v>110.37820000000001</v>
      </c>
      <c r="Z357" s="90">
        <v>49</v>
      </c>
      <c r="AA357" s="90">
        <v>0</v>
      </c>
      <c r="AB357" s="90">
        <v>0</v>
      </c>
      <c r="AC357" s="90">
        <v>0</v>
      </c>
      <c r="AD357" s="90">
        <v>0</v>
      </c>
      <c r="AE357" s="90">
        <v>0</v>
      </c>
      <c r="AF357" s="90">
        <v>0</v>
      </c>
      <c r="AG357" s="90">
        <v>0</v>
      </c>
      <c r="AH357" s="90">
        <v>0</v>
      </c>
      <c r="AI357" s="90"/>
      <c r="AJ357" s="90"/>
      <c r="AK357" s="90"/>
      <c r="AL357" s="90"/>
      <c r="AM357" s="90"/>
      <c r="AN357" s="90"/>
      <c r="AO357" s="90"/>
      <c r="AP357" s="90"/>
      <c r="AQ357" s="90">
        <v>0</v>
      </c>
      <c r="AR357" s="90">
        <v>0</v>
      </c>
      <c r="AS357" s="90">
        <v>0.9</v>
      </c>
      <c r="AT357" s="90">
        <v>4</v>
      </c>
      <c r="AU357" s="90">
        <v>0</v>
      </c>
      <c r="AV357" s="90">
        <v>0</v>
      </c>
      <c r="AW357" s="90">
        <v>0</v>
      </c>
      <c r="AX357" s="90">
        <v>0</v>
      </c>
      <c r="AY357" s="90">
        <v>0.8</v>
      </c>
      <c r="AZ357" s="90">
        <v>1</v>
      </c>
      <c r="BA357" s="90">
        <v>0</v>
      </c>
      <c r="BB357" s="90">
        <v>0</v>
      </c>
      <c r="BC357" s="90">
        <v>0</v>
      </c>
      <c r="BD357" s="90">
        <v>0</v>
      </c>
      <c r="BE357" s="90">
        <v>0</v>
      </c>
      <c r="BF357" s="90">
        <v>0</v>
      </c>
      <c r="BG357" s="90">
        <v>20.460100000000001</v>
      </c>
      <c r="BH357" s="90">
        <v>4</v>
      </c>
      <c r="BI357" s="90">
        <v>10.4</v>
      </c>
      <c r="BJ357" s="90">
        <v>4</v>
      </c>
      <c r="BK357" s="90">
        <v>24.600569</v>
      </c>
      <c r="BL357" s="90">
        <v>182</v>
      </c>
      <c r="BM357" s="90">
        <v>6.75</v>
      </c>
      <c r="BN357" s="90">
        <v>3</v>
      </c>
      <c r="BO357" s="90">
        <v>6.0204000000000004</v>
      </c>
      <c r="BP357" s="90">
        <v>3</v>
      </c>
      <c r="BQ357" s="90">
        <v>0</v>
      </c>
      <c r="BR357" s="90">
        <v>0</v>
      </c>
      <c r="BS357" s="90">
        <v>0</v>
      </c>
      <c r="BT357" s="90">
        <v>0</v>
      </c>
      <c r="BU357" s="90">
        <v>0</v>
      </c>
      <c r="BV357" s="90">
        <v>0</v>
      </c>
      <c r="BW357" s="131">
        <f t="shared" si="46"/>
        <v>770.95600499999989</v>
      </c>
      <c r="BX357" s="131">
        <f t="shared" si="47"/>
        <v>0</v>
      </c>
      <c r="BY357" s="135"/>
      <c r="BZ357" s="135"/>
      <c r="CA357" s="135"/>
      <c r="CB357" s="135"/>
      <c r="CC357" s="135"/>
      <c r="CD357" s="135"/>
      <c r="CE357" s="135"/>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135"/>
      <c r="DC357" s="135"/>
      <c r="DD357" s="135"/>
      <c r="DE357" s="135"/>
      <c r="DF357" s="135"/>
      <c r="DG357" s="135"/>
      <c r="DH357" s="135"/>
      <c r="DI357" s="135"/>
      <c r="DJ357" s="135"/>
      <c r="DK357" s="135"/>
      <c r="DL357" s="135"/>
      <c r="DM357" s="135"/>
      <c r="DN357" s="135"/>
      <c r="DO357" s="135"/>
      <c r="DP357" s="135"/>
      <c r="DQ357" s="135"/>
      <c r="DR357" s="135"/>
      <c r="DS357" s="135"/>
      <c r="DT357" s="135"/>
      <c r="DU357" s="135"/>
      <c r="DV357" s="135"/>
      <c r="DW357" s="135"/>
      <c r="DX357" s="135"/>
      <c r="DY357" s="135"/>
      <c r="DZ357" s="135"/>
      <c r="EA357" s="135"/>
      <c r="EB357" s="135"/>
      <c r="EC357" s="135"/>
      <c r="ED357" s="135"/>
      <c r="EE357" s="135"/>
      <c r="EF357" s="135"/>
      <c r="EG357" s="135"/>
      <c r="EH357" s="135"/>
      <c r="EI357" s="135"/>
      <c r="EJ357" s="135"/>
      <c r="EK357" s="135"/>
      <c r="EL357" s="135"/>
      <c r="EM357" s="135"/>
      <c r="EN357" s="135"/>
      <c r="EO357" s="135"/>
      <c r="EP357" s="135"/>
      <c r="EQ357" s="135"/>
      <c r="ER357" s="135"/>
      <c r="ES357" s="135"/>
      <c r="ET357" s="135"/>
      <c r="EU357" s="135"/>
      <c r="EV357" s="135"/>
      <c r="EW357" s="135"/>
      <c r="EX357" s="135"/>
      <c r="EY357" s="135"/>
      <c r="EZ357" s="135"/>
      <c r="FA357" s="135"/>
      <c r="FB357" s="135"/>
      <c r="FC357" s="135"/>
      <c r="FD357" s="135"/>
      <c r="FE357" s="135"/>
      <c r="FF357" s="135"/>
      <c r="FG357" s="135"/>
      <c r="FH357" s="135"/>
      <c r="FI357" s="135"/>
      <c r="FJ357" s="135"/>
      <c r="FK357" s="135"/>
      <c r="FL357" s="135"/>
      <c r="FM357" s="135"/>
      <c r="FN357" s="135"/>
      <c r="FO357" s="135"/>
      <c r="FP357" s="135"/>
      <c r="FQ357" s="135"/>
      <c r="FR357" s="135"/>
      <c r="FS357" s="135"/>
      <c r="FT357" s="135"/>
      <c r="FU357" s="135"/>
      <c r="FV357" s="135"/>
      <c r="FW357" s="135"/>
      <c r="FX357" s="135"/>
      <c r="FY357" s="135"/>
      <c r="FZ357" s="135"/>
      <c r="GA357" s="135"/>
      <c r="GB357" s="135"/>
      <c r="GC357" s="135"/>
      <c r="GD357" s="135"/>
      <c r="GE357" s="135"/>
      <c r="GF357" s="135"/>
      <c r="GG357" s="135"/>
      <c r="GH357" s="135"/>
      <c r="GI357" s="135"/>
      <c r="GJ357" s="135"/>
      <c r="GK357" s="135"/>
      <c r="GL357" s="135"/>
      <c r="GM357" s="135"/>
      <c r="GN357" s="135"/>
      <c r="GO357" s="135"/>
      <c r="GP357" s="135"/>
      <c r="GQ357" s="135"/>
      <c r="GR357" s="135"/>
      <c r="GS357" s="135"/>
      <c r="GT357" s="135"/>
      <c r="GU357" s="135"/>
      <c r="GV357" s="135"/>
      <c r="GW357" s="135"/>
      <c r="GX357" s="135"/>
      <c r="GY357" s="135"/>
      <c r="GZ357" s="135"/>
      <c r="HA357" s="135"/>
      <c r="HB357" s="135"/>
      <c r="HC357" s="135"/>
      <c r="HD357" s="135"/>
      <c r="HE357" s="135"/>
      <c r="HF357" s="135"/>
      <c r="HG357" s="135"/>
      <c r="HH357" s="135"/>
      <c r="HI357" s="135"/>
      <c r="HJ357" s="135"/>
      <c r="HK357" s="135"/>
      <c r="HL357" s="135"/>
      <c r="HM357" s="135"/>
      <c r="HN357" s="135"/>
      <c r="HO357" s="135"/>
      <c r="HP357" s="135"/>
      <c r="HQ357" s="135"/>
      <c r="HR357" s="135"/>
      <c r="HS357" s="135"/>
      <c r="HT357" s="135"/>
      <c r="HU357" s="135"/>
      <c r="HV357" s="135"/>
      <c r="HW357" s="135"/>
      <c r="HX357" s="135"/>
      <c r="HY357" s="135"/>
      <c r="HZ357" s="135"/>
      <c r="IA357" s="135"/>
      <c r="IB357" s="135"/>
      <c r="IC357" s="135"/>
      <c r="ID357" s="135"/>
      <c r="IE357" s="135"/>
      <c r="IF357" s="135"/>
      <c r="IG357" s="135"/>
      <c r="IH357" s="135"/>
      <c r="II357" s="135"/>
      <c r="IJ357" s="135"/>
      <c r="IK357" s="135"/>
      <c r="IL357" s="135"/>
      <c r="IM357" s="135"/>
      <c r="IN357" s="135"/>
      <c r="IO357" s="135"/>
      <c r="IP357" s="135"/>
      <c r="IQ357" s="135"/>
      <c r="IR357" s="135"/>
      <c r="IS357" s="135"/>
      <c r="IT357" s="135"/>
      <c r="IU357" s="135"/>
      <c r="IV357" s="135"/>
    </row>
    <row r="358" spans="1:256" s="54" customFormat="1" ht="20.25" customHeight="1">
      <c r="A358" s="271"/>
      <c r="B358" s="74" t="s">
        <v>41</v>
      </c>
      <c r="C358" s="102">
        <v>1518.485919</v>
      </c>
      <c r="D358" s="103">
        <v>3611</v>
      </c>
      <c r="E358" s="104">
        <v>35.529695653384699</v>
      </c>
      <c r="F358" s="102">
        <v>542.60439799999995</v>
      </c>
      <c r="G358" s="102">
        <v>286</v>
      </c>
      <c r="H358" s="105">
        <v>1.2</v>
      </c>
      <c r="I358" s="105">
        <v>1</v>
      </c>
      <c r="J358" s="105">
        <v>0</v>
      </c>
      <c r="K358" s="105">
        <v>0</v>
      </c>
      <c r="L358" s="105">
        <v>1390.795867</v>
      </c>
      <c r="M358" s="105">
        <v>3508</v>
      </c>
      <c r="N358" s="103">
        <v>34.4264354803299</v>
      </c>
      <c r="O358" s="105">
        <v>492.29146700000001</v>
      </c>
      <c r="P358" s="112">
        <v>251</v>
      </c>
      <c r="Q358" s="112">
        <v>20.731985999999999</v>
      </c>
      <c r="R358" s="105">
        <v>38</v>
      </c>
      <c r="S358" s="103">
        <v>32.67473235488</v>
      </c>
      <c r="T358" s="112">
        <v>17.47</v>
      </c>
      <c r="U358" s="105">
        <v>7</v>
      </c>
      <c r="V358" s="112">
        <v>1390.795867</v>
      </c>
      <c r="W358" s="105">
        <v>3508</v>
      </c>
      <c r="X358" s="103">
        <v>34.4264354803299</v>
      </c>
      <c r="Y358" s="112">
        <v>492.29146700000001</v>
      </c>
      <c r="Z358" s="112">
        <v>251</v>
      </c>
      <c r="AA358" s="112">
        <v>0</v>
      </c>
      <c r="AB358" s="105">
        <v>0</v>
      </c>
      <c r="AC358" s="112">
        <v>0</v>
      </c>
      <c r="AD358" s="105">
        <v>0</v>
      </c>
      <c r="AE358" s="112">
        <v>0</v>
      </c>
      <c r="AF358" s="123">
        <v>0</v>
      </c>
      <c r="AG358" s="112">
        <v>0</v>
      </c>
      <c r="AH358" s="123">
        <v>0</v>
      </c>
      <c r="AI358" s="105">
        <v>0</v>
      </c>
      <c r="AJ358" s="105">
        <v>0</v>
      </c>
      <c r="AK358" s="105">
        <v>0</v>
      </c>
      <c r="AL358" s="105">
        <v>0</v>
      </c>
      <c r="AM358" s="105">
        <v>0</v>
      </c>
      <c r="AN358" s="105">
        <v>0</v>
      </c>
      <c r="AO358" s="105">
        <v>0</v>
      </c>
      <c r="AP358" s="105">
        <v>0</v>
      </c>
      <c r="AQ358" s="126">
        <v>0</v>
      </c>
      <c r="AR358" s="123">
        <v>3</v>
      </c>
      <c r="AS358" s="126">
        <v>0</v>
      </c>
      <c r="AT358" s="123">
        <v>0</v>
      </c>
      <c r="AU358" s="105">
        <v>7</v>
      </c>
      <c r="AV358" s="105">
        <v>1</v>
      </c>
      <c r="AW358" s="105">
        <v>0</v>
      </c>
      <c r="AX358" s="105">
        <v>0</v>
      </c>
      <c r="AY358" s="112">
        <v>0</v>
      </c>
      <c r="AZ358" s="112">
        <v>0</v>
      </c>
      <c r="BA358" s="112">
        <v>0</v>
      </c>
      <c r="BB358" s="112">
        <v>0</v>
      </c>
      <c r="BC358" s="112">
        <v>0</v>
      </c>
      <c r="BD358" s="112">
        <v>0</v>
      </c>
      <c r="BE358" s="112">
        <v>0</v>
      </c>
      <c r="BF358" s="112">
        <v>0</v>
      </c>
      <c r="BG358" s="112">
        <v>37.384165000000003</v>
      </c>
      <c r="BH358" s="123">
        <v>73</v>
      </c>
      <c r="BI358" s="112">
        <v>35.866531000000002</v>
      </c>
      <c r="BJ358" s="123">
        <v>17</v>
      </c>
      <c r="BK358" s="126">
        <v>81.312665999999993</v>
      </c>
      <c r="BL358" s="123">
        <v>20</v>
      </c>
      <c r="BM358" s="126">
        <v>13.946400000000001</v>
      </c>
      <c r="BN358" s="123">
        <v>17</v>
      </c>
      <c r="BO358" s="105">
        <v>0</v>
      </c>
      <c r="BP358" s="105">
        <v>0</v>
      </c>
      <c r="BQ358" s="105">
        <v>0</v>
      </c>
      <c r="BR358" s="105">
        <v>0</v>
      </c>
      <c r="BS358" s="105">
        <v>0.79322099999987505</v>
      </c>
      <c r="BT358" s="123">
        <v>5</v>
      </c>
      <c r="BU358" s="105">
        <v>0.50000000000004596</v>
      </c>
      <c r="BV358" s="123">
        <v>1</v>
      </c>
      <c r="BW358" s="131">
        <f t="shared" si="46"/>
        <v>1518.485919</v>
      </c>
      <c r="BX358" s="131">
        <f t="shared" si="47"/>
        <v>0</v>
      </c>
      <c r="BY358" s="135"/>
      <c r="BZ358" s="135"/>
      <c r="CA358" s="135"/>
      <c r="CB358" s="135"/>
      <c r="CC358" s="135"/>
      <c r="CD358" s="13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135"/>
      <c r="DC358" s="135"/>
      <c r="DD358" s="135"/>
      <c r="DE358" s="135"/>
      <c r="DF358" s="135"/>
      <c r="DG358" s="135"/>
      <c r="DH358" s="135"/>
      <c r="DI358" s="135"/>
      <c r="DJ358" s="135"/>
      <c r="DK358" s="135"/>
      <c r="DL358" s="135"/>
      <c r="DM358" s="135"/>
      <c r="DN358" s="135"/>
      <c r="DO358" s="135"/>
      <c r="DP358" s="135"/>
      <c r="DQ358" s="135"/>
      <c r="DR358" s="135"/>
      <c r="DS358" s="135"/>
      <c r="DT358" s="135"/>
      <c r="DU358" s="135"/>
      <c r="DV358" s="135"/>
      <c r="DW358" s="135"/>
      <c r="DX358" s="135"/>
      <c r="DY358" s="135"/>
      <c r="DZ358" s="135"/>
      <c r="EA358" s="135"/>
      <c r="EB358" s="135"/>
      <c r="EC358" s="135"/>
      <c r="ED358" s="135"/>
      <c r="EE358" s="135"/>
      <c r="EF358" s="135"/>
      <c r="EG358" s="135"/>
      <c r="EH358" s="135"/>
      <c r="EI358" s="135"/>
      <c r="EJ358" s="135"/>
      <c r="EK358" s="135"/>
      <c r="EL358" s="135"/>
      <c r="EM358" s="135"/>
      <c r="EN358" s="135"/>
      <c r="EO358" s="135"/>
      <c r="EP358" s="135"/>
      <c r="EQ358" s="135"/>
      <c r="ER358" s="135"/>
      <c r="ES358" s="135"/>
      <c r="ET358" s="135"/>
      <c r="EU358" s="135"/>
      <c r="EV358" s="135"/>
      <c r="EW358" s="135"/>
      <c r="EX358" s="135"/>
      <c r="EY358" s="135"/>
      <c r="EZ358" s="135"/>
      <c r="FA358" s="135"/>
      <c r="FB358" s="135"/>
      <c r="FC358" s="135"/>
      <c r="FD358" s="135"/>
      <c r="FE358" s="135"/>
      <c r="FF358" s="135"/>
      <c r="FG358" s="135"/>
      <c r="FH358" s="135"/>
      <c r="FI358" s="135"/>
      <c r="FJ358" s="135"/>
      <c r="FK358" s="135"/>
      <c r="FL358" s="135"/>
      <c r="FM358" s="135"/>
      <c r="FN358" s="135"/>
      <c r="FO358" s="135"/>
      <c r="FP358" s="135"/>
      <c r="FQ358" s="135"/>
      <c r="FR358" s="135"/>
      <c r="FS358" s="135"/>
      <c r="FT358" s="135"/>
      <c r="FU358" s="135"/>
      <c r="FV358" s="135"/>
      <c r="FW358" s="135"/>
      <c r="FX358" s="135"/>
      <c r="FY358" s="135"/>
      <c r="FZ358" s="135"/>
      <c r="GA358" s="135"/>
      <c r="GB358" s="135"/>
      <c r="GC358" s="135"/>
      <c r="GD358" s="135"/>
      <c r="GE358" s="135"/>
      <c r="GF358" s="135"/>
      <c r="GG358" s="135"/>
      <c r="GH358" s="135"/>
      <c r="GI358" s="135"/>
      <c r="GJ358" s="135"/>
      <c r="GK358" s="135"/>
      <c r="GL358" s="135"/>
      <c r="GM358" s="135"/>
      <c r="GN358" s="135"/>
      <c r="GO358" s="135"/>
      <c r="GP358" s="135"/>
      <c r="GQ358" s="135"/>
      <c r="GR358" s="135"/>
      <c r="GS358" s="135"/>
      <c r="GT358" s="135"/>
      <c r="GU358" s="135"/>
      <c r="GV358" s="135"/>
      <c r="GW358" s="135"/>
      <c r="GX358" s="135"/>
      <c r="GY358" s="135"/>
      <c r="GZ358" s="135"/>
      <c r="HA358" s="135"/>
      <c r="HB358" s="135"/>
      <c r="HC358" s="135"/>
      <c r="HD358" s="135"/>
      <c r="HE358" s="135"/>
      <c r="HF358" s="135"/>
      <c r="HG358" s="135"/>
      <c r="HH358" s="135"/>
      <c r="HI358" s="135"/>
      <c r="HJ358" s="135"/>
      <c r="HK358" s="135"/>
      <c r="HL358" s="135"/>
      <c r="HM358" s="135"/>
      <c r="HN358" s="135"/>
      <c r="HO358" s="135"/>
      <c r="HP358" s="135"/>
      <c r="HQ358" s="135"/>
      <c r="HR358" s="135"/>
      <c r="HS358" s="135"/>
      <c r="HT358" s="135"/>
      <c r="HU358" s="135"/>
      <c r="HV358" s="135"/>
      <c r="HW358" s="135"/>
      <c r="HX358" s="135"/>
      <c r="HY358" s="135"/>
      <c r="HZ358" s="135"/>
      <c r="IA358" s="135"/>
      <c r="IB358" s="135"/>
      <c r="IC358" s="135"/>
      <c r="ID358" s="135"/>
      <c r="IE358" s="135"/>
      <c r="IF358" s="135"/>
      <c r="IG358" s="135"/>
      <c r="IH358" s="135"/>
      <c r="II358" s="135"/>
      <c r="IJ358" s="135"/>
      <c r="IK358" s="135"/>
      <c r="IL358" s="135"/>
      <c r="IM358" s="135"/>
      <c r="IN358" s="135"/>
      <c r="IO358" s="135"/>
      <c r="IP358" s="135"/>
      <c r="IQ358" s="135"/>
      <c r="IR358" s="135"/>
      <c r="IS358" s="135"/>
      <c r="IT358" s="135"/>
      <c r="IU358" s="135"/>
      <c r="IV358" s="135"/>
    </row>
    <row r="359" spans="1:256" s="54" customFormat="1" ht="20.25" customHeight="1">
      <c r="A359" s="271"/>
      <c r="B359" s="74" t="s">
        <v>62</v>
      </c>
      <c r="C359" s="90">
        <v>449.93003299999998</v>
      </c>
      <c r="D359" s="90">
        <v>982</v>
      </c>
      <c r="E359" s="90">
        <v>32.720815464826302</v>
      </c>
      <c r="F359" s="90">
        <v>208.76098500000001</v>
      </c>
      <c r="G359" s="90">
        <v>60</v>
      </c>
      <c r="H359" s="90">
        <v>0</v>
      </c>
      <c r="I359" s="90">
        <v>0</v>
      </c>
      <c r="J359" s="90">
        <v>0</v>
      </c>
      <c r="K359" s="90">
        <v>0</v>
      </c>
      <c r="L359" s="90">
        <v>212.230312</v>
      </c>
      <c r="M359" s="90">
        <v>570</v>
      </c>
      <c r="N359" s="90">
        <v>44.220897943862099</v>
      </c>
      <c r="O359" s="90">
        <v>112.581142</v>
      </c>
      <c r="P359" s="90">
        <v>29</v>
      </c>
      <c r="Q359" s="90">
        <v>22.705964999999999</v>
      </c>
      <c r="R359" s="90">
        <v>34</v>
      </c>
      <c r="S359" s="90">
        <v>251.846118301752</v>
      </c>
      <c r="T359" s="90">
        <v>0</v>
      </c>
      <c r="U359" s="90">
        <v>0</v>
      </c>
      <c r="V359" s="90">
        <v>211.19536199999999</v>
      </c>
      <c r="W359" s="90">
        <v>564</v>
      </c>
      <c r="X359" s="90">
        <v>44.586523431566498</v>
      </c>
      <c r="Y359" s="90">
        <v>112.581142</v>
      </c>
      <c r="Z359" s="90">
        <v>29</v>
      </c>
      <c r="AA359" s="90">
        <v>1.03495</v>
      </c>
      <c r="AB359" s="90">
        <v>6</v>
      </c>
      <c r="AC359" s="90">
        <v>0</v>
      </c>
      <c r="AD359" s="90">
        <v>0</v>
      </c>
      <c r="AE359" s="90">
        <v>0</v>
      </c>
      <c r="AF359" s="90">
        <v>0</v>
      </c>
      <c r="AG359" s="90">
        <v>0</v>
      </c>
      <c r="AH359" s="90">
        <v>0</v>
      </c>
      <c r="AI359" s="90">
        <v>162.05090000000001</v>
      </c>
      <c r="AJ359" s="90">
        <v>368</v>
      </c>
      <c r="AK359" s="90">
        <v>0.24</v>
      </c>
      <c r="AL359" s="90">
        <v>3</v>
      </c>
      <c r="AM359" s="90">
        <v>162.05090000000001</v>
      </c>
      <c r="AN359" s="90">
        <v>368</v>
      </c>
      <c r="AO359" s="90">
        <v>0.24</v>
      </c>
      <c r="AP359" s="90">
        <v>3</v>
      </c>
      <c r="AQ359" s="90">
        <v>0</v>
      </c>
      <c r="AR359" s="90">
        <v>0</v>
      </c>
      <c r="AS359" s="90">
        <v>0</v>
      </c>
      <c r="AT359" s="90">
        <v>0</v>
      </c>
      <c r="AU359" s="90">
        <v>0</v>
      </c>
      <c r="AV359" s="90">
        <v>0</v>
      </c>
      <c r="AW359" s="90">
        <v>40</v>
      </c>
      <c r="AX359" s="90">
        <v>3</v>
      </c>
      <c r="AY359" s="90">
        <v>0</v>
      </c>
      <c r="AZ359" s="90">
        <v>0</v>
      </c>
      <c r="BA359" s="90">
        <v>0</v>
      </c>
      <c r="BB359" s="90">
        <v>0</v>
      </c>
      <c r="BC359" s="90">
        <v>0</v>
      </c>
      <c r="BD359" s="90">
        <v>0</v>
      </c>
      <c r="BE359" s="90">
        <v>0</v>
      </c>
      <c r="BF359" s="90">
        <v>0</v>
      </c>
      <c r="BG359" s="90">
        <v>64.992295999999996</v>
      </c>
      <c r="BH359" s="90">
        <v>28</v>
      </c>
      <c r="BI359" s="90">
        <v>31.25</v>
      </c>
      <c r="BJ359" s="90">
        <v>14</v>
      </c>
      <c r="BK359" s="90">
        <v>4</v>
      </c>
      <c r="BL359" s="90">
        <v>2</v>
      </c>
      <c r="BM359" s="90">
        <v>20.8</v>
      </c>
      <c r="BN359" s="90">
        <v>11</v>
      </c>
      <c r="BO359" s="90">
        <v>6.6565250000000002</v>
      </c>
      <c r="BP359" s="90">
        <v>14</v>
      </c>
      <c r="BQ359" s="90">
        <v>3.8898429999999999</v>
      </c>
      <c r="BR359" s="90">
        <v>0</v>
      </c>
      <c r="BS359" s="90">
        <v>0</v>
      </c>
      <c r="BT359" s="90">
        <v>0</v>
      </c>
      <c r="BU359" s="90">
        <v>0</v>
      </c>
      <c r="BV359" s="90">
        <v>0</v>
      </c>
      <c r="BW359" s="131">
        <f t="shared" si="46"/>
        <v>449.93003299999998</v>
      </c>
      <c r="BX359" s="131">
        <f t="shared" si="47"/>
        <v>0</v>
      </c>
      <c r="BY359" s="135"/>
      <c r="BZ359" s="135"/>
      <c r="CA359" s="135"/>
      <c r="CB359" s="135"/>
      <c r="CC359" s="135"/>
      <c r="CD359" s="13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135"/>
      <c r="DC359" s="135"/>
      <c r="DD359" s="135"/>
      <c r="DE359" s="135"/>
      <c r="DF359" s="135"/>
      <c r="DG359" s="135"/>
      <c r="DH359" s="135"/>
      <c r="DI359" s="135"/>
      <c r="DJ359" s="135"/>
      <c r="DK359" s="135"/>
      <c r="DL359" s="135"/>
      <c r="DM359" s="135"/>
      <c r="DN359" s="135"/>
      <c r="DO359" s="135"/>
      <c r="DP359" s="135"/>
      <c r="DQ359" s="135"/>
      <c r="DR359" s="135"/>
      <c r="DS359" s="135"/>
      <c r="DT359" s="135"/>
      <c r="DU359" s="135"/>
      <c r="DV359" s="135"/>
      <c r="DW359" s="135"/>
      <c r="DX359" s="135"/>
      <c r="DY359" s="135"/>
      <c r="DZ359" s="135"/>
      <c r="EA359" s="135"/>
      <c r="EB359" s="135"/>
      <c r="EC359" s="135"/>
      <c r="ED359" s="135"/>
      <c r="EE359" s="135"/>
      <c r="EF359" s="135"/>
      <c r="EG359" s="135"/>
      <c r="EH359" s="135"/>
      <c r="EI359" s="135"/>
      <c r="EJ359" s="135"/>
      <c r="EK359" s="135"/>
      <c r="EL359" s="135"/>
      <c r="EM359" s="135"/>
      <c r="EN359" s="135"/>
      <c r="EO359" s="135"/>
      <c r="EP359" s="135"/>
      <c r="EQ359" s="135"/>
      <c r="ER359" s="135"/>
      <c r="ES359" s="135"/>
      <c r="ET359" s="135"/>
      <c r="EU359" s="135"/>
      <c r="EV359" s="135"/>
      <c r="EW359" s="135"/>
      <c r="EX359" s="135"/>
      <c r="EY359" s="135"/>
      <c r="EZ359" s="135"/>
      <c r="FA359" s="135"/>
      <c r="FB359" s="135"/>
      <c r="FC359" s="135"/>
      <c r="FD359" s="135"/>
      <c r="FE359" s="135"/>
      <c r="FF359" s="135"/>
      <c r="FG359" s="135"/>
      <c r="FH359" s="135"/>
      <c r="FI359" s="135"/>
      <c r="FJ359" s="135"/>
      <c r="FK359" s="135"/>
      <c r="FL359" s="135"/>
      <c r="FM359" s="135"/>
      <c r="FN359" s="135"/>
      <c r="FO359" s="135"/>
      <c r="FP359" s="135"/>
      <c r="FQ359" s="135"/>
      <c r="FR359" s="135"/>
      <c r="FS359" s="135"/>
      <c r="FT359" s="135"/>
      <c r="FU359" s="135"/>
      <c r="FV359" s="135"/>
      <c r="FW359" s="135"/>
      <c r="FX359" s="135"/>
      <c r="FY359" s="135"/>
      <c r="FZ359" s="135"/>
      <c r="GA359" s="135"/>
      <c r="GB359" s="135"/>
      <c r="GC359" s="135"/>
      <c r="GD359" s="135"/>
      <c r="GE359" s="135"/>
      <c r="GF359" s="135"/>
      <c r="GG359" s="135"/>
      <c r="GH359" s="135"/>
      <c r="GI359" s="135"/>
      <c r="GJ359" s="135"/>
      <c r="GK359" s="135"/>
      <c r="GL359" s="135"/>
      <c r="GM359" s="135"/>
      <c r="GN359" s="135"/>
      <c r="GO359" s="135"/>
      <c r="GP359" s="135"/>
      <c r="GQ359" s="135"/>
      <c r="GR359" s="135"/>
      <c r="GS359" s="135"/>
      <c r="GT359" s="135"/>
      <c r="GU359" s="135"/>
      <c r="GV359" s="135"/>
      <c r="GW359" s="135"/>
      <c r="GX359" s="135"/>
      <c r="GY359" s="135"/>
      <c r="GZ359" s="135"/>
      <c r="HA359" s="135"/>
      <c r="HB359" s="135"/>
      <c r="HC359" s="135"/>
      <c r="HD359" s="135"/>
      <c r="HE359" s="135"/>
      <c r="HF359" s="135"/>
      <c r="HG359" s="135"/>
      <c r="HH359" s="135"/>
      <c r="HI359" s="135"/>
      <c r="HJ359" s="135"/>
      <c r="HK359" s="135"/>
      <c r="HL359" s="135"/>
      <c r="HM359" s="135"/>
      <c r="HN359" s="135"/>
      <c r="HO359" s="135"/>
      <c r="HP359" s="135"/>
      <c r="HQ359" s="135"/>
      <c r="HR359" s="135"/>
      <c r="HS359" s="135"/>
      <c r="HT359" s="135"/>
      <c r="HU359" s="135"/>
      <c r="HV359" s="135"/>
      <c r="HW359" s="135"/>
      <c r="HX359" s="135"/>
      <c r="HY359" s="135"/>
      <c r="HZ359" s="135"/>
      <c r="IA359" s="135"/>
      <c r="IB359" s="135"/>
      <c r="IC359" s="135"/>
      <c r="ID359" s="135"/>
      <c r="IE359" s="135"/>
      <c r="IF359" s="135"/>
      <c r="IG359" s="135"/>
      <c r="IH359" s="135"/>
      <c r="II359" s="135"/>
      <c r="IJ359" s="135"/>
      <c r="IK359" s="135"/>
      <c r="IL359" s="135"/>
      <c r="IM359" s="135"/>
      <c r="IN359" s="135"/>
      <c r="IO359" s="135"/>
      <c r="IP359" s="135"/>
      <c r="IQ359" s="135"/>
      <c r="IR359" s="135"/>
      <c r="IS359" s="135"/>
      <c r="IT359" s="135"/>
      <c r="IU359" s="135"/>
      <c r="IV359" s="135"/>
    </row>
    <row r="360" spans="1:256" s="54" customFormat="1" ht="20.25" customHeight="1">
      <c r="A360" s="271"/>
      <c r="B360" s="74" t="s">
        <v>50</v>
      </c>
      <c r="C360" s="90">
        <v>198.965192</v>
      </c>
      <c r="D360" s="90">
        <v>749</v>
      </c>
      <c r="E360" s="90">
        <v>35.340491030106499</v>
      </c>
      <c r="F360" s="90">
        <v>8.7808810000000008</v>
      </c>
      <c r="G360" s="90">
        <v>22</v>
      </c>
      <c r="H360" s="90"/>
      <c r="I360" s="90"/>
      <c r="J360" s="90"/>
      <c r="K360" s="90"/>
      <c r="L360" s="90">
        <v>198.96119200000001</v>
      </c>
      <c r="M360" s="90">
        <v>747</v>
      </c>
      <c r="N360" s="90">
        <v>51.417387674742699</v>
      </c>
      <c r="O360" s="90">
        <v>8.7808810000000008</v>
      </c>
      <c r="P360" s="90">
        <v>22</v>
      </c>
      <c r="Q360" s="90">
        <v>71.597639000000001</v>
      </c>
      <c r="R360" s="90">
        <v>177</v>
      </c>
      <c r="S360" s="90">
        <v>40.263555593333599</v>
      </c>
      <c r="T360" s="90">
        <v>1.23577</v>
      </c>
      <c r="U360" s="90">
        <v>9</v>
      </c>
      <c r="V360" s="90">
        <v>198.96119200000001</v>
      </c>
      <c r="W360" s="90">
        <v>747</v>
      </c>
      <c r="X360" s="90">
        <v>51.417387674742699</v>
      </c>
      <c r="Y360" s="90">
        <v>8.7808810000000008</v>
      </c>
      <c r="Z360" s="90">
        <v>22</v>
      </c>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c r="BP360" s="90"/>
      <c r="BQ360" s="90"/>
      <c r="BR360" s="90"/>
      <c r="BS360" s="90">
        <v>4.0000000000000001E-3</v>
      </c>
      <c r="BT360" s="90">
        <v>2</v>
      </c>
      <c r="BU360" s="90"/>
      <c r="BV360" s="90"/>
      <c r="BW360" s="131">
        <f t="shared" si="46"/>
        <v>198.965192</v>
      </c>
      <c r="BX360" s="131">
        <f t="shared" si="47"/>
        <v>0</v>
      </c>
      <c r="BY360" s="135"/>
      <c r="BZ360" s="135"/>
      <c r="CA360" s="135"/>
      <c r="CB360" s="135"/>
      <c r="CC360" s="135"/>
      <c r="CD360" s="135"/>
      <c r="CE360" s="135"/>
      <c r="CF360" s="135"/>
      <c r="CG360" s="135"/>
      <c r="CH360" s="135"/>
      <c r="CI360" s="135"/>
      <c r="CJ360" s="135"/>
      <c r="CK360" s="135"/>
      <c r="CL360" s="135"/>
      <c r="CM360" s="135"/>
      <c r="CN360" s="135"/>
      <c r="CO360" s="135"/>
      <c r="CP360" s="135"/>
      <c r="CQ360" s="135"/>
      <c r="CR360" s="135"/>
      <c r="CS360" s="135"/>
      <c r="CT360" s="135"/>
      <c r="CU360" s="135"/>
      <c r="CV360" s="135"/>
      <c r="CW360" s="135"/>
      <c r="CX360" s="135"/>
      <c r="CY360" s="135"/>
      <c r="CZ360" s="135"/>
      <c r="DA360" s="135"/>
      <c r="DB360" s="135"/>
      <c r="DC360" s="135"/>
      <c r="DD360" s="135"/>
      <c r="DE360" s="135"/>
      <c r="DF360" s="135"/>
      <c r="DG360" s="135"/>
      <c r="DH360" s="135"/>
      <c r="DI360" s="135"/>
      <c r="DJ360" s="135"/>
      <c r="DK360" s="135"/>
      <c r="DL360" s="135"/>
      <c r="DM360" s="135"/>
      <c r="DN360" s="135"/>
      <c r="DO360" s="135"/>
      <c r="DP360" s="135"/>
      <c r="DQ360" s="135"/>
      <c r="DR360" s="135"/>
      <c r="DS360" s="135"/>
      <c r="DT360" s="135"/>
      <c r="DU360" s="135"/>
      <c r="DV360" s="135"/>
      <c r="DW360" s="135"/>
      <c r="DX360" s="135"/>
      <c r="DY360" s="135"/>
      <c r="DZ360" s="135"/>
      <c r="EA360" s="135"/>
      <c r="EB360" s="135"/>
      <c r="EC360" s="135"/>
      <c r="ED360" s="135"/>
      <c r="EE360" s="135"/>
      <c r="EF360" s="135"/>
      <c r="EG360" s="135"/>
      <c r="EH360" s="135"/>
      <c r="EI360" s="135"/>
      <c r="EJ360" s="135"/>
      <c r="EK360" s="135"/>
      <c r="EL360" s="135"/>
      <c r="EM360" s="135"/>
      <c r="EN360" s="135"/>
      <c r="EO360" s="135"/>
      <c r="EP360" s="135"/>
      <c r="EQ360" s="135"/>
      <c r="ER360" s="135"/>
      <c r="ES360" s="135"/>
      <c r="ET360" s="135"/>
      <c r="EU360" s="135"/>
      <c r="EV360" s="135"/>
      <c r="EW360" s="135"/>
      <c r="EX360" s="135"/>
      <c r="EY360" s="135"/>
      <c r="EZ360" s="135"/>
      <c r="FA360" s="135"/>
      <c r="FB360" s="135"/>
      <c r="FC360" s="135"/>
      <c r="FD360" s="135"/>
      <c r="FE360" s="135"/>
      <c r="FF360" s="135"/>
      <c r="FG360" s="135"/>
      <c r="FH360" s="135"/>
      <c r="FI360" s="135"/>
      <c r="FJ360" s="135"/>
      <c r="FK360" s="135"/>
      <c r="FL360" s="135"/>
      <c r="FM360" s="135"/>
      <c r="FN360" s="135"/>
      <c r="FO360" s="135"/>
      <c r="FP360" s="135"/>
      <c r="FQ360" s="135"/>
      <c r="FR360" s="135"/>
      <c r="FS360" s="135"/>
      <c r="FT360" s="135"/>
      <c r="FU360" s="135"/>
      <c r="FV360" s="135"/>
      <c r="FW360" s="135"/>
      <c r="FX360" s="135"/>
      <c r="FY360" s="135"/>
      <c r="FZ360" s="135"/>
      <c r="GA360" s="135"/>
      <c r="GB360" s="135"/>
      <c r="GC360" s="135"/>
      <c r="GD360" s="135"/>
      <c r="GE360" s="135"/>
      <c r="GF360" s="135"/>
      <c r="GG360" s="135"/>
      <c r="GH360" s="135"/>
      <c r="GI360" s="135"/>
      <c r="GJ360" s="135"/>
      <c r="GK360" s="135"/>
      <c r="GL360" s="135"/>
      <c r="GM360" s="135"/>
      <c r="GN360" s="135"/>
      <c r="GO360" s="135"/>
      <c r="GP360" s="135"/>
      <c r="GQ360" s="135"/>
      <c r="GR360" s="135"/>
      <c r="GS360" s="135"/>
      <c r="GT360" s="135"/>
      <c r="GU360" s="135"/>
      <c r="GV360" s="135"/>
      <c r="GW360" s="135"/>
      <c r="GX360" s="135"/>
      <c r="GY360" s="135"/>
      <c r="GZ360" s="135"/>
      <c r="HA360" s="135"/>
      <c r="HB360" s="135"/>
      <c r="HC360" s="135"/>
      <c r="HD360" s="135"/>
      <c r="HE360" s="135"/>
      <c r="HF360" s="135"/>
      <c r="HG360" s="135"/>
      <c r="HH360" s="135"/>
      <c r="HI360" s="135"/>
      <c r="HJ360" s="135"/>
      <c r="HK360" s="135"/>
      <c r="HL360" s="135"/>
      <c r="HM360" s="135"/>
      <c r="HN360" s="135"/>
      <c r="HO360" s="135"/>
      <c r="HP360" s="135"/>
      <c r="HQ360" s="135"/>
      <c r="HR360" s="135"/>
      <c r="HS360" s="135"/>
      <c r="HT360" s="135"/>
      <c r="HU360" s="135"/>
      <c r="HV360" s="135"/>
      <c r="HW360" s="135"/>
      <c r="HX360" s="135"/>
      <c r="HY360" s="135"/>
      <c r="HZ360" s="135"/>
      <c r="IA360" s="135"/>
      <c r="IB360" s="135"/>
      <c r="IC360" s="135"/>
      <c r="ID360" s="135"/>
      <c r="IE360" s="135"/>
      <c r="IF360" s="135"/>
      <c r="IG360" s="135"/>
      <c r="IH360" s="135"/>
      <c r="II360" s="135"/>
      <c r="IJ360" s="135"/>
      <c r="IK360" s="135"/>
      <c r="IL360" s="135"/>
      <c r="IM360" s="135"/>
      <c r="IN360" s="135"/>
      <c r="IO360" s="135"/>
      <c r="IP360" s="135"/>
      <c r="IQ360" s="135"/>
      <c r="IR360" s="135"/>
      <c r="IS360" s="135"/>
      <c r="IT360" s="135"/>
      <c r="IU360" s="135"/>
      <c r="IV360" s="135"/>
    </row>
    <row r="361" spans="1:256" s="54" customFormat="1" ht="20.25" customHeight="1">
      <c r="A361" s="271"/>
      <c r="B361" s="74" t="s">
        <v>48</v>
      </c>
      <c r="C361" s="90">
        <v>376.91810700000002</v>
      </c>
      <c r="D361" s="90">
        <v>664</v>
      </c>
      <c r="E361" s="90">
        <v>59.289608763867399</v>
      </c>
      <c r="F361" s="90">
        <v>41.728099999999998</v>
      </c>
      <c r="G361" s="90">
        <v>31</v>
      </c>
      <c r="H361" s="90">
        <v>0</v>
      </c>
      <c r="I361" s="90">
        <v>0</v>
      </c>
      <c r="J361" s="90">
        <v>0</v>
      </c>
      <c r="K361" s="90">
        <v>0</v>
      </c>
      <c r="L361" s="90">
        <v>293.03270400000002</v>
      </c>
      <c r="M361" s="90">
        <v>617</v>
      </c>
      <c r="N361" s="90">
        <v>59.813371755060103</v>
      </c>
      <c r="O361" s="90">
        <v>25.267099999999999</v>
      </c>
      <c r="P361" s="90">
        <v>22</v>
      </c>
      <c r="Q361" s="90">
        <v>3.8099599999999998</v>
      </c>
      <c r="R361" s="90">
        <v>29</v>
      </c>
      <c r="S361" s="90">
        <v>8.6522003537265597</v>
      </c>
      <c r="T361" s="90">
        <v>0</v>
      </c>
      <c r="U361" s="90">
        <v>0</v>
      </c>
      <c r="V361" s="90">
        <v>293.03270400000002</v>
      </c>
      <c r="W361" s="90">
        <v>617</v>
      </c>
      <c r="X361" s="90">
        <v>59.813371755060103</v>
      </c>
      <c r="Y361" s="90">
        <v>25.267099999999999</v>
      </c>
      <c r="Z361" s="90">
        <v>22</v>
      </c>
      <c r="AA361" s="90">
        <v>0</v>
      </c>
      <c r="AB361" s="90">
        <v>0</v>
      </c>
      <c r="AC361" s="90">
        <v>0</v>
      </c>
      <c r="AD361" s="90">
        <v>0</v>
      </c>
      <c r="AE361" s="90">
        <v>0</v>
      </c>
      <c r="AF361" s="90">
        <v>0</v>
      </c>
      <c r="AG361" s="90">
        <v>0</v>
      </c>
      <c r="AH361" s="90">
        <v>0</v>
      </c>
      <c r="AI361" s="90">
        <v>0</v>
      </c>
      <c r="AJ361" s="90">
        <v>0</v>
      </c>
      <c r="AK361" s="90">
        <v>0</v>
      </c>
      <c r="AL361" s="90">
        <v>0</v>
      </c>
      <c r="AM361" s="90">
        <v>0</v>
      </c>
      <c r="AN361" s="90">
        <v>0</v>
      </c>
      <c r="AO361" s="90">
        <v>0</v>
      </c>
      <c r="AP361" s="90">
        <v>0</v>
      </c>
      <c r="AQ361" s="90">
        <v>0</v>
      </c>
      <c r="AR361" s="90">
        <v>0</v>
      </c>
      <c r="AS361" s="90">
        <v>0</v>
      </c>
      <c r="AT361" s="90">
        <v>0</v>
      </c>
      <c r="AU361" s="90">
        <v>0</v>
      </c>
      <c r="AV361" s="90">
        <v>0</v>
      </c>
      <c r="AW361" s="90">
        <v>0</v>
      </c>
      <c r="AX361" s="90">
        <v>0</v>
      </c>
      <c r="AY361" s="90">
        <v>0</v>
      </c>
      <c r="AZ361" s="90">
        <v>0</v>
      </c>
      <c r="BA361" s="90">
        <v>0</v>
      </c>
      <c r="BB361" s="90">
        <v>0</v>
      </c>
      <c r="BC361" s="90">
        <v>0</v>
      </c>
      <c r="BD361" s="90">
        <v>0</v>
      </c>
      <c r="BE361" s="90">
        <v>0</v>
      </c>
      <c r="BF361" s="90">
        <v>0</v>
      </c>
      <c r="BG361" s="90">
        <v>0.12404900000000001</v>
      </c>
      <c r="BH361" s="90">
        <v>1</v>
      </c>
      <c r="BI361" s="90">
        <v>0</v>
      </c>
      <c r="BJ361" s="90">
        <v>0</v>
      </c>
      <c r="BK361" s="90">
        <v>74.782604000000006</v>
      </c>
      <c r="BL361" s="90">
        <v>46</v>
      </c>
      <c r="BM361" s="90">
        <v>10.561</v>
      </c>
      <c r="BN361" s="90">
        <v>9</v>
      </c>
      <c r="BO361" s="90">
        <v>8.9787499999999998</v>
      </c>
      <c r="BP361" s="90">
        <v>0</v>
      </c>
      <c r="BQ361" s="90">
        <v>5.9</v>
      </c>
      <c r="BR361" s="90">
        <v>0</v>
      </c>
      <c r="BS361" s="90">
        <v>0</v>
      </c>
      <c r="BT361" s="90">
        <v>0</v>
      </c>
      <c r="BU361" s="90">
        <v>0</v>
      </c>
      <c r="BV361" s="90">
        <v>0</v>
      </c>
      <c r="BW361" s="131">
        <f t="shared" si="46"/>
        <v>376.91810700000002</v>
      </c>
      <c r="BX361" s="131">
        <f t="shared" si="47"/>
        <v>0</v>
      </c>
      <c r="BY361" s="135"/>
      <c r="BZ361" s="135"/>
      <c r="CA361" s="135"/>
      <c r="CB361" s="135"/>
      <c r="CC361" s="135"/>
      <c r="CD361" s="135"/>
      <c r="CE361" s="135"/>
      <c r="CF361" s="135"/>
      <c r="CG361" s="135"/>
      <c r="CH361" s="135"/>
      <c r="CI361" s="135"/>
      <c r="CJ361" s="135"/>
      <c r="CK361" s="135"/>
      <c r="CL361" s="135"/>
      <c r="CM361" s="135"/>
      <c r="CN361" s="135"/>
      <c r="CO361" s="135"/>
      <c r="CP361" s="135"/>
      <c r="CQ361" s="135"/>
      <c r="CR361" s="135"/>
      <c r="CS361" s="135"/>
      <c r="CT361" s="135"/>
      <c r="CU361" s="135"/>
      <c r="CV361" s="135"/>
      <c r="CW361" s="135"/>
      <c r="CX361" s="135"/>
      <c r="CY361" s="135"/>
      <c r="CZ361" s="135"/>
      <c r="DA361" s="135"/>
      <c r="DB361" s="135"/>
      <c r="DC361" s="135"/>
      <c r="DD361" s="135"/>
      <c r="DE361" s="135"/>
      <c r="DF361" s="135"/>
      <c r="DG361" s="135"/>
      <c r="DH361" s="135"/>
      <c r="DI361" s="135"/>
      <c r="DJ361" s="135"/>
      <c r="DK361" s="135"/>
      <c r="DL361" s="135"/>
      <c r="DM361" s="135"/>
      <c r="DN361" s="135"/>
      <c r="DO361" s="135"/>
      <c r="DP361" s="135"/>
      <c r="DQ361" s="135"/>
      <c r="DR361" s="135"/>
      <c r="DS361" s="135"/>
      <c r="DT361" s="135"/>
      <c r="DU361" s="135"/>
      <c r="DV361" s="135"/>
      <c r="DW361" s="135"/>
      <c r="DX361" s="135"/>
      <c r="DY361" s="135"/>
      <c r="DZ361" s="135"/>
      <c r="EA361" s="135"/>
      <c r="EB361" s="135"/>
      <c r="EC361" s="135"/>
      <c r="ED361" s="135"/>
      <c r="EE361" s="135"/>
      <c r="EF361" s="135"/>
      <c r="EG361" s="135"/>
      <c r="EH361" s="135"/>
      <c r="EI361" s="135"/>
      <c r="EJ361" s="135"/>
      <c r="EK361" s="135"/>
      <c r="EL361" s="135"/>
      <c r="EM361" s="135"/>
      <c r="EN361" s="135"/>
      <c r="EO361" s="135"/>
      <c r="EP361" s="135"/>
      <c r="EQ361" s="135"/>
      <c r="ER361" s="135"/>
      <c r="ES361" s="135"/>
      <c r="ET361" s="135"/>
      <c r="EU361" s="135"/>
      <c r="EV361" s="135"/>
      <c r="EW361" s="135"/>
      <c r="EX361" s="135"/>
      <c r="EY361" s="135"/>
      <c r="EZ361" s="135"/>
      <c r="FA361" s="135"/>
      <c r="FB361" s="135"/>
      <c r="FC361" s="135"/>
      <c r="FD361" s="135"/>
      <c r="FE361" s="135"/>
      <c r="FF361" s="135"/>
      <c r="FG361" s="135"/>
      <c r="FH361" s="135"/>
      <c r="FI361" s="135"/>
      <c r="FJ361" s="135"/>
      <c r="FK361" s="135"/>
      <c r="FL361" s="135"/>
      <c r="FM361" s="135"/>
      <c r="FN361" s="135"/>
      <c r="FO361" s="135"/>
      <c r="FP361" s="135"/>
      <c r="FQ361" s="135"/>
      <c r="FR361" s="135"/>
      <c r="FS361" s="135"/>
      <c r="FT361" s="135"/>
      <c r="FU361" s="135"/>
      <c r="FV361" s="135"/>
      <c r="FW361" s="135"/>
      <c r="FX361" s="135"/>
      <c r="FY361" s="135"/>
      <c r="FZ361" s="135"/>
      <c r="GA361" s="135"/>
      <c r="GB361" s="135"/>
      <c r="GC361" s="135"/>
      <c r="GD361" s="135"/>
      <c r="GE361" s="135"/>
      <c r="GF361" s="135"/>
      <c r="GG361" s="135"/>
      <c r="GH361" s="135"/>
      <c r="GI361" s="135"/>
      <c r="GJ361" s="135"/>
      <c r="GK361" s="135"/>
      <c r="GL361" s="135"/>
      <c r="GM361" s="135"/>
      <c r="GN361" s="135"/>
      <c r="GO361" s="135"/>
      <c r="GP361" s="135"/>
      <c r="GQ361" s="135"/>
      <c r="GR361" s="135"/>
      <c r="GS361" s="135"/>
      <c r="GT361" s="135"/>
      <c r="GU361" s="135"/>
      <c r="GV361" s="135"/>
      <c r="GW361" s="135"/>
      <c r="GX361" s="135"/>
      <c r="GY361" s="135"/>
      <c r="GZ361" s="135"/>
      <c r="HA361" s="135"/>
      <c r="HB361" s="135"/>
      <c r="HC361" s="135"/>
      <c r="HD361" s="135"/>
      <c r="HE361" s="135"/>
      <c r="HF361" s="135"/>
      <c r="HG361" s="135"/>
      <c r="HH361" s="135"/>
      <c r="HI361" s="135"/>
      <c r="HJ361" s="135"/>
      <c r="HK361" s="135"/>
      <c r="HL361" s="135"/>
      <c r="HM361" s="135"/>
      <c r="HN361" s="135"/>
      <c r="HO361" s="135"/>
      <c r="HP361" s="135"/>
      <c r="HQ361" s="135"/>
      <c r="HR361" s="135"/>
      <c r="HS361" s="135"/>
      <c r="HT361" s="135"/>
      <c r="HU361" s="135"/>
      <c r="HV361" s="135"/>
      <c r="HW361" s="135"/>
      <c r="HX361" s="135"/>
      <c r="HY361" s="135"/>
      <c r="HZ361" s="135"/>
      <c r="IA361" s="135"/>
      <c r="IB361" s="135"/>
      <c r="IC361" s="135"/>
      <c r="ID361" s="135"/>
      <c r="IE361" s="135"/>
      <c r="IF361" s="135"/>
      <c r="IG361" s="135"/>
      <c r="IH361" s="135"/>
      <c r="II361" s="135"/>
      <c r="IJ361" s="135"/>
      <c r="IK361" s="135"/>
      <c r="IL361" s="135"/>
      <c r="IM361" s="135"/>
      <c r="IN361" s="135"/>
      <c r="IO361" s="135"/>
      <c r="IP361" s="135"/>
      <c r="IQ361" s="135"/>
      <c r="IR361" s="135"/>
      <c r="IS361" s="135"/>
      <c r="IT361" s="135"/>
      <c r="IU361" s="135"/>
      <c r="IV361" s="135"/>
    </row>
    <row r="362" spans="1:256" s="54" customFormat="1" ht="20.25" customHeight="1">
      <c r="A362" s="271"/>
      <c r="B362" s="74" t="s">
        <v>39</v>
      </c>
      <c r="C362" s="90">
        <v>0</v>
      </c>
      <c r="D362" s="90">
        <v>0</v>
      </c>
      <c r="E362" s="90">
        <v>0</v>
      </c>
      <c r="F362" s="90">
        <v>0</v>
      </c>
      <c r="G362" s="90">
        <v>0</v>
      </c>
      <c r="H362" s="90">
        <v>0</v>
      </c>
      <c r="I362" s="90">
        <v>0</v>
      </c>
      <c r="J362" s="90">
        <v>0</v>
      </c>
      <c r="K362" s="90">
        <v>0</v>
      </c>
      <c r="L362" s="90">
        <v>0</v>
      </c>
      <c r="M362" s="90">
        <v>0</v>
      </c>
      <c r="N362" s="90">
        <v>0</v>
      </c>
      <c r="O362" s="90">
        <v>0</v>
      </c>
      <c r="P362" s="90">
        <v>0</v>
      </c>
      <c r="Q362" s="90">
        <v>0</v>
      </c>
      <c r="R362" s="90">
        <v>0</v>
      </c>
      <c r="S362" s="90" t="e">
        <v>#DIV/0!</v>
      </c>
      <c r="T362" s="90">
        <v>0</v>
      </c>
      <c r="U362" s="90">
        <v>0</v>
      </c>
      <c r="V362" s="90">
        <v>0</v>
      </c>
      <c r="W362" s="90">
        <v>0</v>
      </c>
      <c r="X362" s="90">
        <v>0</v>
      </c>
      <c r="Y362" s="90">
        <v>0</v>
      </c>
      <c r="Z362" s="90">
        <v>0</v>
      </c>
      <c r="AA362" s="90">
        <v>0</v>
      </c>
      <c r="AB362" s="90">
        <v>0</v>
      </c>
      <c r="AC362" s="90">
        <v>0</v>
      </c>
      <c r="AD362" s="90">
        <v>0</v>
      </c>
      <c r="AE362" s="90">
        <v>0</v>
      </c>
      <c r="AF362" s="90">
        <v>0</v>
      </c>
      <c r="AG362" s="90">
        <v>0</v>
      </c>
      <c r="AH362" s="90">
        <v>0</v>
      </c>
      <c r="AI362" s="90">
        <v>0</v>
      </c>
      <c r="AJ362" s="90">
        <v>0</v>
      </c>
      <c r="AK362" s="90">
        <v>0</v>
      </c>
      <c r="AL362" s="90">
        <v>0</v>
      </c>
      <c r="AM362" s="90">
        <v>0</v>
      </c>
      <c r="AN362" s="90">
        <v>0</v>
      </c>
      <c r="AO362" s="90">
        <v>0</v>
      </c>
      <c r="AP362" s="90">
        <v>0</v>
      </c>
      <c r="AQ362" s="90">
        <v>0</v>
      </c>
      <c r="AR362" s="90">
        <v>0</v>
      </c>
      <c r="AS362" s="90">
        <v>0</v>
      </c>
      <c r="AT362" s="90">
        <v>0</v>
      </c>
      <c r="AU362" s="90">
        <v>0</v>
      </c>
      <c r="AV362" s="90">
        <v>0</v>
      </c>
      <c r="AW362" s="90">
        <v>0</v>
      </c>
      <c r="AX362" s="90">
        <v>0</v>
      </c>
      <c r="AY362" s="90">
        <v>0</v>
      </c>
      <c r="AZ362" s="90">
        <v>0</v>
      </c>
      <c r="BA362" s="90">
        <v>0</v>
      </c>
      <c r="BB362" s="90">
        <v>0</v>
      </c>
      <c r="BC362" s="90">
        <v>0</v>
      </c>
      <c r="BD362" s="90">
        <v>0</v>
      </c>
      <c r="BE362" s="90">
        <v>0</v>
      </c>
      <c r="BF362" s="90">
        <v>0</v>
      </c>
      <c r="BG362" s="90">
        <v>0</v>
      </c>
      <c r="BH362" s="90">
        <v>0</v>
      </c>
      <c r="BI362" s="90">
        <v>0</v>
      </c>
      <c r="BJ362" s="90">
        <v>0</v>
      </c>
      <c r="BK362" s="90">
        <v>0</v>
      </c>
      <c r="BL362" s="90">
        <v>0</v>
      </c>
      <c r="BM362" s="90">
        <v>0</v>
      </c>
      <c r="BN362" s="90">
        <v>0</v>
      </c>
      <c r="BO362" s="90">
        <v>0</v>
      </c>
      <c r="BP362" s="90">
        <v>0</v>
      </c>
      <c r="BQ362" s="90">
        <v>0</v>
      </c>
      <c r="BR362" s="90">
        <v>0</v>
      </c>
      <c r="BS362" s="90">
        <v>0</v>
      </c>
      <c r="BT362" s="90">
        <v>0</v>
      </c>
      <c r="BU362" s="90">
        <v>0</v>
      </c>
      <c r="BV362" s="90">
        <v>0</v>
      </c>
      <c r="BW362" s="131">
        <f t="shared" si="46"/>
        <v>0</v>
      </c>
      <c r="BX362" s="131">
        <f t="shared" si="47"/>
        <v>0</v>
      </c>
      <c r="BY362" s="135"/>
      <c r="BZ362" s="135"/>
      <c r="CA362" s="135"/>
      <c r="CB362" s="135"/>
      <c r="CC362" s="135"/>
      <c r="CD362" s="135"/>
      <c r="CE362" s="135"/>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135"/>
      <c r="DC362" s="135"/>
      <c r="DD362" s="135"/>
      <c r="DE362" s="135"/>
      <c r="DF362" s="135"/>
      <c r="DG362" s="135"/>
      <c r="DH362" s="135"/>
      <c r="DI362" s="135"/>
      <c r="DJ362" s="135"/>
      <c r="DK362" s="135"/>
      <c r="DL362" s="135"/>
      <c r="DM362" s="135"/>
      <c r="DN362" s="135"/>
      <c r="DO362" s="135"/>
      <c r="DP362" s="135"/>
      <c r="DQ362" s="135"/>
      <c r="DR362" s="135"/>
      <c r="DS362" s="135"/>
      <c r="DT362" s="135"/>
      <c r="DU362" s="135"/>
      <c r="DV362" s="135"/>
      <c r="DW362" s="135"/>
      <c r="DX362" s="135"/>
      <c r="DY362" s="135"/>
      <c r="DZ362" s="135"/>
      <c r="EA362" s="135"/>
      <c r="EB362" s="135"/>
      <c r="EC362" s="135"/>
      <c r="ED362" s="135"/>
      <c r="EE362" s="135"/>
      <c r="EF362" s="135"/>
      <c r="EG362" s="135"/>
      <c r="EH362" s="135"/>
      <c r="EI362" s="135"/>
      <c r="EJ362" s="135"/>
      <c r="EK362" s="135"/>
      <c r="EL362" s="135"/>
      <c r="EM362" s="135"/>
      <c r="EN362" s="135"/>
      <c r="EO362" s="135"/>
      <c r="EP362" s="135"/>
      <c r="EQ362" s="135"/>
      <c r="ER362" s="135"/>
      <c r="ES362" s="135"/>
      <c r="ET362" s="135"/>
      <c r="EU362" s="135"/>
      <c r="EV362" s="135"/>
      <c r="EW362" s="135"/>
      <c r="EX362" s="135"/>
      <c r="EY362" s="135"/>
      <c r="EZ362" s="135"/>
      <c r="FA362" s="135"/>
      <c r="FB362" s="135"/>
      <c r="FC362" s="135"/>
      <c r="FD362" s="135"/>
      <c r="FE362" s="135"/>
      <c r="FF362" s="135"/>
      <c r="FG362" s="135"/>
      <c r="FH362" s="135"/>
      <c r="FI362" s="135"/>
      <c r="FJ362" s="135"/>
      <c r="FK362" s="135"/>
      <c r="FL362" s="135"/>
      <c r="FM362" s="135"/>
      <c r="FN362" s="135"/>
      <c r="FO362" s="135"/>
      <c r="FP362" s="135"/>
      <c r="FQ362" s="135"/>
      <c r="FR362" s="135"/>
      <c r="FS362" s="135"/>
      <c r="FT362" s="135"/>
      <c r="FU362" s="135"/>
      <c r="FV362" s="135"/>
      <c r="FW362" s="135"/>
      <c r="FX362" s="135"/>
      <c r="FY362" s="135"/>
      <c r="FZ362" s="135"/>
      <c r="GA362" s="135"/>
      <c r="GB362" s="135"/>
      <c r="GC362" s="135"/>
      <c r="GD362" s="135"/>
      <c r="GE362" s="135"/>
      <c r="GF362" s="135"/>
      <c r="GG362" s="135"/>
      <c r="GH362" s="135"/>
      <c r="GI362" s="135"/>
      <c r="GJ362" s="135"/>
      <c r="GK362" s="135"/>
      <c r="GL362" s="135"/>
      <c r="GM362" s="135"/>
      <c r="GN362" s="135"/>
      <c r="GO362" s="135"/>
      <c r="GP362" s="135"/>
      <c r="GQ362" s="135"/>
      <c r="GR362" s="135"/>
      <c r="GS362" s="135"/>
      <c r="GT362" s="135"/>
      <c r="GU362" s="135"/>
      <c r="GV362" s="135"/>
      <c r="GW362" s="135"/>
      <c r="GX362" s="135"/>
      <c r="GY362" s="135"/>
      <c r="GZ362" s="135"/>
      <c r="HA362" s="135"/>
      <c r="HB362" s="135"/>
      <c r="HC362" s="135"/>
      <c r="HD362" s="135"/>
      <c r="HE362" s="135"/>
      <c r="HF362" s="135"/>
      <c r="HG362" s="135"/>
      <c r="HH362" s="135"/>
      <c r="HI362" s="135"/>
      <c r="HJ362" s="135"/>
      <c r="HK362" s="135"/>
      <c r="HL362" s="135"/>
      <c r="HM362" s="135"/>
      <c r="HN362" s="135"/>
      <c r="HO362" s="135"/>
      <c r="HP362" s="135"/>
      <c r="HQ362" s="135"/>
      <c r="HR362" s="135"/>
      <c r="HS362" s="135"/>
      <c r="HT362" s="135"/>
      <c r="HU362" s="135"/>
      <c r="HV362" s="135"/>
      <c r="HW362" s="135"/>
      <c r="HX362" s="135"/>
      <c r="HY362" s="135"/>
      <c r="HZ362" s="135"/>
      <c r="IA362" s="135"/>
      <c r="IB362" s="135"/>
      <c r="IC362" s="135"/>
      <c r="ID362" s="135"/>
      <c r="IE362" s="135"/>
      <c r="IF362" s="135"/>
      <c r="IG362" s="135"/>
      <c r="IH362" s="135"/>
      <c r="II362" s="135"/>
      <c r="IJ362" s="135"/>
      <c r="IK362" s="135"/>
      <c r="IL362" s="135"/>
      <c r="IM362" s="135"/>
      <c r="IN362" s="135"/>
      <c r="IO362" s="135"/>
      <c r="IP362" s="135"/>
      <c r="IQ362" s="135"/>
      <c r="IR362" s="135"/>
      <c r="IS362" s="135"/>
      <c r="IT362" s="135"/>
      <c r="IU362" s="135"/>
      <c r="IV362" s="135"/>
    </row>
    <row r="363" spans="1:256" s="53" customFormat="1" ht="20.25" customHeight="1">
      <c r="A363" s="272"/>
      <c r="B363" s="106" t="s">
        <v>17</v>
      </c>
      <c r="C363" s="107">
        <f>C353+C354+C355+C356+C357+C358+C359+C360+C361+C362</f>
        <v>43421.5744230001</v>
      </c>
      <c r="D363" s="107">
        <f t="shared" ref="D363:BO363" si="52">D353+D354+D355+D356+D357+D358+D359+D360+D361+D362</f>
        <v>98386</v>
      </c>
      <c r="E363" s="107">
        <f>C363/各地承保!D361*100</f>
        <v>47.935856291803617</v>
      </c>
      <c r="F363" s="107">
        <f t="shared" si="52"/>
        <v>14689.164245</v>
      </c>
      <c r="G363" s="107">
        <f t="shared" si="52"/>
        <v>4593</v>
      </c>
      <c r="H363" s="107">
        <f t="shared" si="52"/>
        <v>36.230908252399999</v>
      </c>
      <c r="I363" s="107">
        <f t="shared" si="52"/>
        <v>61</v>
      </c>
      <c r="J363" s="107">
        <f t="shared" si="52"/>
        <v>12.7</v>
      </c>
      <c r="K363" s="107">
        <f t="shared" si="52"/>
        <v>4</v>
      </c>
      <c r="L363" s="107">
        <f t="shared" si="52"/>
        <v>33458.650721732207</v>
      </c>
      <c r="M363" s="107">
        <f t="shared" si="52"/>
        <v>60211</v>
      </c>
      <c r="N363" s="107">
        <f>L363/各地承保!N361*100</f>
        <v>49.234824659622248</v>
      </c>
      <c r="O363" s="107">
        <f t="shared" si="52"/>
        <v>12752.427076999997</v>
      </c>
      <c r="P363" s="107">
        <f t="shared" si="52"/>
        <v>3769</v>
      </c>
      <c r="Q363" s="107">
        <f t="shared" si="52"/>
        <v>5067.586718999999</v>
      </c>
      <c r="R363" s="107">
        <f t="shared" si="52"/>
        <v>9418</v>
      </c>
      <c r="S363" s="107">
        <f>Q363/各地承保!T361*100</f>
        <v>81.329829507901863</v>
      </c>
      <c r="T363" s="107">
        <f t="shared" si="52"/>
        <v>3000.1506439999998</v>
      </c>
      <c r="U363" s="107">
        <f t="shared" si="52"/>
        <v>579</v>
      </c>
      <c r="V363" s="107">
        <f t="shared" si="52"/>
        <v>32305.448428732201</v>
      </c>
      <c r="W363" s="107">
        <f t="shared" si="52"/>
        <v>57059</v>
      </c>
      <c r="X363" s="107">
        <f>V363/各地承保!Z361*100</f>
        <v>48.485851468514021</v>
      </c>
      <c r="Y363" s="107">
        <f t="shared" si="52"/>
        <v>12421.986253999996</v>
      </c>
      <c r="Z363" s="107">
        <f t="shared" si="52"/>
        <v>3664</v>
      </c>
      <c r="AA363" s="107">
        <f t="shared" si="52"/>
        <v>927.00502300000005</v>
      </c>
      <c r="AB363" s="107">
        <f t="shared" si="52"/>
        <v>2861</v>
      </c>
      <c r="AC363" s="107">
        <f t="shared" si="52"/>
        <v>302.05487899999997</v>
      </c>
      <c r="AD363" s="107">
        <f t="shared" si="52"/>
        <v>89</v>
      </c>
      <c r="AE363" s="107">
        <f t="shared" si="52"/>
        <v>226.19727</v>
      </c>
      <c r="AF363" s="107">
        <f t="shared" si="52"/>
        <v>291</v>
      </c>
      <c r="AG363" s="107">
        <f t="shared" si="52"/>
        <v>28.385943999999999</v>
      </c>
      <c r="AH363" s="107">
        <f t="shared" si="52"/>
        <v>16</v>
      </c>
      <c r="AI363" s="107">
        <f t="shared" si="52"/>
        <v>6396.861544198</v>
      </c>
      <c r="AJ363" s="107">
        <f t="shared" si="52"/>
        <v>29493</v>
      </c>
      <c r="AK363" s="107">
        <f t="shared" si="52"/>
        <v>88.744550999999987</v>
      </c>
      <c r="AL363" s="107">
        <f t="shared" si="52"/>
        <v>479</v>
      </c>
      <c r="AM363" s="107">
        <f t="shared" si="52"/>
        <v>6262.9512956395993</v>
      </c>
      <c r="AN363" s="107">
        <f t="shared" si="52"/>
        <v>28757</v>
      </c>
      <c r="AO363" s="107">
        <f t="shared" si="52"/>
        <v>88.744550999999987</v>
      </c>
      <c r="AP363" s="107">
        <f t="shared" si="52"/>
        <v>479</v>
      </c>
      <c r="AQ363" s="107">
        <f t="shared" si="52"/>
        <v>8.9508989999999997</v>
      </c>
      <c r="AR363" s="107">
        <f t="shared" si="52"/>
        <v>83</v>
      </c>
      <c r="AS363" s="107">
        <f t="shared" si="52"/>
        <v>2.8979620000000001</v>
      </c>
      <c r="AT363" s="107">
        <f t="shared" si="52"/>
        <v>13</v>
      </c>
      <c r="AU363" s="107">
        <f t="shared" si="52"/>
        <v>105.89252162390001</v>
      </c>
      <c r="AV363" s="107">
        <f t="shared" si="52"/>
        <v>5</v>
      </c>
      <c r="AW363" s="107">
        <f t="shared" si="52"/>
        <v>51.893342000000004</v>
      </c>
      <c r="AX363" s="107">
        <f t="shared" si="52"/>
        <v>4</v>
      </c>
      <c r="AY363" s="107">
        <f t="shared" si="52"/>
        <v>1.2512000000000001</v>
      </c>
      <c r="AZ363" s="107">
        <f t="shared" si="52"/>
        <v>2</v>
      </c>
      <c r="BA363" s="107">
        <f t="shared" si="52"/>
        <v>0</v>
      </c>
      <c r="BB363" s="107">
        <f t="shared" si="52"/>
        <v>0</v>
      </c>
      <c r="BC363" s="107">
        <f t="shared" si="52"/>
        <v>1.7520999999999998E-2</v>
      </c>
      <c r="BD363" s="107">
        <f t="shared" si="52"/>
        <v>1</v>
      </c>
      <c r="BE363" s="107">
        <f t="shared" si="52"/>
        <v>140</v>
      </c>
      <c r="BF363" s="107">
        <f t="shared" si="52"/>
        <v>1</v>
      </c>
      <c r="BG363" s="107">
        <f t="shared" si="52"/>
        <v>814.66955830940014</v>
      </c>
      <c r="BH363" s="107">
        <f t="shared" si="52"/>
        <v>410</v>
      </c>
      <c r="BI363" s="107">
        <f t="shared" si="52"/>
        <v>843.36673099999996</v>
      </c>
      <c r="BJ363" s="107">
        <f t="shared" si="52"/>
        <v>111</v>
      </c>
      <c r="BK363" s="107">
        <f t="shared" si="52"/>
        <v>2176.3442308095</v>
      </c>
      <c r="BL363" s="107">
        <f t="shared" si="52"/>
        <v>6173</v>
      </c>
      <c r="BM363" s="107">
        <f t="shared" si="52"/>
        <v>767.07427300000006</v>
      </c>
      <c r="BN363" s="107">
        <f t="shared" si="52"/>
        <v>191</v>
      </c>
      <c r="BO363" s="107">
        <f t="shared" si="52"/>
        <v>421.90809707469998</v>
      </c>
      <c r="BP363" s="107">
        <f t="shared" ref="BP363:BV363" si="53">BP353+BP354+BP355+BP356+BP357+BP358+BP359+BP360+BP361+BP362</f>
        <v>1940</v>
      </c>
      <c r="BQ363" s="107">
        <f t="shared" si="53"/>
        <v>29.560308999999997</v>
      </c>
      <c r="BR363" s="107">
        <f t="shared" si="53"/>
        <v>20</v>
      </c>
      <c r="BS363" s="107">
        <f t="shared" si="53"/>
        <v>0.79722100000166563</v>
      </c>
      <c r="BT363" s="107">
        <f t="shared" si="53"/>
        <v>7</v>
      </c>
      <c r="BU363" s="107">
        <f t="shared" si="53"/>
        <v>0.49999999999921463</v>
      </c>
      <c r="BV363" s="107">
        <f t="shared" si="53"/>
        <v>1</v>
      </c>
      <c r="BW363" s="131">
        <f t="shared" si="46"/>
        <v>43421.574423000115</v>
      </c>
      <c r="BX363" s="131">
        <f t="shared" si="47"/>
        <v>0</v>
      </c>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FZ363" s="57"/>
      <c r="GA363" s="57"/>
      <c r="GB363" s="57"/>
      <c r="GC363" s="57"/>
      <c r="GD363" s="57"/>
      <c r="GE363" s="57"/>
      <c r="GF363" s="57"/>
      <c r="GG363" s="57"/>
      <c r="GH363" s="57"/>
      <c r="GI363" s="57"/>
      <c r="GJ363" s="57"/>
      <c r="GK363" s="57"/>
      <c r="GL363" s="57"/>
      <c r="GM363" s="57"/>
      <c r="GN363" s="57"/>
      <c r="GO363" s="57"/>
      <c r="GP363" s="57"/>
      <c r="GQ363" s="57"/>
      <c r="GR363" s="57"/>
      <c r="GS363" s="57"/>
      <c r="GT363" s="57"/>
      <c r="GU363" s="57"/>
      <c r="GV363" s="57"/>
      <c r="GW363" s="57"/>
      <c r="GX363" s="57"/>
      <c r="GY363" s="57"/>
      <c r="GZ363" s="57"/>
      <c r="HA363" s="57"/>
      <c r="HB363" s="57"/>
      <c r="HC363" s="57"/>
      <c r="HD363" s="57"/>
      <c r="HE363" s="57"/>
      <c r="HF363" s="57"/>
      <c r="HG363" s="57"/>
      <c r="HH363" s="57"/>
      <c r="HI363" s="57"/>
      <c r="HJ363" s="57"/>
      <c r="HK363" s="57"/>
      <c r="HL363" s="57"/>
      <c r="HM363" s="57"/>
      <c r="HN363" s="57"/>
      <c r="HO363" s="57"/>
      <c r="HP363" s="57"/>
      <c r="HQ363" s="57"/>
      <c r="HR363" s="57"/>
      <c r="HS363" s="57"/>
      <c r="HT363" s="57"/>
      <c r="HU363" s="57"/>
      <c r="HV363" s="57"/>
      <c r="HW363" s="57"/>
      <c r="HX363" s="57"/>
      <c r="HY363" s="57"/>
      <c r="HZ363" s="57"/>
      <c r="IA363" s="57"/>
      <c r="IB363" s="57"/>
      <c r="IC363" s="57"/>
      <c r="ID363" s="57"/>
      <c r="IE363" s="57"/>
      <c r="IF363" s="57"/>
      <c r="IG363" s="57"/>
      <c r="IH363" s="57"/>
      <c r="II363" s="57"/>
      <c r="IJ363" s="57"/>
      <c r="IK363" s="57"/>
      <c r="IL363" s="57"/>
      <c r="IM363" s="57"/>
      <c r="IN363" s="57"/>
      <c r="IO363" s="57"/>
      <c r="IP363" s="57"/>
      <c r="IQ363" s="57"/>
      <c r="IR363" s="57"/>
      <c r="IS363" s="57"/>
      <c r="IT363" s="57"/>
      <c r="IU363" s="57"/>
      <c r="IV363" s="57"/>
    </row>
    <row r="364" spans="1:256" s="53" customFormat="1" ht="20.25" customHeight="1">
      <c r="A364" s="280" t="s">
        <v>98</v>
      </c>
      <c r="B364" s="108" t="s">
        <v>77</v>
      </c>
      <c r="C364" s="90">
        <v>956256.356837</v>
      </c>
      <c r="D364" s="90">
        <v>2575520</v>
      </c>
      <c r="E364" s="90">
        <v>51.131128397608897</v>
      </c>
      <c r="F364" s="90">
        <v>344691.959279</v>
      </c>
      <c r="G364" s="90">
        <v>91486</v>
      </c>
      <c r="H364" s="90">
        <v>11149.389456000001</v>
      </c>
      <c r="I364" s="90">
        <v>4231</v>
      </c>
      <c r="J364" s="90">
        <v>28208.001074</v>
      </c>
      <c r="K364" s="90">
        <v>1137</v>
      </c>
      <c r="L364" s="90">
        <v>657208.97435000003</v>
      </c>
      <c r="M364" s="90">
        <v>989392</v>
      </c>
      <c r="N364" s="90">
        <v>49.599005599843302</v>
      </c>
      <c r="O364" s="90">
        <v>259391.48850899999</v>
      </c>
      <c r="P364" s="90">
        <v>74569</v>
      </c>
      <c r="Q364" s="90">
        <v>36233.212898999998</v>
      </c>
      <c r="R364" s="90">
        <v>45065</v>
      </c>
      <c r="S364" s="90">
        <v>204.46167619810601</v>
      </c>
      <c r="T364" s="90">
        <v>8080.7082399999999</v>
      </c>
      <c r="U364" s="90">
        <v>1901</v>
      </c>
      <c r="V364" s="90">
        <v>641367.36800200003</v>
      </c>
      <c r="W364" s="90">
        <v>963359</v>
      </c>
      <c r="X364" s="90">
        <v>49.047351177796003</v>
      </c>
      <c r="Y364" s="90">
        <v>252720.55098900001</v>
      </c>
      <c r="Z364" s="90">
        <v>72403</v>
      </c>
      <c r="AA364" s="90">
        <v>12803.576949</v>
      </c>
      <c r="AB364" s="90">
        <v>22459</v>
      </c>
      <c r="AC364" s="90">
        <v>5293.2749130000002</v>
      </c>
      <c r="AD364" s="90">
        <v>1801</v>
      </c>
      <c r="AE364" s="90">
        <v>3038.029399</v>
      </c>
      <c r="AF364" s="90">
        <v>3574</v>
      </c>
      <c r="AG364" s="90">
        <v>1377.662607</v>
      </c>
      <c r="AH364" s="90">
        <v>365</v>
      </c>
      <c r="AI364" s="90">
        <v>126679.901612</v>
      </c>
      <c r="AJ364" s="90">
        <v>712705</v>
      </c>
      <c r="AK364" s="90">
        <v>2679.2452130000001</v>
      </c>
      <c r="AL364" s="90">
        <v>5384</v>
      </c>
      <c r="AM364" s="90">
        <v>126395.182111</v>
      </c>
      <c r="AN364" s="90">
        <v>710682</v>
      </c>
      <c r="AO364" s="90">
        <v>2677.9901869999999</v>
      </c>
      <c r="AP364" s="90">
        <v>5370</v>
      </c>
      <c r="AQ364" s="90">
        <v>2196.9533409999999</v>
      </c>
      <c r="AR364" s="90">
        <v>20120</v>
      </c>
      <c r="AS364" s="90">
        <v>522.60289999999998</v>
      </c>
      <c r="AT364" s="90">
        <v>224</v>
      </c>
      <c r="AU364" s="90">
        <v>2519.6526170000002</v>
      </c>
      <c r="AV364" s="90">
        <v>369</v>
      </c>
      <c r="AW364" s="90">
        <v>5022.4368809999996</v>
      </c>
      <c r="AX364" s="90">
        <v>258</v>
      </c>
      <c r="AY364" s="90">
        <v>2724.9760550000001</v>
      </c>
      <c r="AZ364" s="90">
        <v>5748</v>
      </c>
      <c r="BA364" s="90">
        <v>5565.0720380000002</v>
      </c>
      <c r="BB364" s="90">
        <v>455</v>
      </c>
      <c r="BC364" s="90">
        <v>2074.1941689999999</v>
      </c>
      <c r="BD364" s="90">
        <v>462</v>
      </c>
      <c r="BE364" s="90">
        <v>546.05602199999998</v>
      </c>
      <c r="BF364" s="90">
        <v>34</v>
      </c>
      <c r="BG364" s="90">
        <v>27673.881648999999</v>
      </c>
      <c r="BH364" s="90">
        <v>17642</v>
      </c>
      <c r="BI364" s="90">
        <v>27424.109601</v>
      </c>
      <c r="BJ364" s="90">
        <v>5668</v>
      </c>
      <c r="BK364" s="90">
        <v>29280.751988</v>
      </c>
      <c r="BL364" s="90">
        <v>129432</v>
      </c>
      <c r="BM364" s="90">
        <v>11848.139804</v>
      </c>
      <c r="BN364" s="90">
        <v>3482</v>
      </c>
      <c r="BO364" s="90">
        <v>93953.299394000001</v>
      </c>
      <c r="BP364" s="90">
        <v>695152</v>
      </c>
      <c r="BQ364" s="90">
        <v>53.334465999999999</v>
      </c>
      <c r="BR364" s="90">
        <v>21</v>
      </c>
      <c r="BS364" s="90">
        <v>794.38220600018406</v>
      </c>
      <c r="BT364" s="90">
        <v>267</v>
      </c>
      <c r="BU364" s="90">
        <v>3431.4727710000302</v>
      </c>
      <c r="BV364" s="90">
        <v>254</v>
      </c>
      <c r="BW364" s="131">
        <f t="shared" si="46"/>
        <v>956256.35683700012</v>
      </c>
      <c r="BX364" s="131">
        <f t="shared" si="47"/>
        <v>0</v>
      </c>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FZ364" s="57"/>
      <c r="GA364" s="57"/>
      <c r="GB364" s="57"/>
      <c r="GC364" s="57"/>
      <c r="GD364" s="57"/>
      <c r="GE364" s="57"/>
      <c r="GF364" s="57"/>
      <c r="GG364" s="57"/>
      <c r="GH364" s="57"/>
      <c r="GI364" s="57"/>
      <c r="GJ364" s="57"/>
      <c r="GK364" s="57"/>
      <c r="GL364" s="57"/>
      <c r="GM364" s="57"/>
      <c r="GN364" s="57"/>
      <c r="GO364" s="57"/>
      <c r="GP364" s="57"/>
      <c r="GQ364" s="57"/>
      <c r="GR364" s="57"/>
      <c r="GS364" s="57"/>
      <c r="GT364" s="57"/>
      <c r="GU364" s="57"/>
      <c r="GV364" s="57"/>
      <c r="GW364" s="57"/>
      <c r="GX364" s="57"/>
      <c r="GY364" s="57"/>
      <c r="GZ364" s="57"/>
      <c r="HA364" s="57"/>
      <c r="HB364" s="57"/>
      <c r="HC364" s="57"/>
      <c r="HD364" s="57"/>
      <c r="HE364" s="57"/>
      <c r="HF364" s="57"/>
      <c r="HG364" s="57"/>
      <c r="HH364" s="57"/>
      <c r="HI364" s="57"/>
      <c r="HJ364" s="57"/>
      <c r="HK364" s="57"/>
      <c r="HL364" s="57"/>
      <c r="HM364" s="57"/>
      <c r="HN364" s="57"/>
      <c r="HO364" s="57"/>
      <c r="HP364" s="57"/>
      <c r="HQ364" s="57"/>
      <c r="HR364" s="57"/>
      <c r="HS364" s="57"/>
      <c r="HT364" s="57"/>
      <c r="HU364" s="57"/>
      <c r="HV364" s="57"/>
      <c r="HW364" s="57"/>
      <c r="HX364" s="57"/>
      <c r="HY364" s="57"/>
      <c r="HZ364" s="57"/>
      <c r="IA364" s="57"/>
      <c r="IB364" s="57"/>
      <c r="IC364" s="57"/>
      <c r="ID364" s="57"/>
      <c r="IE364" s="57"/>
      <c r="IF364" s="57"/>
      <c r="IG364" s="57"/>
      <c r="IH364" s="57"/>
      <c r="II364" s="57"/>
      <c r="IJ364" s="57"/>
      <c r="IK364" s="57"/>
      <c r="IL364" s="57"/>
      <c r="IM364" s="57"/>
      <c r="IN364" s="57"/>
      <c r="IO364" s="57"/>
      <c r="IP364" s="57"/>
      <c r="IQ364" s="57"/>
      <c r="IR364" s="57"/>
      <c r="IS364" s="57"/>
      <c r="IT364" s="57"/>
      <c r="IU364" s="57"/>
      <c r="IV364" s="57"/>
    </row>
    <row r="365" spans="1:256" s="54" customFormat="1" ht="20.25" customHeight="1">
      <c r="A365" s="280"/>
      <c r="B365" s="74" t="s">
        <v>32</v>
      </c>
      <c r="C365" s="90">
        <v>175048.762873</v>
      </c>
      <c r="D365" s="90">
        <v>265699</v>
      </c>
      <c r="E365" s="90">
        <v>48.708813383427596</v>
      </c>
      <c r="F365" s="90">
        <v>59359.523644000001</v>
      </c>
      <c r="G365" s="90">
        <v>16244</v>
      </c>
      <c r="H365" s="90">
        <v>3139.3948190000001</v>
      </c>
      <c r="I365" s="90">
        <v>865</v>
      </c>
      <c r="J365" s="90">
        <v>2969.5041719999999</v>
      </c>
      <c r="K365" s="90">
        <v>221</v>
      </c>
      <c r="L365" s="90">
        <v>153891.299914</v>
      </c>
      <c r="M365" s="90">
        <v>218077</v>
      </c>
      <c r="N365" s="90">
        <v>50.887137466253101</v>
      </c>
      <c r="O365" s="90">
        <v>35483.243675999998</v>
      </c>
      <c r="P365" s="90">
        <v>10440</v>
      </c>
      <c r="Q365" s="90">
        <v>16471.142731</v>
      </c>
      <c r="R365" s="90">
        <v>26245</v>
      </c>
      <c r="S365" s="90">
        <v>47.883659030304301</v>
      </c>
      <c r="T365" s="90">
        <v>2828.8815840000002</v>
      </c>
      <c r="U365" s="90">
        <v>934</v>
      </c>
      <c r="V365" s="90">
        <v>152336.72928299999</v>
      </c>
      <c r="W365" s="90">
        <v>215719</v>
      </c>
      <c r="X365" s="90">
        <v>50.586381114309702</v>
      </c>
      <c r="Y365" s="90">
        <v>35059.892774</v>
      </c>
      <c r="Z365" s="90">
        <v>10298</v>
      </c>
      <c r="AA365" s="90">
        <v>1296.8496620000001</v>
      </c>
      <c r="AB365" s="90">
        <v>2073</v>
      </c>
      <c r="AC365" s="90">
        <v>333.79630100000003</v>
      </c>
      <c r="AD365" s="90">
        <v>121</v>
      </c>
      <c r="AE365" s="90">
        <v>257.72096900000003</v>
      </c>
      <c r="AF365" s="90">
        <v>285</v>
      </c>
      <c r="AG365" s="90">
        <v>89.554601000000005</v>
      </c>
      <c r="AH365" s="90">
        <v>21</v>
      </c>
      <c r="AI365" s="90">
        <v>2459.709957</v>
      </c>
      <c r="AJ365" s="90">
        <v>15301</v>
      </c>
      <c r="AK365" s="90">
        <v>97.134364000000005</v>
      </c>
      <c r="AL365" s="90">
        <v>932</v>
      </c>
      <c r="AM365" s="90">
        <v>2459.709957</v>
      </c>
      <c r="AN365" s="90">
        <v>15301</v>
      </c>
      <c r="AO365" s="90">
        <v>97.134364000000005</v>
      </c>
      <c r="AP365" s="90">
        <v>931</v>
      </c>
      <c r="AQ365" s="90">
        <v>42.672400000000003</v>
      </c>
      <c r="AR365" s="90">
        <v>140</v>
      </c>
      <c r="AS365" s="90">
        <v>45.778199999999998</v>
      </c>
      <c r="AT365" s="90">
        <v>15</v>
      </c>
      <c r="AU365" s="90">
        <v>1252.032649</v>
      </c>
      <c r="AV365" s="90">
        <v>252</v>
      </c>
      <c r="AW365" s="90">
        <v>5358.1696089999996</v>
      </c>
      <c r="AX365" s="90">
        <v>191</v>
      </c>
      <c r="AY365" s="90">
        <v>505.41670299999998</v>
      </c>
      <c r="AZ365" s="90">
        <v>450</v>
      </c>
      <c r="BA365" s="90">
        <v>1040.924741</v>
      </c>
      <c r="BB365" s="90">
        <v>56</v>
      </c>
      <c r="BC365" s="90">
        <v>0</v>
      </c>
      <c r="BD365" s="90">
        <v>1</v>
      </c>
      <c r="BE365" s="90">
        <v>2.2999999999999998</v>
      </c>
      <c r="BF365" s="90">
        <v>2</v>
      </c>
      <c r="BG365" s="90">
        <v>4298.8215440000004</v>
      </c>
      <c r="BH365" s="90">
        <v>9911</v>
      </c>
      <c r="BI365" s="90">
        <v>6057.8331939999998</v>
      </c>
      <c r="BJ365" s="90">
        <v>2426</v>
      </c>
      <c r="BK365" s="90">
        <v>5429.9143759999997</v>
      </c>
      <c r="BL365" s="90">
        <v>3496</v>
      </c>
      <c r="BM365" s="90">
        <v>7796.9582449999998</v>
      </c>
      <c r="BN365" s="90">
        <v>1672</v>
      </c>
      <c r="BO365" s="90">
        <v>3991.9964089999999</v>
      </c>
      <c r="BP365" s="90">
        <v>17193</v>
      </c>
      <c r="BQ365" s="90">
        <v>483.17134299999998</v>
      </c>
      <c r="BR365" s="90">
        <v>278</v>
      </c>
      <c r="BS365" s="90">
        <v>37.504102000000003</v>
      </c>
      <c r="BT365" s="90">
        <v>13</v>
      </c>
      <c r="BU365" s="90">
        <v>24.5061</v>
      </c>
      <c r="BV365" s="90">
        <v>11</v>
      </c>
      <c r="BW365" s="131">
        <f t="shared" si="46"/>
        <v>175048.76287300006</v>
      </c>
      <c r="BX365" s="131">
        <f t="shared" si="47"/>
        <v>0</v>
      </c>
      <c r="BY365" s="135"/>
      <c r="BZ365" s="135"/>
      <c r="CA365" s="135"/>
      <c r="CB365" s="135"/>
      <c r="CC365" s="135"/>
      <c r="CD365" s="135"/>
      <c r="CE365" s="135"/>
      <c r="CF365" s="135"/>
      <c r="CG365" s="135"/>
      <c r="CH365" s="135"/>
      <c r="CI365" s="135"/>
      <c r="CJ365" s="135"/>
      <c r="CK365" s="135"/>
      <c r="CL365" s="135"/>
      <c r="CM365" s="135"/>
      <c r="CN365" s="135"/>
      <c r="CO365" s="135"/>
      <c r="CP365" s="135"/>
      <c r="CQ365" s="135"/>
      <c r="CR365" s="135"/>
      <c r="CS365" s="135"/>
      <c r="CT365" s="135"/>
      <c r="CU365" s="135"/>
      <c r="CV365" s="135"/>
      <c r="CW365" s="135"/>
      <c r="CX365" s="135"/>
      <c r="CY365" s="135"/>
      <c r="CZ365" s="135"/>
      <c r="DA365" s="135"/>
      <c r="DB365" s="135"/>
      <c r="DC365" s="135"/>
      <c r="DD365" s="135"/>
      <c r="DE365" s="135"/>
      <c r="DF365" s="135"/>
      <c r="DG365" s="135"/>
      <c r="DH365" s="135"/>
      <c r="DI365" s="135"/>
      <c r="DJ365" s="135"/>
      <c r="DK365" s="135"/>
      <c r="DL365" s="135"/>
      <c r="DM365" s="135"/>
      <c r="DN365" s="135"/>
      <c r="DO365" s="135"/>
      <c r="DP365" s="135"/>
      <c r="DQ365" s="135"/>
      <c r="DR365" s="135"/>
      <c r="DS365" s="135"/>
      <c r="DT365" s="135"/>
      <c r="DU365" s="135"/>
      <c r="DV365" s="135"/>
      <c r="DW365" s="135"/>
      <c r="DX365" s="135"/>
      <c r="DY365" s="135"/>
      <c r="DZ365" s="135"/>
      <c r="EA365" s="135"/>
      <c r="EB365" s="135"/>
      <c r="EC365" s="135"/>
      <c r="ED365" s="135"/>
      <c r="EE365" s="135"/>
      <c r="EF365" s="135"/>
      <c r="EG365" s="135"/>
      <c r="EH365" s="135"/>
      <c r="EI365" s="135"/>
      <c r="EJ365" s="135"/>
      <c r="EK365" s="135"/>
      <c r="EL365" s="135"/>
      <c r="EM365" s="135"/>
      <c r="EN365" s="135"/>
      <c r="EO365" s="135"/>
      <c r="EP365" s="135"/>
      <c r="EQ365" s="135"/>
      <c r="ER365" s="135"/>
      <c r="ES365" s="135"/>
      <c r="ET365" s="135"/>
      <c r="EU365" s="135"/>
      <c r="EV365" s="135"/>
      <c r="EW365" s="135"/>
      <c r="EX365" s="135"/>
      <c r="EY365" s="135"/>
      <c r="EZ365" s="135"/>
      <c r="FA365" s="135"/>
      <c r="FB365" s="135"/>
      <c r="FC365" s="135"/>
      <c r="FD365" s="135"/>
      <c r="FE365" s="135"/>
      <c r="FF365" s="135"/>
      <c r="FG365" s="135"/>
      <c r="FH365" s="135"/>
      <c r="FI365" s="135"/>
      <c r="FJ365" s="135"/>
      <c r="FK365" s="135"/>
      <c r="FL365" s="135"/>
      <c r="FM365" s="135"/>
      <c r="FN365" s="135"/>
      <c r="FO365" s="135"/>
      <c r="FP365" s="135"/>
      <c r="FQ365" s="135"/>
      <c r="FR365" s="135"/>
      <c r="FS365" s="135"/>
      <c r="FT365" s="135"/>
      <c r="FU365" s="135"/>
      <c r="FV365" s="135"/>
      <c r="FW365" s="135"/>
      <c r="FX365" s="135"/>
      <c r="FY365" s="135"/>
      <c r="FZ365" s="135"/>
      <c r="GA365" s="135"/>
      <c r="GB365" s="135"/>
      <c r="GC365" s="135"/>
      <c r="GD365" s="135"/>
      <c r="GE365" s="135"/>
      <c r="GF365" s="135"/>
      <c r="GG365" s="135"/>
      <c r="GH365" s="135"/>
      <c r="GI365" s="135"/>
      <c r="GJ365" s="135"/>
      <c r="GK365" s="135"/>
      <c r="GL365" s="135"/>
      <c r="GM365" s="135"/>
      <c r="GN365" s="135"/>
      <c r="GO365" s="135"/>
      <c r="GP365" s="135"/>
      <c r="GQ365" s="135"/>
      <c r="GR365" s="135"/>
      <c r="GS365" s="135"/>
      <c r="GT365" s="135"/>
      <c r="GU365" s="135"/>
      <c r="GV365" s="135"/>
      <c r="GW365" s="135"/>
      <c r="GX365" s="135"/>
      <c r="GY365" s="135"/>
      <c r="GZ365" s="135"/>
      <c r="HA365" s="135"/>
      <c r="HB365" s="135"/>
      <c r="HC365" s="135"/>
      <c r="HD365" s="135"/>
      <c r="HE365" s="135"/>
      <c r="HF365" s="135"/>
      <c r="HG365" s="135"/>
      <c r="HH365" s="135"/>
      <c r="HI365" s="135"/>
      <c r="HJ365" s="135"/>
      <c r="HK365" s="135"/>
      <c r="HL365" s="135"/>
      <c r="HM365" s="135"/>
      <c r="HN365" s="135"/>
      <c r="HO365" s="135"/>
      <c r="HP365" s="135"/>
      <c r="HQ365" s="135"/>
      <c r="HR365" s="135"/>
      <c r="HS365" s="135"/>
      <c r="HT365" s="135"/>
      <c r="HU365" s="135"/>
      <c r="HV365" s="135"/>
      <c r="HW365" s="135"/>
      <c r="HX365" s="135"/>
      <c r="HY365" s="135"/>
      <c r="HZ365" s="135"/>
      <c r="IA365" s="135"/>
      <c r="IB365" s="135"/>
      <c r="IC365" s="135"/>
      <c r="ID365" s="135"/>
      <c r="IE365" s="135"/>
      <c r="IF365" s="135"/>
      <c r="IG365" s="135"/>
      <c r="IH365" s="135"/>
      <c r="II365" s="135"/>
      <c r="IJ365" s="135"/>
      <c r="IK365" s="135"/>
      <c r="IL365" s="135"/>
      <c r="IM365" s="135"/>
      <c r="IN365" s="135"/>
      <c r="IO365" s="135"/>
      <c r="IP365" s="135"/>
      <c r="IQ365" s="135"/>
      <c r="IR365" s="135"/>
      <c r="IS365" s="135"/>
      <c r="IT365" s="135"/>
      <c r="IU365" s="135"/>
      <c r="IV365" s="135"/>
    </row>
    <row r="366" spans="1:256" s="55" customFormat="1" ht="20.25" customHeight="1">
      <c r="A366" s="280"/>
      <c r="B366" s="142" t="s">
        <v>33</v>
      </c>
      <c r="C366" s="92">
        <v>546089.67128600006</v>
      </c>
      <c r="D366" s="92">
        <v>842273</v>
      </c>
      <c r="E366" s="92">
        <v>40.768124786647697</v>
      </c>
      <c r="F366" s="92">
        <v>274896.04723099997</v>
      </c>
      <c r="G366" s="92">
        <v>112338</v>
      </c>
      <c r="H366" s="92">
        <v>11498.295076</v>
      </c>
      <c r="I366" s="92">
        <v>4032</v>
      </c>
      <c r="J366" s="92">
        <v>15713.381416</v>
      </c>
      <c r="K366" s="92">
        <v>853</v>
      </c>
      <c r="L366" s="92">
        <v>486651.08976599999</v>
      </c>
      <c r="M366" s="92">
        <v>759536</v>
      </c>
      <c r="N366" s="92">
        <v>45.200736737855102</v>
      </c>
      <c r="O366" s="92">
        <v>233971.719598</v>
      </c>
      <c r="P366" s="92">
        <v>93115</v>
      </c>
      <c r="Q366" s="92">
        <v>127254.18650500001</v>
      </c>
      <c r="R366" s="92">
        <v>230473</v>
      </c>
      <c r="S366" s="92">
        <v>62.631564680959301</v>
      </c>
      <c r="T366" s="92">
        <v>51838.812888</v>
      </c>
      <c r="U366" s="92">
        <v>22026</v>
      </c>
      <c r="V366" s="92">
        <v>484796.43079800002</v>
      </c>
      <c r="W366" s="92">
        <v>757918</v>
      </c>
      <c r="X366" s="92">
        <v>45.064156257007198</v>
      </c>
      <c r="Y366" s="92">
        <v>232097.881501</v>
      </c>
      <c r="Z366" s="92">
        <v>92200</v>
      </c>
      <c r="AA366" s="92">
        <v>872.15025300000002</v>
      </c>
      <c r="AB366" s="92">
        <v>1033</v>
      </c>
      <c r="AC366" s="92">
        <v>1021.356504</v>
      </c>
      <c r="AD366" s="92">
        <v>585</v>
      </c>
      <c r="AE366" s="92">
        <v>982.50871500000005</v>
      </c>
      <c r="AF366" s="92">
        <v>585</v>
      </c>
      <c r="AG366" s="92">
        <v>852.48159299999998</v>
      </c>
      <c r="AH366" s="92">
        <v>330</v>
      </c>
      <c r="AI366" s="92">
        <v>8052.0034530000003</v>
      </c>
      <c r="AJ366" s="92">
        <v>34594</v>
      </c>
      <c r="AK366" s="92">
        <v>1072.1547049999999</v>
      </c>
      <c r="AL366" s="92">
        <v>1723</v>
      </c>
      <c r="AM366" s="92">
        <v>7926.4982040000004</v>
      </c>
      <c r="AN366" s="92">
        <v>34591</v>
      </c>
      <c r="AO366" s="92">
        <v>1072.1547049999999</v>
      </c>
      <c r="AP366" s="92">
        <v>1723</v>
      </c>
      <c r="AQ366" s="92">
        <v>1526.4939449999999</v>
      </c>
      <c r="AR366" s="92">
        <v>13514</v>
      </c>
      <c r="AS366" s="92">
        <v>528.06576299999995</v>
      </c>
      <c r="AT366" s="92">
        <v>1500</v>
      </c>
      <c r="AU366" s="92">
        <v>3296.2437880000002</v>
      </c>
      <c r="AV366" s="92">
        <v>279</v>
      </c>
      <c r="AW366" s="92">
        <v>5130.2204959999999</v>
      </c>
      <c r="AX366" s="92">
        <v>157</v>
      </c>
      <c r="AY366" s="92">
        <v>345.44291399999997</v>
      </c>
      <c r="AZ366" s="92">
        <v>537</v>
      </c>
      <c r="BA366" s="92">
        <v>881.51849600000003</v>
      </c>
      <c r="BB366" s="92">
        <v>56</v>
      </c>
      <c r="BC366" s="92">
        <v>10933.025831000001</v>
      </c>
      <c r="BD366" s="92">
        <v>39</v>
      </c>
      <c r="BE366" s="92">
        <v>2474.0432649999998</v>
      </c>
      <c r="BF366" s="92">
        <v>29</v>
      </c>
      <c r="BG366" s="92">
        <v>9549.8889220000001</v>
      </c>
      <c r="BH366" s="92">
        <v>12023</v>
      </c>
      <c r="BI366" s="92">
        <v>6269.5564990000003</v>
      </c>
      <c r="BJ366" s="92">
        <v>1624</v>
      </c>
      <c r="BK366" s="92">
        <v>4967.9782139999998</v>
      </c>
      <c r="BL366" s="92">
        <v>5937</v>
      </c>
      <c r="BM366" s="92">
        <v>4636.7818660000003</v>
      </c>
      <c r="BN366" s="92">
        <v>7170</v>
      </c>
      <c r="BO366" s="92">
        <v>2447.0226710000002</v>
      </c>
      <c r="BP366" s="92">
        <v>11731</v>
      </c>
      <c r="BQ366" s="92">
        <v>1564.4440070000001</v>
      </c>
      <c r="BR366" s="92">
        <v>6089</v>
      </c>
      <c r="BS366" s="92">
        <v>6822.1867060000905</v>
      </c>
      <c r="BT366" s="92">
        <v>51</v>
      </c>
      <c r="BU366" s="92">
        <v>2654.1611199999702</v>
      </c>
      <c r="BV366" s="92">
        <v>22</v>
      </c>
      <c r="BW366" s="131">
        <f t="shared" si="46"/>
        <v>546089.67128600006</v>
      </c>
      <c r="BX366" s="131">
        <f t="shared" si="47"/>
        <v>0</v>
      </c>
      <c r="BY366" s="150"/>
      <c r="BZ366" s="150"/>
      <c r="CA366" s="150"/>
      <c r="CB366" s="150"/>
      <c r="CC366" s="150"/>
      <c r="CD366" s="150"/>
      <c r="CE366" s="150"/>
      <c r="CF366" s="150"/>
      <c r="CG366" s="150"/>
      <c r="CH366" s="150"/>
      <c r="CI366" s="150"/>
      <c r="CJ366" s="150"/>
      <c r="CK366" s="150"/>
      <c r="CL366" s="150"/>
      <c r="CM366" s="150"/>
      <c r="CN366" s="150"/>
      <c r="CO366" s="150"/>
      <c r="CP366" s="150"/>
      <c r="CQ366" s="150"/>
      <c r="CR366" s="150"/>
      <c r="CS366" s="150"/>
      <c r="CT366" s="150"/>
      <c r="CU366" s="150"/>
      <c r="CV366" s="150"/>
      <c r="CW366" s="150"/>
      <c r="CX366" s="150"/>
      <c r="CY366" s="150"/>
      <c r="CZ366" s="150"/>
      <c r="DA366" s="150"/>
      <c r="DB366" s="150"/>
      <c r="DC366" s="150"/>
      <c r="DD366" s="150"/>
      <c r="DE366" s="150"/>
      <c r="DF366" s="150"/>
      <c r="DG366" s="150"/>
      <c r="DH366" s="150"/>
      <c r="DI366" s="150"/>
      <c r="DJ366" s="150"/>
      <c r="DK366" s="150"/>
      <c r="DL366" s="150"/>
      <c r="DM366" s="150"/>
      <c r="DN366" s="150"/>
      <c r="DO366" s="150"/>
      <c r="DP366" s="150"/>
      <c r="DQ366" s="150"/>
      <c r="DR366" s="150"/>
      <c r="DS366" s="150"/>
      <c r="DT366" s="150"/>
      <c r="DU366" s="150"/>
      <c r="DV366" s="150"/>
      <c r="DW366" s="150"/>
      <c r="DX366" s="150"/>
      <c r="DY366" s="150"/>
      <c r="DZ366" s="150"/>
      <c r="EA366" s="150"/>
      <c r="EB366" s="150"/>
      <c r="EC366" s="150"/>
      <c r="ED366" s="150"/>
      <c r="EE366" s="150"/>
      <c r="EF366" s="150"/>
      <c r="EG366" s="150"/>
      <c r="EH366" s="150"/>
      <c r="EI366" s="150"/>
      <c r="EJ366" s="150"/>
      <c r="EK366" s="150"/>
      <c r="EL366" s="150"/>
      <c r="EM366" s="150"/>
      <c r="EN366" s="150"/>
      <c r="EO366" s="150"/>
      <c r="EP366" s="150"/>
      <c r="EQ366" s="150"/>
      <c r="ER366" s="150"/>
      <c r="ES366" s="150"/>
      <c r="ET366" s="150"/>
      <c r="EU366" s="150"/>
      <c r="EV366" s="150"/>
      <c r="EW366" s="150"/>
      <c r="EX366" s="150"/>
      <c r="EY366" s="150"/>
      <c r="EZ366" s="150"/>
      <c r="FA366" s="150"/>
      <c r="FB366" s="150"/>
      <c r="FC366" s="150"/>
      <c r="FD366" s="150"/>
      <c r="FE366" s="150"/>
      <c r="FF366" s="150"/>
      <c r="FG366" s="150"/>
      <c r="FH366" s="150"/>
      <c r="FI366" s="150"/>
      <c r="FJ366" s="150"/>
      <c r="FK366" s="150"/>
      <c r="FL366" s="150"/>
      <c r="FM366" s="150"/>
      <c r="FN366" s="150"/>
      <c r="FO366" s="150"/>
      <c r="FP366" s="150"/>
      <c r="FQ366" s="150"/>
      <c r="FR366" s="150"/>
      <c r="FS366" s="150"/>
      <c r="FT366" s="150"/>
      <c r="FU366" s="150"/>
      <c r="FV366" s="150"/>
      <c r="FW366" s="150"/>
      <c r="FX366" s="150"/>
      <c r="FY366" s="150"/>
      <c r="FZ366" s="150"/>
      <c r="GA366" s="150"/>
      <c r="GB366" s="150"/>
      <c r="GC366" s="150"/>
      <c r="GD366" s="150"/>
      <c r="GE366" s="150"/>
      <c r="GF366" s="150"/>
      <c r="GG366" s="150"/>
      <c r="GH366" s="150"/>
      <c r="GI366" s="150"/>
      <c r="GJ366" s="150"/>
      <c r="GK366" s="150"/>
      <c r="GL366" s="150"/>
      <c r="GM366" s="150"/>
      <c r="GN366" s="150"/>
      <c r="GO366" s="150"/>
      <c r="GP366" s="150"/>
      <c r="GQ366" s="150"/>
      <c r="GR366" s="150"/>
      <c r="GS366" s="150"/>
      <c r="GT366" s="150"/>
      <c r="GU366" s="150"/>
      <c r="GV366" s="150"/>
      <c r="GW366" s="150"/>
      <c r="GX366" s="150"/>
      <c r="GY366" s="150"/>
      <c r="GZ366" s="150"/>
      <c r="HA366" s="150"/>
      <c r="HB366" s="150"/>
      <c r="HC366" s="150"/>
      <c r="HD366" s="150"/>
      <c r="HE366" s="150"/>
      <c r="HF366" s="150"/>
      <c r="HG366" s="150"/>
      <c r="HH366" s="150"/>
      <c r="HI366" s="150"/>
      <c r="HJ366" s="150"/>
      <c r="HK366" s="150"/>
      <c r="HL366" s="150"/>
      <c r="HM366" s="150"/>
      <c r="HN366" s="150"/>
      <c r="HO366" s="150"/>
      <c r="HP366" s="150"/>
      <c r="HQ366" s="150"/>
      <c r="HR366" s="150"/>
      <c r="HS366" s="150"/>
      <c r="HT366" s="150"/>
      <c r="HU366" s="150"/>
      <c r="HV366" s="150"/>
      <c r="HW366" s="150"/>
      <c r="HX366" s="150"/>
      <c r="HY366" s="150"/>
      <c r="HZ366" s="150"/>
      <c r="IA366" s="150"/>
      <c r="IB366" s="150"/>
      <c r="IC366" s="150"/>
      <c r="ID366" s="150"/>
      <c r="IE366" s="150"/>
      <c r="IF366" s="150"/>
      <c r="IG366" s="150"/>
      <c r="IH366" s="150"/>
      <c r="II366" s="150"/>
      <c r="IJ366" s="150"/>
      <c r="IK366" s="150"/>
      <c r="IL366" s="150"/>
      <c r="IM366" s="150"/>
      <c r="IN366" s="150"/>
      <c r="IO366" s="150"/>
      <c r="IP366" s="150"/>
      <c r="IQ366" s="150"/>
      <c r="IR366" s="150"/>
      <c r="IS366" s="150"/>
      <c r="IT366" s="150"/>
      <c r="IU366" s="150"/>
      <c r="IV366" s="150"/>
    </row>
    <row r="367" spans="1:256" s="55" customFormat="1" ht="20.25" customHeight="1">
      <c r="A367" s="280"/>
      <c r="B367" s="142" t="s">
        <v>121</v>
      </c>
      <c r="C367" s="90">
        <v>36875.963234000003</v>
      </c>
      <c r="D367" s="90">
        <v>62023</v>
      </c>
      <c r="E367" s="90">
        <v>61.260688971606399</v>
      </c>
      <c r="F367" s="90">
        <v>18418.502650999999</v>
      </c>
      <c r="G367" s="90">
        <v>4290</v>
      </c>
      <c r="H367" s="90">
        <v>1124.8310100000001</v>
      </c>
      <c r="I367" s="90">
        <v>120</v>
      </c>
      <c r="J367" s="90">
        <v>693.40704500000004</v>
      </c>
      <c r="K367" s="90">
        <v>42</v>
      </c>
      <c r="L367" s="90">
        <v>28362.546117999998</v>
      </c>
      <c r="M367" s="90">
        <v>48399</v>
      </c>
      <c r="N367" s="90">
        <v>62.073363142325903</v>
      </c>
      <c r="O367" s="90">
        <v>11128.311691000001</v>
      </c>
      <c r="P367" s="90">
        <v>2931</v>
      </c>
      <c r="Q367" s="90">
        <v>269.64982500000002</v>
      </c>
      <c r="R367" s="90">
        <v>188</v>
      </c>
      <c r="S367" s="90" t="e">
        <v>#DIV/0!</v>
      </c>
      <c r="T367" s="90">
        <v>0</v>
      </c>
      <c r="U367" s="90">
        <v>0</v>
      </c>
      <c r="V367" s="90">
        <v>25663.304026999998</v>
      </c>
      <c r="W367" s="90">
        <v>43637</v>
      </c>
      <c r="X367" s="90">
        <v>59.491178185863703</v>
      </c>
      <c r="Y367" s="90">
        <v>10024.542277</v>
      </c>
      <c r="Z367" s="90">
        <v>2602</v>
      </c>
      <c r="AA367" s="90">
        <v>2503.7038229999998</v>
      </c>
      <c r="AB367" s="90">
        <v>4532</v>
      </c>
      <c r="AC367" s="90">
        <v>987.69644400000004</v>
      </c>
      <c r="AD367" s="90">
        <v>294</v>
      </c>
      <c r="AE367" s="90">
        <v>195.53826799999999</v>
      </c>
      <c r="AF367" s="90">
        <v>230</v>
      </c>
      <c r="AG367" s="90">
        <v>116.07297</v>
      </c>
      <c r="AH367" s="90">
        <v>35</v>
      </c>
      <c r="AI367" s="90">
        <v>0</v>
      </c>
      <c r="AJ367" s="90">
        <v>0</v>
      </c>
      <c r="AK367" s="90">
        <v>0</v>
      </c>
      <c r="AL367" s="90">
        <v>0</v>
      </c>
      <c r="AM367" s="90">
        <v>0</v>
      </c>
      <c r="AN367" s="90">
        <v>0</v>
      </c>
      <c r="AO367" s="90">
        <v>0</v>
      </c>
      <c r="AP367" s="90">
        <v>0</v>
      </c>
      <c r="AQ367" s="90">
        <v>3.9281199999999998</v>
      </c>
      <c r="AR367" s="90">
        <v>10</v>
      </c>
      <c r="AS367" s="90">
        <v>3.7908460000000002</v>
      </c>
      <c r="AT367" s="90">
        <v>14</v>
      </c>
      <c r="AU367" s="90">
        <v>201.67447899999999</v>
      </c>
      <c r="AV367" s="90">
        <v>18</v>
      </c>
      <c r="AW367" s="90">
        <v>229.757518</v>
      </c>
      <c r="AX367" s="90">
        <v>23</v>
      </c>
      <c r="AY367" s="90">
        <v>17.059847000000001</v>
      </c>
      <c r="AZ367" s="90">
        <v>10</v>
      </c>
      <c r="BA367" s="90">
        <v>4.2256619999999998</v>
      </c>
      <c r="BB367" s="90">
        <v>6</v>
      </c>
      <c r="BC367" s="90">
        <v>4.423133</v>
      </c>
      <c r="BD367" s="90">
        <v>2</v>
      </c>
      <c r="BE367" s="90">
        <v>528.06269799999995</v>
      </c>
      <c r="BF367" s="90">
        <v>4</v>
      </c>
      <c r="BG367" s="90">
        <v>2168.7548820000002</v>
      </c>
      <c r="BH367" s="90">
        <v>1409</v>
      </c>
      <c r="BI367" s="90">
        <v>2277.793764</v>
      </c>
      <c r="BJ367" s="90">
        <v>289</v>
      </c>
      <c r="BK367" s="90">
        <v>4664.7678349999996</v>
      </c>
      <c r="BL367" s="90">
        <v>11015</v>
      </c>
      <c r="BM367" s="90">
        <v>3387.2070530000001</v>
      </c>
      <c r="BN367" s="90">
        <v>957</v>
      </c>
      <c r="BO367" s="90">
        <v>327.97780999999998</v>
      </c>
      <c r="BP367" s="90">
        <v>1040</v>
      </c>
      <c r="BQ367" s="90">
        <v>165.94637399999999</v>
      </c>
      <c r="BR367" s="90">
        <v>24</v>
      </c>
      <c r="BS367" s="90">
        <v>0</v>
      </c>
      <c r="BT367" s="90">
        <v>0</v>
      </c>
      <c r="BU367" s="90">
        <v>0</v>
      </c>
      <c r="BV367" s="90">
        <v>0</v>
      </c>
      <c r="BW367" s="131">
        <f t="shared" si="46"/>
        <v>36875.963234000003</v>
      </c>
      <c r="BX367" s="131">
        <f t="shared" si="47"/>
        <v>0</v>
      </c>
      <c r="BY367" s="150"/>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50"/>
      <c r="CY367" s="150"/>
      <c r="CZ367" s="150"/>
      <c r="DA367" s="150"/>
      <c r="DB367" s="150"/>
      <c r="DC367" s="150"/>
      <c r="DD367" s="150"/>
      <c r="DE367" s="150"/>
      <c r="DF367" s="150"/>
      <c r="DG367" s="150"/>
      <c r="DH367" s="150"/>
      <c r="DI367" s="150"/>
      <c r="DJ367" s="150"/>
      <c r="DK367" s="150"/>
      <c r="DL367" s="150"/>
      <c r="DM367" s="150"/>
      <c r="DN367" s="150"/>
      <c r="DO367" s="150"/>
      <c r="DP367" s="150"/>
      <c r="DQ367" s="150"/>
      <c r="DR367" s="150"/>
      <c r="DS367" s="150"/>
      <c r="DT367" s="150"/>
      <c r="DU367" s="150"/>
      <c r="DV367" s="150"/>
      <c r="DW367" s="150"/>
      <c r="DX367" s="150"/>
      <c r="DY367" s="150"/>
      <c r="DZ367" s="150"/>
      <c r="EA367" s="150"/>
      <c r="EB367" s="150"/>
      <c r="EC367" s="150"/>
      <c r="ED367" s="150"/>
      <c r="EE367" s="150"/>
      <c r="EF367" s="150"/>
      <c r="EG367" s="150"/>
      <c r="EH367" s="150"/>
      <c r="EI367" s="150"/>
      <c r="EJ367" s="150"/>
      <c r="EK367" s="150"/>
      <c r="EL367" s="150"/>
      <c r="EM367" s="150"/>
      <c r="EN367" s="150"/>
      <c r="EO367" s="150"/>
      <c r="EP367" s="150"/>
      <c r="EQ367" s="150"/>
      <c r="ER367" s="150"/>
      <c r="ES367" s="150"/>
      <c r="ET367" s="150"/>
      <c r="EU367" s="150"/>
      <c r="EV367" s="150"/>
      <c r="EW367" s="150"/>
      <c r="EX367" s="150"/>
      <c r="EY367" s="150"/>
      <c r="EZ367" s="150"/>
      <c r="FA367" s="150"/>
      <c r="FB367" s="150"/>
      <c r="FC367" s="150"/>
      <c r="FD367" s="150"/>
      <c r="FE367" s="150"/>
      <c r="FF367" s="150"/>
      <c r="FG367" s="150"/>
      <c r="FH367" s="150"/>
      <c r="FI367" s="150"/>
      <c r="FJ367" s="150"/>
      <c r="FK367" s="150"/>
      <c r="FL367" s="150"/>
      <c r="FM367" s="150"/>
      <c r="FN367" s="150"/>
      <c r="FO367" s="150"/>
      <c r="FP367" s="150"/>
      <c r="FQ367" s="150"/>
      <c r="FR367" s="150"/>
      <c r="FS367" s="150"/>
      <c r="FT367" s="150"/>
      <c r="FU367" s="150"/>
      <c r="FV367" s="150"/>
      <c r="FW367" s="150"/>
      <c r="FX367" s="150"/>
      <c r="FY367" s="150"/>
      <c r="FZ367" s="150"/>
      <c r="GA367" s="150"/>
      <c r="GB367" s="150"/>
      <c r="GC367" s="150"/>
      <c r="GD367" s="150"/>
      <c r="GE367" s="150"/>
      <c r="GF367" s="150"/>
      <c r="GG367" s="150"/>
      <c r="GH367" s="150"/>
      <c r="GI367" s="150"/>
      <c r="GJ367" s="150"/>
      <c r="GK367" s="150"/>
      <c r="GL367" s="150"/>
      <c r="GM367" s="150"/>
      <c r="GN367" s="150"/>
      <c r="GO367" s="150"/>
      <c r="GP367" s="150"/>
      <c r="GQ367" s="150"/>
      <c r="GR367" s="150"/>
      <c r="GS367" s="150"/>
      <c r="GT367" s="150"/>
      <c r="GU367" s="150"/>
      <c r="GV367" s="150"/>
      <c r="GW367" s="150"/>
      <c r="GX367" s="150"/>
      <c r="GY367" s="150"/>
      <c r="GZ367" s="150"/>
      <c r="HA367" s="150"/>
      <c r="HB367" s="150"/>
      <c r="HC367" s="150"/>
      <c r="HD367" s="150"/>
      <c r="HE367" s="150"/>
      <c r="HF367" s="150"/>
      <c r="HG367" s="150"/>
      <c r="HH367" s="150"/>
      <c r="HI367" s="150"/>
      <c r="HJ367" s="150"/>
      <c r="HK367" s="150"/>
      <c r="HL367" s="150"/>
      <c r="HM367" s="150"/>
      <c r="HN367" s="150"/>
      <c r="HO367" s="150"/>
      <c r="HP367" s="150"/>
      <c r="HQ367" s="150"/>
      <c r="HR367" s="150"/>
      <c r="HS367" s="150"/>
      <c r="HT367" s="150"/>
      <c r="HU367" s="150"/>
      <c r="HV367" s="150"/>
      <c r="HW367" s="150"/>
      <c r="HX367" s="150"/>
      <c r="HY367" s="150"/>
      <c r="HZ367" s="150"/>
      <c r="IA367" s="150"/>
      <c r="IB367" s="150"/>
      <c r="IC367" s="150"/>
      <c r="ID367" s="150"/>
      <c r="IE367" s="150"/>
      <c r="IF367" s="150"/>
      <c r="IG367" s="150"/>
      <c r="IH367" s="150"/>
      <c r="II367" s="150"/>
      <c r="IJ367" s="150"/>
      <c r="IK367" s="150"/>
      <c r="IL367" s="150"/>
      <c r="IM367" s="150"/>
      <c r="IN367" s="150"/>
      <c r="IO367" s="150"/>
      <c r="IP367" s="150"/>
      <c r="IQ367" s="150"/>
      <c r="IR367" s="150"/>
      <c r="IS367" s="150"/>
      <c r="IT367" s="150"/>
      <c r="IU367" s="150"/>
      <c r="IV367" s="150"/>
    </row>
    <row r="368" spans="1:256" s="50" customFormat="1" ht="20.25" customHeight="1">
      <c r="A368" s="280"/>
      <c r="B368" s="142" t="s">
        <v>47</v>
      </c>
      <c r="C368" s="90">
        <v>28152.01</v>
      </c>
      <c r="D368" s="90">
        <v>46095</v>
      </c>
      <c r="E368" s="90">
        <v>50.200588290336498</v>
      </c>
      <c r="F368" s="90">
        <v>9462.6299999999992</v>
      </c>
      <c r="G368" s="90">
        <v>5231</v>
      </c>
      <c r="H368" s="90">
        <v>213.58</v>
      </c>
      <c r="I368" s="90">
        <v>233</v>
      </c>
      <c r="J368" s="90">
        <v>1293.6099999999999</v>
      </c>
      <c r="K368" s="90">
        <v>31</v>
      </c>
      <c r="L368" s="90">
        <v>23581</v>
      </c>
      <c r="M368" s="90">
        <v>41466</v>
      </c>
      <c r="N368" s="90">
        <v>51.365544042686999</v>
      </c>
      <c r="O368" s="90">
        <v>5753.01</v>
      </c>
      <c r="P368" s="90">
        <v>4407</v>
      </c>
      <c r="Q368" s="90">
        <v>399.25</v>
      </c>
      <c r="R368" s="90">
        <v>750</v>
      </c>
      <c r="S368" s="90">
        <v>38.063085252729401</v>
      </c>
      <c r="T368" s="90">
        <v>53.6</v>
      </c>
      <c r="U368" s="90">
        <v>77</v>
      </c>
      <c r="V368" s="90">
        <v>22582.959999999999</v>
      </c>
      <c r="W368" s="90">
        <v>40478</v>
      </c>
      <c r="X368" s="90">
        <v>51.365544042686999</v>
      </c>
      <c r="Y368" s="90">
        <v>5181.87</v>
      </c>
      <c r="Z368" s="90">
        <v>3953</v>
      </c>
      <c r="AA368" s="90">
        <v>998.04</v>
      </c>
      <c r="AB368" s="90">
        <v>988</v>
      </c>
      <c r="AC368" s="90">
        <v>571.14</v>
      </c>
      <c r="AD368" s="90">
        <v>454</v>
      </c>
      <c r="AE368" s="90"/>
      <c r="AF368" s="90"/>
      <c r="AG368" s="90"/>
      <c r="AH368" s="90"/>
      <c r="AI368" s="90"/>
      <c r="AJ368" s="90"/>
      <c r="AK368" s="90"/>
      <c r="AL368" s="90"/>
      <c r="AM368" s="90"/>
      <c r="AN368" s="90"/>
      <c r="AO368" s="90"/>
      <c r="AP368" s="90"/>
      <c r="AQ368" s="90">
        <v>27.77</v>
      </c>
      <c r="AR368" s="90">
        <v>156</v>
      </c>
      <c r="AS368" s="90">
        <v>0.2</v>
      </c>
      <c r="AT368" s="90">
        <v>1</v>
      </c>
      <c r="AU368" s="90">
        <v>1267.3599999999999</v>
      </c>
      <c r="AV368" s="90">
        <v>299</v>
      </c>
      <c r="AW368" s="90">
        <v>698.87</v>
      </c>
      <c r="AX368" s="90">
        <v>49</v>
      </c>
      <c r="AY368" s="90">
        <v>17.25</v>
      </c>
      <c r="AZ368" s="90">
        <v>33</v>
      </c>
      <c r="BA368" s="90">
        <v>174.55</v>
      </c>
      <c r="BB368" s="90">
        <v>6</v>
      </c>
      <c r="BC368" s="90">
        <v>10.64</v>
      </c>
      <c r="BD368" s="90">
        <v>11</v>
      </c>
      <c r="BE368" s="90"/>
      <c r="BF368" s="90"/>
      <c r="BG368" s="90">
        <v>702.94</v>
      </c>
      <c r="BH368" s="90">
        <v>1469</v>
      </c>
      <c r="BI368" s="90">
        <v>414.46</v>
      </c>
      <c r="BJ368" s="90">
        <v>271</v>
      </c>
      <c r="BK368" s="90">
        <v>2264.09</v>
      </c>
      <c r="BL368" s="90">
        <v>2379</v>
      </c>
      <c r="BM368" s="90">
        <v>1107.99</v>
      </c>
      <c r="BN368" s="90">
        <v>463</v>
      </c>
      <c r="BO368" s="90"/>
      <c r="BP368" s="90"/>
      <c r="BQ368" s="90"/>
      <c r="BR368" s="90"/>
      <c r="BS368" s="90">
        <v>67.38</v>
      </c>
      <c r="BT368" s="90">
        <v>49</v>
      </c>
      <c r="BU368" s="90">
        <v>19.940000000000001</v>
      </c>
      <c r="BV368" s="90">
        <v>3</v>
      </c>
      <c r="BW368" s="131">
        <f t="shared" si="46"/>
        <v>28152.010000000002</v>
      </c>
      <c r="BX368" s="131">
        <f t="shared" si="47"/>
        <v>0</v>
      </c>
      <c r="IS368" s="60"/>
      <c r="IT368" s="60"/>
      <c r="IU368" s="60"/>
      <c r="IV368" s="60"/>
    </row>
    <row r="369" spans="1:256" s="50" customFormat="1" ht="20.25" customHeight="1">
      <c r="A369" s="280"/>
      <c r="B369" s="142" t="s">
        <v>34</v>
      </c>
      <c r="C369" s="90">
        <v>160803.75603800701</v>
      </c>
      <c r="D369" s="90">
        <v>366088</v>
      </c>
      <c r="E369" s="90">
        <v>63.690380812688502</v>
      </c>
      <c r="F369" s="90">
        <v>48520.655424999997</v>
      </c>
      <c r="G369" s="90">
        <v>14651</v>
      </c>
      <c r="H369" s="90">
        <v>1712.6441177432</v>
      </c>
      <c r="I369" s="90">
        <v>219</v>
      </c>
      <c r="J369" s="90">
        <v>634.73939900000005</v>
      </c>
      <c r="K369" s="90">
        <v>126</v>
      </c>
      <c r="L369" s="90">
        <v>98024.616112673801</v>
      </c>
      <c r="M369" s="90">
        <v>108269</v>
      </c>
      <c r="N369" s="90">
        <v>65.745513279814006</v>
      </c>
      <c r="O369" s="90">
        <v>38971.890948</v>
      </c>
      <c r="P369" s="90">
        <v>9939</v>
      </c>
      <c r="Q369" s="90">
        <v>6237.8834539999998</v>
      </c>
      <c r="R369" s="90">
        <v>3232</v>
      </c>
      <c r="S369" s="90">
        <v>58.139058100030397</v>
      </c>
      <c r="T369" s="90">
        <v>48520.655424999997</v>
      </c>
      <c r="U369" s="90">
        <v>376</v>
      </c>
      <c r="V369" s="90">
        <v>91605.362935673795</v>
      </c>
      <c r="W369" s="90">
        <v>99388</v>
      </c>
      <c r="X369" s="90">
        <v>64.084837687713105</v>
      </c>
      <c r="Y369" s="90">
        <v>36396.862397999997</v>
      </c>
      <c r="Z369" s="90">
        <v>8985</v>
      </c>
      <c r="AA369" s="90">
        <v>4532.9939940000004</v>
      </c>
      <c r="AB369" s="90">
        <v>7048</v>
      </c>
      <c r="AC369" s="90">
        <v>1870.1715670000001</v>
      </c>
      <c r="AD369" s="90">
        <v>753</v>
      </c>
      <c r="AE369" s="90">
        <v>1886.2591829999999</v>
      </c>
      <c r="AF369" s="90">
        <v>1833</v>
      </c>
      <c r="AG369" s="90">
        <v>704.85698300000001</v>
      </c>
      <c r="AH369" s="90">
        <v>201</v>
      </c>
      <c r="AI369" s="90">
        <v>32687.673505618801</v>
      </c>
      <c r="AJ369" s="90">
        <v>184026</v>
      </c>
      <c r="AK369" s="90">
        <v>676.56565899999998</v>
      </c>
      <c r="AL369" s="90">
        <v>2950</v>
      </c>
      <c r="AM369" s="90">
        <v>31603.3968453749</v>
      </c>
      <c r="AN369" s="90">
        <v>182371</v>
      </c>
      <c r="AO369" s="90">
        <v>595.15269799999999</v>
      </c>
      <c r="AP369" s="90">
        <v>2923</v>
      </c>
      <c r="AQ369" s="90">
        <v>1037.283167991</v>
      </c>
      <c r="AR369" s="90">
        <v>9797</v>
      </c>
      <c r="AS369" s="90">
        <v>61.047547999999999</v>
      </c>
      <c r="AT369" s="90">
        <v>30</v>
      </c>
      <c r="AU369" s="90">
        <v>819.34002348060005</v>
      </c>
      <c r="AV369" s="90">
        <v>120</v>
      </c>
      <c r="AW369" s="90">
        <v>785.72675200000003</v>
      </c>
      <c r="AX369" s="90">
        <v>68</v>
      </c>
      <c r="AY369" s="90">
        <v>101.932101972</v>
      </c>
      <c r="AZ369" s="90">
        <v>36</v>
      </c>
      <c r="BA369" s="90">
        <v>92.982733999999994</v>
      </c>
      <c r="BB369" s="90">
        <v>37</v>
      </c>
      <c r="BC369" s="90">
        <v>886.82360802630001</v>
      </c>
      <c r="BD369" s="90">
        <v>50</v>
      </c>
      <c r="BE369" s="90">
        <v>-2.9180000000000001</v>
      </c>
      <c r="BF369" s="90">
        <v>2</v>
      </c>
      <c r="BG369" s="90">
        <v>7438.2816871335999</v>
      </c>
      <c r="BH369" s="90">
        <v>1539</v>
      </c>
      <c r="BI369" s="90">
        <v>6295.9522260000003</v>
      </c>
      <c r="BJ369" s="90">
        <v>931</v>
      </c>
      <c r="BK369" s="90">
        <v>7930.6450583661999</v>
      </c>
      <c r="BL369" s="90">
        <v>3130</v>
      </c>
      <c r="BM369" s="90">
        <v>699.19131400000003</v>
      </c>
      <c r="BN369" s="90">
        <v>282</v>
      </c>
      <c r="BO369" s="90">
        <v>10111.337561501499</v>
      </c>
      <c r="BP369" s="90">
        <v>58894</v>
      </c>
      <c r="BQ369" s="90">
        <v>275.682118</v>
      </c>
      <c r="BR369" s="90">
        <v>283</v>
      </c>
      <c r="BS369" s="90">
        <v>53.179093500391097</v>
      </c>
      <c r="BT369" s="90">
        <v>8</v>
      </c>
      <c r="BU369" s="90">
        <v>29.794726999999899</v>
      </c>
      <c r="BV369" s="90">
        <v>3</v>
      </c>
      <c r="BW369" s="131">
        <f t="shared" si="46"/>
        <v>160803.75603800738</v>
      </c>
      <c r="BX369" s="131">
        <f t="shared" si="47"/>
        <v>-3.7834979593753815E-10</v>
      </c>
      <c r="IS369" s="60"/>
      <c r="IT369" s="60"/>
      <c r="IU369" s="60"/>
      <c r="IV369" s="60"/>
    </row>
    <row r="370" spans="1:256" s="50" customFormat="1" ht="20.25" customHeight="1">
      <c r="A370" s="280"/>
      <c r="B370" s="142" t="s">
        <v>48</v>
      </c>
      <c r="C370" s="90">
        <v>27132.479960000001</v>
      </c>
      <c r="D370" s="90">
        <v>39726</v>
      </c>
      <c r="E370" s="90">
        <v>54.385960020625603</v>
      </c>
      <c r="F370" s="90">
        <v>9121.0054999999993</v>
      </c>
      <c r="G370" s="90">
        <v>2700</v>
      </c>
      <c r="H370" s="90">
        <v>31.682946000000001</v>
      </c>
      <c r="I370" s="90">
        <v>14</v>
      </c>
      <c r="J370" s="90">
        <v>396.01069999999999</v>
      </c>
      <c r="K370" s="90">
        <v>5</v>
      </c>
      <c r="L370" s="90">
        <v>24182.792545</v>
      </c>
      <c r="M370" s="90">
        <v>35793</v>
      </c>
      <c r="N370" s="90">
        <v>57.825609065669497</v>
      </c>
      <c r="O370" s="90">
        <v>7114.1202000000003</v>
      </c>
      <c r="P370" s="90">
        <v>2126</v>
      </c>
      <c r="Q370" s="90">
        <v>1580.082267</v>
      </c>
      <c r="R370" s="90">
        <v>3320</v>
      </c>
      <c r="S370" s="90">
        <v>32.013848670053797</v>
      </c>
      <c r="T370" s="90">
        <v>476.76083</v>
      </c>
      <c r="U370" s="90">
        <v>236</v>
      </c>
      <c r="V370" s="90">
        <v>22426.54148</v>
      </c>
      <c r="W370" s="90">
        <v>33432</v>
      </c>
      <c r="X370" s="90">
        <v>55.773829049403901</v>
      </c>
      <c r="Y370" s="90">
        <v>6502.0595999999996</v>
      </c>
      <c r="Z370" s="90">
        <v>1889</v>
      </c>
      <c r="AA370" s="90">
        <v>1079.2463230000001</v>
      </c>
      <c r="AB370" s="90">
        <v>1485</v>
      </c>
      <c r="AC370" s="90">
        <v>333.48579999999998</v>
      </c>
      <c r="AD370" s="90">
        <v>138</v>
      </c>
      <c r="AE370" s="90">
        <v>677.00474199999996</v>
      </c>
      <c r="AF370" s="90">
        <v>876</v>
      </c>
      <c r="AG370" s="90">
        <v>278.57479999999998</v>
      </c>
      <c r="AH370" s="90">
        <v>99</v>
      </c>
      <c r="AI370" s="90">
        <v>0</v>
      </c>
      <c r="AJ370" s="90">
        <v>0</v>
      </c>
      <c r="AK370" s="90">
        <v>0</v>
      </c>
      <c r="AL370" s="90">
        <v>0</v>
      </c>
      <c r="AM370" s="90">
        <v>0</v>
      </c>
      <c r="AN370" s="90">
        <v>0</v>
      </c>
      <c r="AO370" s="90">
        <v>0</v>
      </c>
      <c r="AP370" s="90">
        <v>0</v>
      </c>
      <c r="AQ370" s="90">
        <v>14.471619</v>
      </c>
      <c r="AR370" s="90">
        <v>52</v>
      </c>
      <c r="AS370" s="90">
        <v>0</v>
      </c>
      <c r="AT370" s="90">
        <v>0</v>
      </c>
      <c r="AU370" s="90">
        <v>71.540390000000002</v>
      </c>
      <c r="AV370" s="90">
        <v>27</v>
      </c>
      <c r="AW370" s="90">
        <v>96.240200000000002</v>
      </c>
      <c r="AX370" s="90">
        <v>3</v>
      </c>
      <c r="AY370" s="90">
        <v>31.62237</v>
      </c>
      <c r="AZ370" s="90">
        <v>12</v>
      </c>
      <c r="BA370" s="90">
        <v>1.2001999999999999</v>
      </c>
      <c r="BB370" s="90">
        <v>1</v>
      </c>
      <c r="BC370" s="90">
        <v>0</v>
      </c>
      <c r="BD370" s="90">
        <v>0</v>
      </c>
      <c r="BE370" s="90">
        <v>0</v>
      </c>
      <c r="BF370" s="90">
        <v>0</v>
      </c>
      <c r="BG370" s="90">
        <v>1150.7223409999999</v>
      </c>
      <c r="BH370" s="90">
        <v>810</v>
      </c>
      <c r="BI370" s="90">
        <v>952.50080000000003</v>
      </c>
      <c r="BJ370" s="90">
        <v>282</v>
      </c>
      <c r="BK370" s="90">
        <v>1143.822584</v>
      </c>
      <c r="BL370" s="90">
        <v>3014</v>
      </c>
      <c r="BM370" s="90">
        <v>345.35449999999997</v>
      </c>
      <c r="BN370" s="90">
        <v>282</v>
      </c>
      <c r="BO370" s="90">
        <v>501.20836500000001</v>
      </c>
      <c r="BP370" s="90">
        <v>1</v>
      </c>
      <c r="BQ370" s="90">
        <v>213.77889999999999</v>
      </c>
      <c r="BR370" s="90">
        <v>0</v>
      </c>
      <c r="BS370" s="90">
        <v>4.6167999999999996</v>
      </c>
      <c r="BT370" s="90">
        <v>3</v>
      </c>
      <c r="BU370" s="90">
        <v>1.8</v>
      </c>
      <c r="BV370" s="90">
        <v>1</v>
      </c>
      <c r="BW370" s="131">
        <f t="shared" si="46"/>
        <v>27132.479960000001</v>
      </c>
      <c r="BX370" s="131">
        <f t="shared" si="47"/>
        <v>0</v>
      </c>
      <c r="IS370" s="60"/>
      <c r="IT370" s="60"/>
      <c r="IU370" s="60"/>
      <c r="IV370" s="60"/>
    </row>
    <row r="371" spans="1:256" s="50" customFormat="1" ht="20.25" customHeight="1">
      <c r="A371" s="280"/>
      <c r="B371" s="142" t="s">
        <v>49</v>
      </c>
      <c r="C371" s="94">
        <v>77050.259344000006</v>
      </c>
      <c r="D371" s="94">
        <v>179649</v>
      </c>
      <c r="E371" s="94">
        <v>42.323973453386898</v>
      </c>
      <c r="F371" s="94">
        <v>29663.424566000002</v>
      </c>
      <c r="G371" s="94">
        <v>14789</v>
      </c>
      <c r="H371" s="94">
        <v>1660.044527</v>
      </c>
      <c r="I371" s="94">
        <v>537</v>
      </c>
      <c r="J371" s="94">
        <v>925.79178000000002</v>
      </c>
      <c r="K371" s="94">
        <v>131</v>
      </c>
      <c r="L371" s="94">
        <v>64440.000870000003</v>
      </c>
      <c r="M371" s="94">
        <v>149952</v>
      </c>
      <c r="N371" s="94">
        <v>43.386428077890201</v>
      </c>
      <c r="O371" s="94">
        <v>19841.798497</v>
      </c>
      <c r="P371" s="94">
        <v>11500</v>
      </c>
      <c r="Q371" s="90">
        <v>582.16294700000003</v>
      </c>
      <c r="R371" s="90">
        <v>979</v>
      </c>
      <c r="S371" s="90">
        <v>143.380692282692</v>
      </c>
      <c r="T371" s="90">
        <v>268.05075399999998</v>
      </c>
      <c r="U371" s="90">
        <v>176</v>
      </c>
      <c r="V371" s="94">
        <v>63491.280774999999</v>
      </c>
      <c r="W371" s="94">
        <v>148164</v>
      </c>
      <c r="X371" s="94">
        <v>43.086765845184402</v>
      </c>
      <c r="Y371" s="94">
        <v>19121.242192000002</v>
      </c>
      <c r="Z371" s="94">
        <v>11188</v>
      </c>
      <c r="AA371" s="94">
        <v>908.32343500000002</v>
      </c>
      <c r="AB371" s="94">
        <v>1776</v>
      </c>
      <c r="AC371" s="94">
        <v>697.880539</v>
      </c>
      <c r="AD371" s="94">
        <v>302</v>
      </c>
      <c r="AE371" s="94">
        <v>40.396659999999997</v>
      </c>
      <c r="AF371" s="94">
        <v>12</v>
      </c>
      <c r="AG371" s="94">
        <v>22.675765999999999</v>
      </c>
      <c r="AH371" s="94">
        <v>10</v>
      </c>
      <c r="AI371" s="94">
        <v>315.43787900000001</v>
      </c>
      <c r="AJ371" s="94">
        <v>165</v>
      </c>
      <c r="AK371" s="94">
        <v>32.224913999999998</v>
      </c>
      <c r="AL371" s="94">
        <v>3</v>
      </c>
      <c r="AM371" s="94">
        <v>0</v>
      </c>
      <c r="AN371" s="94">
        <v>0</v>
      </c>
      <c r="AO371" s="94">
        <v>0</v>
      </c>
      <c r="AP371" s="94">
        <v>0</v>
      </c>
      <c r="AQ371" s="94">
        <v>37.423696</v>
      </c>
      <c r="AR371" s="94">
        <v>131</v>
      </c>
      <c r="AS371" s="94">
        <v>21.375</v>
      </c>
      <c r="AT371" s="94">
        <v>24</v>
      </c>
      <c r="AU371" s="94">
        <v>465.553515</v>
      </c>
      <c r="AV371" s="94">
        <v>121</v>
      </c>
      <c r="AW371" s="94">
        <v>1244.9166729999999</v>
      </c>
      <c r="AX371" s="94">
        <v>49</v>
      </c>
      <c r="AY371" s="94">
        <v>252.164399</v>
      </c>
      <c r="AZ371" s="94">
        <v>238</v>
      </c>
      <c r="BA371" s="94">
        <v>457.021232</v>
      </c>
      <c r="BB371" s="94">
        <v>44</v>
      </c>
      <c r="BC371" s="94">
        <v>0</v>
      </c>
      <c r="BD371" s="94">
        <v>0</v>
      </c>
      <c r="BE371" s="94">
        <v>0</v>
      </c>
      <c r="BF371" s="94">
        <v>0</v>
      </c>
      <c r="BG371" s="94">
        <v>2991.4691320000002</v>
      </c>
      <c r="BH371" s="94">
        <v>4199</v>
      </c>
      <c r="BI371" s="94">
        <v>3941.6038389999999</v>
      </c>
      <c r="BJ371" s="94">
        <v>1598</v>
      </c>
      <c r="BK371" s="94">
        <v>3338.345135</v>
      </c>
      <c r="BL371" s="94">
        <v>6965</v>
      </c>
      <c r="BM371" s="94">
        <v>3113.9634799999999</v>
      </c>
      <c r="BN371" s="94">
        <v>1343</v>
      </c>
      <c r="BO371" s="94">
        <v>3521.493958</v>
      </c>
      <c r="BP371" s="94">
        <v>17321</v>
      </c>
      <c r="BQ371" s="94">
        <v>57.229151000000002</v>
      </c>
      <c r="BR371" s="94">
        <v>95</v>
      </c>
      <c r="BS371" s="94">
        <v>28.326233000033501</v>
      </c>
      <c r="BT371" s="94">
        <v>20</v>
      </c>
      <c r="BU371" s="94">
        <v>27.499999999999002</v>
      </c>
      <c r="BV371" s="94">
        <v>2</v>
      </c>
      <c r="BW371" s="131">
        <f t="shared" si="46"/>
        <v>77050.259344000049</v>
      </c>
      <c r="BX371" s="131">
        <f t="shared" si="47"/>
        <v>0</v>
      </c>
      <c r="IS371" s="60"/>
      <c r="IT371" s="60"/>
      <c r="IU371" s="60"/>
      <c r="IV371" s="60"/>
    </row>
    <row r="372" spans="1:256" s="50" customFormat="1" ht="20.25" customHeight="1">
      <c r="A372" s="280"/>
      <c r="B372" s="142" t="s">
        <v>35</v>
      </c>
      <c r="C372" s="90">
        <v>59841.390035999997</v>
      </c>
      <c r="D372" s="90">
        <v>203548</v>
      </c>
      <c r="E372" s="90">
        <v>49.603358568017804</v>
      </c>
      <c r="F372" s="90">
        <v>14323.293614</v>
      </c>
      <c r="G372" s="90">
        <v>5930</v>
      </c>
      <c r="H372" s="90">
        <v>1103.3346710000001</v>
      </c>
      <c r="I372" s="90">
        <v>29</v>
      </c>
      <c r="J372" s="90">
        <v>163.69999999999999</v>
      </c>
      <c r="K372" s="90">
        <v>48</v>
      </c>
      <c r="L372" s="90">
        <v>49058.315291999999</v>
      </c>
      <c r="M372" s="90">
        <v>81694</v>
      </c>
      <c r="N372" s="90">
        <v>57.120226331344597</v>
      </c>
      <c r="O372" s="90">
        <v>11551.058224</v>
      </c>
      <c r="P372" s="90">
        <v>3456</v>
      </c>
      <c r="Q372" s="90">
        <v>14226.194504999999</v>
      </c>
      <c r="R372" s="90">
        <v>26986</v>
      </c>
      <c r="S372" s="90">
        <v>54.645410608518397</v>
      </c>
      <c r="T372" s="90">
        <v>3403.3956149999999</v>
      </c>
      <c r="U372" s="90">
        <v>1121</v>
      </c>
      <c r="V372" s="90">
        <v>48455.000204000004</v>
      </c>
      <c r="W372" s="90">
        <v>81096</v>
      </c>
      <c r="X372" s="90">
        <v>56.666599455359197</v>
      </c>
      <c r="Y372" s="90">
        <v>11388.134840999999</v>
      </c>
      <c r="Z372" s="90">
        <v>3411</v>
      </c>
      <c r="AA372" s="90">
        <v>377.88101999999998</v>
      </c>
      <c r="AB372" s="90">
        <v>455</v>
      </c>
      <c r="AC372" s="90">
        <v>105.468383</v>
      </c>
      <c r="AD372" s="90">
        <v>30</v>
      </c>
      <c r="AE372" s="90">
        <v>225.434068</v>
      </c>
      <c r="AF372" s="90">
        <v>143</v>
      </c>
      <c r="AG372" s="90">
        <v>57.454999999999998</v>
      </c>
      <c r="AH372" s="90">
        <v>15</v>
      </c>
      <c r="AI372" s="90"/>
      <c r="AJ372" s="90"/>
      <c r="AK372" s="90"/>
      <c r="AL372" s="90"/>
      <c r="AM372" s="90"/>
      <c r="AN372" s="90"/>
      <c r="AO372" s="90"/>
      <c r="AP372" s="90"/>
      <c r="AQ372" s="90">
        <v>2.2784399999999998</v>
      </c>
      <c r="AR372" s="90">
        <v>11</v>
      </c>
      <c r="AS372" s="90">
        <v>5.51</v>
      </c>
      <c r="AT372" s="90">
        <v>19</v>
      </c>
      <c r="AU372" s="90">
        <v>278.65861799999999</v>
      </c>
      <c r="AV372" s="90">
        <v>28</v>
      </c>
      <c r="AW372" s="90">
        <v>230.345685</v>
      </c>
      <c r="AX372" s="90">
        <v>17</v>
      </c>
      <c r="AY372" s="90">
        <v>57.453035999999997</v>
      </c>
      <c r="AZ372" s="90">
        <v>14</v>
      </c>
      <c r="BA372" s="90">
        <v>417.57</v>
      </c>
      <c r="BB372" s="90">
        <v>9</v>
      </c>
      <c r="BC372" s="90">
        <v>0</v>
      </c>
      <c r="BD372" s="90">
        <v>0</v>
      </c>
      <c r="BE372" s="90">
        <v>0</v>
      </c>
      <c r="BF372" s="90">
        <v>0</v>
      </c>
      <c r="BG372" s="90">
        <v>798.831683</v>
      </c>
      <c r="BH372" s="90">
        <v>489</v>
      </c>
      <c r="BI372" s="90">
        <v>582.03080499999999</v>
      </c>
      <c r="BJ372" s="90">
        <v>368</v>
      </c>
      <c r="BK372" s="90">
        <v>1937.0120320000001</v>
      </c>
      <c r="BL372" s="90">
        <v>9552</v>
      </c>
      <c r="BM372" s="90">
        <v>1303.0599</v>
      </c>
      <c r="BN372" s="90">
        <v>620</v>
      </c>
      <c r="BO372" s="90">
        <v>6569.3043530000004</v>
      </c>
      <c r="BP372" s="90">
        <v>111715</v>
      </c>
      <c r="BQ372" s="90">
        <v>66.239000000000004</v>
      </c>
      <c r="BR372" s="90">
        <v>1390</v>
      </c>
      <c r="BS372" s="90">
        <v>36.201910999999903</v>
      </c>
      <c r="BT372" s="90">
        <v>16</v>
      </c>
      <c r="BU372" s="90">
        <v>3.78</v>
      </c>
      <c r="BV372" s="90">
        <v>3</v>
      </c>
      <c r="BW372" s="131">
        <f t="shared" si="46"/>
        <v>59841.39003599999</v>
      </c>
      <c r="BX372" s="131">
        <f t="shared" si="47"/>
        <v>0</v>
      </c>
      <c r="IS372" s="60"/>
      <c r="IT372" s="60"/>
      <c r="IU372" s="60"/>
      <c r="IV372" s="60"/>
    </row>
    <row r="373" spans="1:256" s="50" customFormat="1" ht="20.25" customHeight="1">
      <c r="A373" s="280"/>
      <c r="B373" s="142" t="s">
        <v>37</v>
      </c>
      <c r="C373" s="90">
        <v>23495.625645</v>
      </c>
      <c r="D373" s="90">
        <v>45260</v>
      </c>
      <c r="E373" s="90">
        <v>48.2116081543478</v>
      </c>
      <c r="F373" s="90">
        <v>7751.295212</v>
      </c>
      <c r="G373" s="90">
        <v>4495</v>
      </c>
      <c r="H373" s="90">
        <v>14.657636</v>
      </c>
      <c r="I373" s="90">
        <v>11</v>
      </c>
      <c r="J373" s="90">
        <v>3.65</v>
      </c>
      <c r="K373" s="90">
        <v>4</v>
      </c>
      <c r="L373" s="90">
        <v>22325.794808999999</v>
      </c>
      <c r="M373" s="90">
        <v>44206</v>
      </c>
      <c r="N373" s="90">
        <v>51.299818291200801</v>
      </c>
      <c r="O373" s="90">
        <v>6618.2947880000002</v>
      </c>
      <c r="P373" s="90">
        <v>4283</v>
      </c>
      <c r="Q373" s="90">
        <v>3958.6836239999998</v>
      </c>
      <c r="R373" s="90">
        <v>5261</v>
      </c>
      <c r="S373" s="90">
        <v>48.404574125112298</v>
      </c>
      <c r="T373" s="90">
        <v>1250.2028789999999</v>
      </c>
      <c r="U373" s="90">
        <v>923</v>
      </c>
      <c r="V373" s="90">
        <v>22272.348053999998</v>
      </c>
      <c r="W373" s="90">
        <v>44016</v>
      </c>
      <c r="X373" s="90">
        <v>51.422103133734701</v>
      </c>
      <c r="Y373" s="90">
        <v>6618.2947880000002</v>
      </c>
      <c r="Z373" s="90">
        <v>4283</v>
      </c>
      <c r="AA373" s="90">
        <v>52.409092999999999</v>
      </c>
      <c r="AB373" s="90">
        <v>184</v>
      </c>
      <c r="AC373" s="90">
        <v>0</v>
      </c>
      <c r="AD373" s="90">
        <v>0</v>
      </c>
      <c r="AE373" s="90">
        <v>1.0376620000000001</v>
      </c>
      <c r="AF373" s="90">
        <v>6</v>
      </c>
      <c r="AG373" s="90">
        <v>0</v>
      </c>
      <c r="AH373" s="90">
        <v>0</v>
      </c>
      <c r="AI373" s="90">
        <v>5.7409999999999996E-3</v>
      </c>
      <c r="AJ373" s="90">
        <v>0</v>
      </c>
      <c r="AK373" s="90">
        <v>0</v>
      </c>
      <c r="AL373" s="90">
        <v>0</v>
      </c>
      <c r="AM373" s="90">
        <v>0</v>
      </c>
      <c r="AN373" s="90">
        <v>0</v>
      </c>
      <c r="AO373" s="90">
        <v>0</v>
      </c>
      <c r="AP373" s="90">
        <v>0</v>
      </c>
      <c r="AQ373" s="90">
        <v>0.139261</v>
      </c>
      <c r="AR373" s="90">
        <v>3</v>
      </c>
      <c r="AS373" s="90">
        <v>3.6</v>
      </c>
      <c r="AT373" s="90">
        <v>3</v>
      </c>
      <c r="AU373" s="90">
        <v>9.6</v>
      </c>
      <c r="AV373" s="90">
        <v>2</v>
      </c>
      <c r="AW373" s="90">
        <v>76.061223999999996</v>
      </c>
      <c r="AX373" s="90">
        <v>12</v>
      </c>
      <c r="AY373" s="90">
        <v>1.794702</v>
      </c>
      <c r="AZ373" s="90">
        <v>1</v>
      </c>
      <c r="BA373" s="90">
        <v>2.44</v>
      </c>
      <c r="BB373" s="90">
        <v>1</v>
      </c>
      <c r="BC373" s="90">
        <v>78.317833999998996</v>
      </c>
      <c r="BD373" s="90">
        <v>483</v>
      </c>
      <c r="BE373" s="90">
        <v>0</v>
      </c>
      <c r="BF373" s="90">
        <v>0</v>
      </c>
      <c r="BG373" s="90">
        <v>489.43133399999999</v>
      </c>
      <c r="BH373" s="90">
        <v>99</v>
      </c>
      <c r="BI373" s="90">
        <v>763.30799999999999</v>
      </c>
      <c r="BJ373" s="90">
        <v>70</v>
      </c>
      <c r="BK373" s="90">
        <v>535.04015800000002</v>
      </c>
      <c r="BL373" s="90">
        <v>452</v>
      </c>
      <c r="BM373" s="90">
        <v>281.5412</v>
      </c>
      <c r="BN373" s="90">
        <v>121</v>
      </c>
      <c r="BO373" s="90">
        <v>40.844169999999998</v>
      </c>
      <c r="BP373" s="90">
        <v>3</v>
      </c>
      <c r="BQ373" s="90">
        <v>0</v>
      </c>
      <c r="BR373" s="90">
        <v>0</v>
      </c>
      <c r="BS373" s="90">
        <v>0</v>
      </c>
      <c r="BT373" s="90">
        <v>0</v>
      </c>
      <c r="BU373" s="90">
        <v>2.4</v>
      </c>
      <c r="BV373" s="90">
        <v>1</v>
      </c>
      <c r="BW373" s="131">
        <f t="shared" si="46"/>
        <v>23495.625644999996</v>
      </c>
      <c r="BX373" s="131">
        <f t="shared" si="47"/>
        <v>0</v>
      </c>
      <c r="IS373" s="60"/>
      <c r="IT373" s="60"/>
      <c r="IU373" s="60"/>
      <c r="IV373" s="60"/>
    </row>
    <row r="374" spans="1:256" s="50" customFormat="1" ht="20.25" customHeight="1">
      <c r="A374" s="280"/>
      <c r="B374" s="108" t="s">
        <v>38</v>
      </c>
      <c r="C374" s="95">
        <v>46958.653897999997</v>
      </c>
      <c r="D374" s="95">
        <v>299484</v>
      </c>
      <c r="E374" s="96">
        <v>59.491962592363102</v>
      </c>
      <c r="F374" s="95">
        <v>1554.4279260000001</v>
      </c>
      <c r="G374" s="95">
        <v>1895</v>
      </c>
      <c r="H374" s="95">
        <v>167.97636199999999</v>
      </c>
      <c r="I374" s="95">
        <v>112</v>
      </c>
      <c r="J374" s="95">
        <v>82.939362000000003</v>
      </c>
      <c r="K374" s="95">
        <v>18</v>
      </c>
      <c r="L374" s="95">
        <v>3219.5995090000001</v>
      </c>
      <c r="M374" s="95">
        <v>5412</v>
      </c>
      <c r="N374" s="96">
        <v>42.530860713487101</v>
      </c>
      <c r="O374" s="95">
        <v>581.79529200000002</v>
      </c>
      <c r="P374" s="95">
        <v>271</v>
      </c>
      <c r="Q374" s="95">
        <v>0</v>
      </c>
      <c r="R374" s="95">
        <v>0</v>
      </c>
      <c r="S374" s="120">
        <v>0</v>
      </c>
      <c r="T374" s="95">
        <v>0</v>
      </c>
      <c r="U374" s="95">
        <v>0</v>
      </c>
      <c r="V374" s="95">
        <v>3175.7168190000002</v>
      </c>
      <c r="W374" s="95">
        <v>5327</v>
      </c>
      <c r="X374" s="96">
        <v>42.422203726620502</v>
      </c>
      <c r="Y374" s="95">
        <v>566.45179199999995</v>
      </c>
      <c r="Z374" s="95">
        <v>263</v>
      </c>
      <c r="AA374" s="95">
        <v>30.388414999999998</v>
      </c>
      <c r="AB374" s="95">
        <v>78</v>
      </c>
      <c r="AC374" s="95">
        <v>14.0435</v>
      </c>
      <c r="AD374" s="95">
        <v>7</v>
      </c>
      <c r="AE374" s="95">
        <v>13.494275</v>
      </c>
      <c r="AF374" s="95">
        <v>7</v>
      </c>
      <c r="AG374" s="95">
        <v>1.3</v>
      </c>
      <c r="AH374" s="95">
        <v>1</v>
      </c>
      <c r="AI374" s="95">
        <v>39011.180417000003</v>
      </c>
      <c r="AJ374" s="95">
        <v>266653</v>
      </c>
      <c r="AK374" s="95">
        <v>423.36610999999999</v>
      </c>
      <c r="AL374" s="95">
        <v>1241</v>
      </c>
      <c r="AM374" s="95">
        <v>38759.792197000002</v>
      </c>
      <c r="AN374" s="95">
        <v>104130</v>
      </c>
      <c r="AO374" s="95">
        <v>14700.298334999999</v>
      </c>
      <c r="AP374" s="95">
        <v>648</v>
      </c>
      <c r="AQ374" s="95">
        <v>0.46600000000000003</v>
      </c>
      <c r="AR374" s="95">
        <v>5</v>
      </c>
      <c r="AS374" s="95">
        <v>0.53900000000000003</v>
      </c>
      <c r="AT374" s="95">
        <v>2</v>
      </c>
      <c r="AU374" s="95">
        <v>2.47E-2</v>
      </c>
      <c r="AV374" s="95">
        <v>0</v>
      </c>
      <c r="AW374" s="95">
        <v>26.975300000000001</v>
      </c>
      <c r="AX374" s="95">
        <v>1</v>
      </c>
      <c r="AY374" s="95">
        <v>3.1663000000000001</v>
      </c>
      <c r="AZ374" s="95">
        <v>9</v>
      </c>
      <c r="BA374" s="95">
        <v>3.1900010000000001</v>
      </c>
      <c r="BB374" s="95">
        <v>2</v>
      </c>
      <c r="BC374" s="95">
        <v>0</v>
      </c>
      <c r="BD374" s="95">
        <v>0</v>
      </c>
      <c r="BE374" s="95">
        <v>0</v>
      </c>
      <c r="BF374" s="95">
        <v>0</v>
      </c>
      <c r="BG374" s="95">
        <v>341.96196099999997</v>
      </c>
      <c r="BH374" s="95">
        <v>784</v>
      </c>
      <c r="BI374" s="95">
        <v>181.15046899999999</v>
      </c>
      <c r="BJ374" s="95">
        <v>178</v>
      </c>
      <c r="BK374" s="95">
        <v>820.23612300000002</v>
      </c>
      <c r="BL374" s="95">
        <v>1975</v>
      </c>
      <c r="BM374" s="95">
        <v>129.95322200000001</v>
      </c>
      <c r="BN374" s="95">
        <v>175</v>
      </c>
      <c r="BO374" s="95">
        <v>3394.0425260000002</v>
      </c>
      <c r="BP374" s="95">
        <v>24534</v>
      </c>
      <c r="BQ374" s="95">
        <v>0.12917000000000001</v>
      </c>
      <c r="BR374" s="95">
        <v>7</v>
      </c>
      <c r="BS374" s="95">
        <v>0</v>
      </c>
      <c r="BT374" s="95">
        <v>0</v>
      </c>
      <c r="BU374" s="95">
        <v>124.39</v>
      </c>
      <c r="BV374" s="95">
        <v>0</v>
      </c>
      <c r="BW374" s="131">
        <f t="shared" si="46"/>
        <v>46958.653898000004</v>
      </c>
      <c r="BX374" s="131">
        <f t="shared" si="47"/>
        <v>0</v>
      </c>
      <c r="IS374" s="60"/>
      <c r="IT374" s="60"/>
      <c r="IU374" s="60"/>
      <c r="IV374" s="60"/>
    </row>
    <row r="375" spans="1:256" s="50" customFormat="1" ht="20.25" customHeight="1">
      <c r="A375" s="280"/>
      <c r="B375" s="108" t="s">
        <v>50</v>
      </c>
      <c r="C375" s="90">
        <v>40273.096369999999</v>
      </c>
      <c r="D375" s="90">
        <v>86451</v>
      </c>
      <c r="E375" s="90">
        <v>54.038245729781103</v>
      </c>
      <c r="F375" s="90">
        <v>14658.016159000001</v>
      </c>
      <c r="G375" s="90">
        <v>5167</v>
      </c>
      <c r="H375" s="90">
        <v>3314.5988000000002</v>
      </c>
      <c r="I375" s="90">
        <v>254</v>
      </c>
      <c r="J375" s="90">
        <v>3051.4389000000001</v>
      </c>
      <c r="K375" s="90">
        <v>52</v>
      </c>
      <c r="L375" s="90">
        <v>34656.407585000001</v>
      </c>
      <c r="M375" s="90">
        <v>79131</v>
      </c>
      <c r="N375" s="90">
        <v>56.616813299136197</v>
      </c>
      <c r="O375" s="90">
        <v>8881.4016589999992</v>
      </c>
      <c r="P375" s="90">
        <v>4291</v>
      </c>
      <c r="Q375" s="90">
        <v>3171.5707349999998</v>
      </c>
      <c r="R375" s="90">
        <v>8290</v>
      </c>
      <c r="S375" s="90">
        <v>24.977576863745401</v>
      </c>
      <c r="T375" s="90">
        <v>976.22561800000005</v>
      </c>
      <c r="U375" s="90">
        <v>570</v>
      </c>
      <c r="V375" s="90">
        <v>33969.242797999999</v>
      </c>
      <c r="W375" s="90">
        <v>77510</v>
      </c>
      <c r="X375" s="90">
        <v>56.5261322144787</v>
      </c>
      <c r="Y375" s="90">
        <v>8540.8422100000007</v>
      </c>
      <c r="Z375" s="90">
        <v>4056</v>
      </c>
      <c r="AA375" s="90">
        <v>687.16478700000005</v>
      </c>
      <c r="AB375" s="90">
        <v>1621</v>
      </c>
      <c r="AC375" s="90">
        <v>340.55944899999997</v>
      </c>
      <c r="AD375" s="90">
        <v>235</v>
      </c>
      <c r="AE375" s="90"/>
      <c r="AF375" s="90"/>
      <c r="AG375" s="90"/>
      <c r="AH375" s="90"/>
      <c r="AI375" s="90"/>
      <c r="AJ375" s="90"/>
      <c r="AK375" s="90"/>
      <c r="AL375" s="90"/>
      <c r="AM375" s="90"/>
      <c r="AN375" s="90"/>
      <c r="AO375" s="90"/>
      <c r="AP375" s="90"/>
      <c r="AQ375" s="90"/>
      <c r="AR375" s="90"/>
      <c r="AS375" s="90"/>
      <c r="AT375" s="90"/>
      <c r="AU375" s="90">
        <v>685.69809999999995</v>
      </c>
      <c r="AV375" s="90">
        <v>115</v>
      </c>
      <c r="AW375" s="90">
        <v>1242.49</v>
      </c>
      <c r="AX375" s="90">
        <v>27</v>
      </c>
      <c r="AY375" s="90">
        <v>80.215000000000003</v>
      </c>
      <c r="AZ375" s="90">
        <v>69</v>
      </c>
      <c r="BA375" s="90">
        <v>30.8</v>
      </c>
      <c r="BB375" s="90">
        <v>15</v>
      </c>
      <c r="BC375" s="90">
        <v>11.188800000000001</v>
      </c>
      <c r="BD375" s="90">
        <v>27</v>
      </c>
      <c r="BE375" s="90"/>
      <c r="BF375" s="90"/>
      <c r="BG375" s="90">
        <v>735.59565499999997</v>
      </c>
      <c r="BH375" s="90">
        <v>789</v>
      </c>
      <c r="BI375" s="90">
        <v>832.00480000000005</v>
      </c>
      <c r="BJ375" s="90">
        <v>311</v>
      </c>
      <c r="BK375" s="90">
        <v>690.58219999999994</v>
      </c>
      <c r="BL375" s="90">
        <v>2672</v>
      </c>
      <c r="BM375" s="90">
        <v>611.39070000000004</v>
      </c>
      <c r="BN375" s="90">
        <v>414</v>
      </c>
      <c r="BO375" s="90">
        <v>2.2202000000000002</v>
      </c>
      <c r="BP375" s="90">
        <v>5</v>
      </c>
      <c r="BQ375" s="90">
        <v>1</v>
      </c>
      <c r="BR375" s="90">
        <v>1</v>
      </c>
      <c r="BS375" s="90">
        <v>96.590029999999999</v>
      </c>
      <c r="BT375" s="90">
        <v>3389</v>
      </c>
      <c r="BU375" s="90">
        <v>7.4901</v>
      </c>
      <c r="BV375" s="90">
        <v>56</v>
      </c>
      <c r="BW375" s="131">
        <f t="shared" si="46"/>
        <v>40273.096369999999</v>
      </c>
      <c r="BX375" s="131">
        <f t="shared" si="47"/>
        <v>0</v>
      </c>
      <c r="IS375" s="60"/>
      <c r="IT375" s="60"/>
      <c r="IU375" s="60"/>
      <c r="IV375" s="60"/>
    </row>
    <row r="376" spans="1:256" s="50" customFormat="1" ht="20.25" customHeight="1">
      <c r="A376" s="280"/>
      <c r="B376" s="108" t="s">
        <v>39</v>
      </c>
      <c r="C376" s="97">
        <v>6252.67</v>
      </c>
      <c r="D376" s="97">
        <v>7744</v>
      </c>
      <c r="E376" s="97">
        <v>39.324201855184</v>
      </c>
      <c r="F376" s="97">
        <v>1389.88</v>
      </c>
      <c r="G376" s="97">
        <v>1439</v>
      </c>
      <c r="H376" s="90">
        <v>129.83000000000001</v>
      </c>
      <c r="I376" s="90">
        <v>22</v>
      </c>
      <c r="J376" s="90">
        <v>2.7</v>
      </c>
      <c r="K376" s="90">
        <v>1</v>
      </c>
      <c r="L376" s="97">
        <v>5008.01</v>
      </c>
      <c r="M376" s="97">
        <v>6600</v>
      </c>
      <c r="N376" s="97">
        <v>39.574214542704603</v>
      </c>
      <c r="O376" s="97">
        <v>1079.98</v>
      </c>
      <c r="P376" s="97">
        <v>1146</v>
      </c>
      <c r="Q376" s="97">
        <v>456.04</v>
      </c>
      <c r="R376" s="97">
        <v>522</v>
      </c>
      <c r="S376" s="97">
        <v>144.60016488046199</v>
      </c>
      <c r="T376" s="97">
        <v>81.67</v>
      </c>
      <c r="U376" s="97">
        <v>118</v>
      </c>
      <c r="V376" s="97">
        <v>4976.37</v>
      </c>
      <c r="W376" s="97">
        <v>6547</v>
      </c>
      <c r="X376" s="97">
        <v>39.451259199126099</v>
      </c>
      <c r="Y376" s="97">
        <v>1075.3499999999999</v>
      </c>
      <c r="Z376" s="97">
        <v>1142</v>
      </c>
      <c r="AA376" s="97">
        <v>25.31</v>
      </c>
      <c r="AB376" s="97">
        <v>42</v>
      </c>
      <c r="AC376" s="97">
        <v>3.7</v>
      </c>
      <c r="AD376" s="97">
        <v>3.2</v>
      </c>
      <c r="AE376" s="97">
        <v>6.33</v>
      </c>
      <c r="AF376" s="97">
        <v>11</v>
      </c>
      <c r="AG376" s="97">
        <v>0.93</v>
      </c>
      <c r="AH376" s="97">
        <v>0.8</v>
      </c>
      <c r="AI376" s="97">
        <v>357.99</v>
      </c>
      <c r="AJ376" s="97">
        <v>685</v>
      </c>
      <c r="AK376" s="97">
        <v>40.950000000000003</v>
      </c>
      <c r="AL376" s="97">
        <v>208</v>
      </c>
      <c r="AM376" s="97">
        <v>25.14</v>
      </c>
      <c r="AN376" s="97">
        <v>282</v>
      </c>
      <c r="AO376" s="97">
        <v>40.950000000000003</v>
      </c>
      <c r="AP376" s="97">
        <v>208</v>
      </c>
      <c r="AQ376" s="97">
        <v>0</v>
      </c>
      <c r="AR376" s="97">
        <v>2</v>
      </c>
      <c r="AS376" s="97">
        <v>0</v>
      </c>
      <c r="AT376" s="97">
        <v>0</v>
      </c>
      <c r="AU376" s="97">
        <v>0</v>
      </c>
      <c r="AV376" s="97">
        <v>1</v>
      </c>
      <c r="AW376" s="97">
        <v>0</v>
      </c>
      <c r="AX376" s="97">
        <v>0</v>
      </c>
      <c r="AY376" s="97">
        <v>-5.2</v>
      </c>
      <c r="AZ376" s="97">
        <v>3</v>
      </c>
      <c r="BA376" s="97">
        <v>0</v>
      </c>
      <c r="BB376" s="97">
        <v>0</v>
      </c>
      <c r="BC376" s="97">
        <v>0</v>
      </c>
      <c r="BD376" s="97">
        <v>0</v>
      </c>
      <c r="BE376" s="97">
        <v>0</v>
      </c>
      <c r="BF376" s="97">
        <v>0</v>
      </c>
      <c r="BG376" s="97">
        <v>97.89</v>
      </c>
      <c r="BH376" s="97">
        <v>108</v>
      </c>
      <c r="BI376" s="97">
        <v>39.549999999999997</v>
      </c>
      <c r="BJ376" s="97">
        <v>25</v>
      </c>
      <c r="BK376" s="97">
        <v>633.15</v>
      </c>
      <c r="BL376" s="97">
        <v>323</v>
      </c>
      <c r="BM376" s="97">
        <v>226.7</v>
      </c>
      <c r="BN376" s="97">
        <v>59</v>
      </c>
      <c r="BO376" s="97">
        <v>31</v>
      </c>
      <c r="BP376" s="97">
        <v>0</v>
      </c>
      <c r="BQ376" s="97">
        <v>0</v>
      </c>
      <c r="BR376" s="97">
        <v>0</v>
      </c>
      <c r="BS376" s="97">
        <v>0</v>
      </c>
      <c r="BT376" s="97">
        <v>0</v>
      </c>
      <c r="BU376" s="97">
        <v>0</v>
      </c>
      <c r="BV376" s="97">
        <v>0</v>
      </c>
      <c r="BW376" s="131">
        <f t="shared" si="46"/>
        <v>6252.67</v>
      </c>
      <c r="BX376" s="131">
        <f t="shared" si="47"/>
        <v>0</v>
      </c>
      <c r="IS376" s="60"/>
      <c r="IT376" s="60"/>
      <c r="IU376" s="60"/>
      <c r="IV376" s="60"/>
    </row>
    <row r="377" spans="1:256" s="50" customFormat="1" ht="20.25" customHeight="1">
      <c r="A377" s="280"/>
      <c r="B377" s="108" t="s">
        <v>51</v>
      </c>
      <c r="C377" s="90">
        <v>13564.097272999999</v>
      </c>
      <c r="D377" s="90">
        <v>44642</v>
      </c>
      <c r="E377" s="90">
        <v>48.4074606261822</v>
      </c>
      <c r="F377" s="90">
        <v>4790.7335910000002</v>
      </c>
      <c r="G377" s="90">
        <v>958</v>
      </c>
      <c r="H377" s="90">
        <v>0</v>
      </c>
      <c r="I377" s="90">
        <v>0</v>
      </c>
      <c r="J377" s="90">
        <v>0</v>
      </c>
      <c r="K377" s="90">
        <v>0</v>
      </c>
      <c r="L377" s="90">
        <v>13527.935503000001</v>
      </c>
      <c r="M377" s="90">
        <v>44605</v>
      </c>
      <c r="N377" s="90">
        <v>49.576908499118602</v>
      </c>
      <c r="O377" s="90">
        <v>4790.6922910000003</v>
      </c>
      <c r="P377" s="90">
        <v>952</v>
      </c>
      <c r="Q377" s="90">
        <v>7692.0318740000002</v>
      </c>
      <c r="R377" s="90">
        <v>28594</v>
      </c>
      <c r="S377" s="90">
        <v>46.499600124077801</v>
      </c>
      <c r="T377" s="90">
        <v>2509.9450189999998</v>
      </c>
      <c r="U377" s="90">
        <v>517</v>
      </c>
      <c r="V377" s="90">
        <v>13459.015901999999</v>
      </c>
      <c r="W377" s="90">
        <v>44442</v>
      </c>
      <c r="X377" s="90">
        <v>49.5139024412195</v>
      </c>
      <c r="Y377" s="90">
        <v>4752.7340910000003</v>
      </c>
      <c r="Z377" s="90">
        <v>945</v>
      </c>
      <c r="AA377" s="90">
        <v>68.803139000000002</v>
      </c>
      <c r="AB377" s="90">
        <v>160</v>
      </c>
      <c r="AC377" s="90">
        <v>37.958199999999998</v>
      </c>
      <c r="AD377" s="90">
        <v>7</v>
      </c>
      <c r="AE377" s="90">
        <v>0.116462</v>
      </c>
      <c r="AF377" s="90">
        <v>3</v>
      </c>
      <c r="AG377" s="90">
        <v>0</v>
      </c>
      <c r="AH377" s="90">
        <v>0</v>
      </c>
      <c r="AI377" s="90">
        <v>0</v>
      </c>
      <c r="AJ377" s="90">
        <v>0</v>
      </c>
      <c r="AK377" s="90">
        <v>0</v>
      </c>
      <c r="AL377" s="90">
        <v>0</v>
      </c>
      <c r="AM377" s="90">
        <v>0</v>
      </c>
      <c r="AN377" s="90">
        <v>0</v>
      </c>
      <c r="AO377" s="90">
        <v>0</v>
      </c>
      <c r="AP377" s="90">
        <v>0</v>
      </c>
      <c r="AQ377" s="90">
        <v>0</v>
      </c>
      <c r="AR377" s="90">
        <v>0</v>
      </c>
      <c r="AS377" s="90">
        <v>0</v>
      </c>
      <c r="AT377" s="90">
        <v>0</v>
      </c>
      <c r="AU377" s="90">
        <v>0</v>
      </c>
      <c r="AV377" s="90">
        <v>0</v>
      </c>
      <c r="AW377" s="90">
        <v>0</v>
      </c>
      <c r="AX377" s="90">
        <v>0</v>
      </c>
      <c r="AY377" s="90">
        <v>0</v>
      </c>
      <c r="AZ377" s="90">
        <v>0</v>
      </c>
      <c r="BA377" s="90">
        <v>0</v>
      </c>
      <c r="BB377" s="90">
        <v>0</v>
      </c>
      <c r="BC377" s="90">
        <v>0</v>
      </c>
      <c r="BD377" s="90">
        <v>0</v>
      </c>
      <c r="BE377" s="90">
        <v>0</v>
      </c>
      <c r="BF377" s="90">
        <v>0</v>
      </c>
      <c r="BG377" s="90">
        <v>35.403149999999997</v>
      </c>
      <c r="BH377" s="90">
        <v>11</v>
      </c>
      <c r="BI377" s="90">
        <v>0.04</v>
      </c>
      <c r="BJ377" s="90">
        <v>2</v>
      </c>
      <c r="BK377" s="90">
        <v>0.73973999999999995</v>
      </c>
      <c r="BL377" s="90">
        <v>26</v>
      </c>
      <c r="BM377" s="90">
        <v>1.2999999999999999E-3</v>
      </c>
      <c r="BN377" s="90">
        <v>4</v>
      </c>
      <c r="BO377" s="90">
        <v>1.8880000000000001E-2</v>
      </c>
      <c r="BP377" s="90">
        <v>0</v>
      </c>
      <c r="BQ377" s="90">
        <v>0</v>
      </c>
      <c r="BR377" s="90">
        <v>0</v>
      </c>
      <c r="BS377" s="90">
        <v>0</v>
      </c>
      <c r="BT377" s="90">
        <v>0</v>
      </c>
      <c r="BU377" s="90">
        <v>0</v>
      </c>
      <c r="BV377" s="90">
        <v>0</v>
      </c>
      <c r="BW377" s="131">
        <f t="shared" si="46"/>
        <v>13564.097273000001</v>
      </c>
      <c r="BX377" s="131">
        <f t="shared" si="47"/>
        <v>0</v>
      </c>
      <c r="IS377" s="60"/>
      <c r="IT377" s="60"/>
      <c r="IU377" s="60"/>
      <c r="IV377" s="60"/>
    </row>
    <row r="378" spans="1:256" s="50" customFormat="1" ht="20.25" customHeight="1">
      <c r="A378" s="280"/>
      <c r="B378" s="108" t="s">
        <v>40</v>
      </c>
      <c r="C378" s="98">
        <v>48129.504333999997</v>
      </c>
      <c r="D378" s="98">
        <v>83410</v>
      </c>
      <c r="E378" s="98">
        <v>46.52</v>
      </c>
      <c r="F378" s="98">
        <v>18991.818320999999</v>
      </c>
      <c r="G378" s="98">
        <v>5454</v>
      </c>
      <c r="H378" s="98">
        <v>676.74030600000003</v>
      </c>
      <c r="I378" s="98">
        <v>225</v>
      </c>
      <c r="J378" s="98">
        <v>1311.7</v>
      </c>
      <c r="K378" s="98">
        <v>140</v>
      </c>
      <c r="L378" s="98">
        <v>39941.878199999999</v>
      </c>
      <c r="M378" s="98">
        <v>77181</v>
      </c>
      <c r="N378" s="98">
        <v>51.48</v>
      </c>
      <c r="O378" s="98">
        <v>14425.413092000001</v>
      </c>
      <c r="P378" s="98">
        <v>4533</v>
      </c>
      <c r="Q378" s="98">
        <v>14060.523735000001</v>
      </c>
      <c r="R378" s="98">
        <v>24133</v>
      </c>
      <c r="S378" s="98">
        <v>49.66</v>
      </c>
      <c r="T378" s="98">
        <v>2568.8946219999998</v>
      </c>
      <c r="U378" s="98">
        <v>1109</v>
      </c>
      <c r="V378" s="98">
        <v>39650.268967999997</v>
      </c>
      <c r="W378" s="98">
        <v>76811</v>
      </c>
      <c r="X378" s="98">
        <v>51.48</v>
      </c>
      <c r="Y378" s="98">
        <v>14195.843261</v>
      </c>
      <c r="Z378" s="98">
        <v>4466</v>
      </c>
      <c r="AA378" s="98">
        <v>233.066889</v>
      </c>
      <c r="AB378" s="98">
        <v>332</v>
      </c>
      <c r="AC378" s="98">
        <v>165.119831</v>
      </c>
      <c r="AD378" s="98">
        <v>56</v>
      </c>
      <c r="AE378" s="98">
        <v>58.542343000000002</v>
      </c>
      <c r="AF378" s="98">
        <v>38</v>
      </c>
      <c r="AG378" s="98">
        <v>64.45</v>
      </c>
      <c r="AH378" s="98">
        <v>11</v>
      </c>
      <c r="AI378" s="98">
        <v>0</v>
      </c>
      <c r="AJ378" s="98">
        <v>0</v>
      </c>
      <c r="AK378" s="98">
        <v>0</v>
      </c>
      <c r="AL378" s="98">
        <v>0</v>
      </c>
      <c r="AM378" s="98">
        <v>0</v>
      </c>
      <c r="AN378" s="98">
        <v>0</v>
      </c>
      <c r="AO378" s="98">
        <v>0</v>
      </c>
      <c r="AP378" s="98">
        <v>0</v>
      </c>
      <c r="AQ378" s="98">
        <v>0.53</v>
      </c>
      <c r="AR378" s="98">
        <v>25</v>
      </c>
      <c r="AS378" s="98">
        <v>1.63</v>
      </c>
      <c r="AT378" s="98">
        <v>4</v>
      </c>
      <c r="AU378" s="98">
        <v>112.16</v>
      </c>
      <c r="AV378" s="98">
        <v>64</v>
      </c>
      <c r="AW378" s="98">
        <v>1109.51</v>
      </c>
      <c r="AX378" s="98">
        <v>16</v>
      </c>
      <c r="AY378" s="98">
        <v>49.92</v>
      </c>
      <c r="AZ378" s="98">
        <v>16</v>
      </c>
      <c r="BA378" s="98">
        <v>40.1</v>
      </c>
      <c r="BB378" s="98">
        <v>7</v>
      </c>
      <c r="BC378" s="98">
        <v>3589.159052</v>
      </c>
      <c r="BD378" s="98">
        <v>1367</v>
      </c>
      <c r="BE378" s="98">
        <v>0</v>
      </c>
      <c r="BF378" s="98">
        <v>0</v>
      </c>
      <c r="BG378" s="98">
        <v>1978.5248140000001</v>
      </c>
      <c r="BH378" s="98">
        <v>1912</v>
      </c>
      <c r="BI378" s="98">
        <v>1229.619821</v>
      </c>
      <c r="BJ378" s="98">
        <v>380</v>
      </c>
      <c r="BK378" s="98">
        <v>1115.320976</v>
      </c>
      <c r="BL378" s="98">
        <v>272</v>
      </c>
      <c r="BM378" s="98">
        <v>587.63559999999995</v>
      </c>
      <c r="BN378" s="98">
        <v>97</v>
      </c>
      <c r="BO378" s="98">
        <v>484.89157899999998</v>
      </c>
      <c r="BP378" s="98">
        <v>2305</v>
      </c>
      <c r="BQ378" s="98">
        <v>203.09330800000001</v>
      </c>
      <c r="BR378" s="98">
        <v>256</v>
      </c>
      <c r="BS378" s="98">
        <v>180.37940699999501</v>
      </c>
      <c r="BT378" s="98">
        <v>43</v>
      </c>
      <c r="BU378" s="98">
        <v>83.116500000000897</v>
      </c>
      <c r="BV378" s="98">
        <v>21</v>
      </c>
      <c r="BW378" s="131">
        <f t="shared" si="46"/>
        <v>48129.504333999997</v>
      </c>
      <c r="BX378" s="131">
        <f t="shared" si="47"/>
        <v>0</v>
      </c>
      <c r="IS378" s="60"/>
      <c r="IT378" s="60"/>
      <c r="IU378" s="60"/>
      <c r="IV378" s="60"/>
    </row>
    <row r="379" spans="1:256" s="50" customFormat="1" ht="20.25" customHeight="1">
      <c r="A379" s="280"/>
      <c r="B379" s="108" t="s">
        <v>52</v>
      </c>
      <c r="C379" s="98">
        <v>7208.2</v>
      </c>
      <c r="D379" s="98">
        <v>13388</v>
      </c>
      <c r="E379" s="98">
        <v>41</v>
      </c>
      <c r="F379" s="98">
        <v>7196.77</v>
      </c>
      <c r="G379" s="98">
        <v>1235</v>
      </c>
      <c r="H379" s="98">
        <v>1.03</v>
      </c>
      <c r="I379" s="98">
        <v>8</v>
      </c>
      <c r="J379" s="98">
        <v>0.79</v>
      </c>
      <c r="K379" s="98">
        <v>0</v>
      </c>
      <c r="L379" s="98">
        <v>6777.76</v>
      </c>
      <c r="M379" s="98">
        <v>13144</v>
      </c>
      <c r="N379" s="98">
        <v>43.04</v>
      </c>
      <c r="O379" s="98">
        <v>6324.51</v>
      </c>
      <c r="P379" s="98">
        <v>1182</v>
      </c>
      <c r="Q379" s="98">
        <v>0</v>
      </c>
      <c r="R379" s="98">
        <v>0</v>
      </c>
      <c r="S379" s="98" t="s">
        <v>42</v>
      </c>
      <c r="T379" s="98">
        <v>0</v>
      </c>
      <c r="U379" s="98">
        <v>0</v>
      </c>
      <c r="V379" s="98">
        <v>6772.83</v>
      </c>
      <c r="W379" s="98">
        <v>13126</v>
      </c>
      <c r="X379" s="98">
        <v>43.12</v>
      </c>
      <c r="Y379" s="98">
        <v>6316.86</v>
      </c>
      <c r="Z379" s="98">
        <v>1179</v>
      </c>
      <c r="AA379" s="98">
        <v>4.93</v>
      </c>
      <c r="AB379" s="98">
        <v>18</v>
      </c>
      <c r="AC379" s="98">
        <v>7.65</v>
      </c>
      <c r="AD379" s="98">
        <v>3</v>
      </c>
      <c r="AE379" s="98">
        <v>0</v>
      </c>
      <c r="AF379" s="98">
        <v>0</v>
      </c>
      <c r="AG379" s="98">
        <v>0</v>
      </c>
      <c r="AH379" s="98">
        <v>0</v>
      </c>
      <c r="AI379" s="98">
        <v>0</v>
      </c>
      <c r="AJ379" s="98">
        <v>0</v>
      </c>
      <c r="AK379" s="98">
        <v>0</v>
      </c>
      <c r="AL379" s="98">
        <v>0</v>
      </c>
      <c r="AM379" s="98">
        <v>0</v>
      </c>
      <c r="AN379" s="98">
        <v>0</v>
      </c>
      <c r="AO379" s="98">
        <v>0</v>
      </c>
      <c r="AP379" s="98">
        <v>0</v>
      </c>
      <c r="AQ379" s="98">
        <v>3.76</v>
      </c>
      <c r="AR379" s="98">
        <v>6</v>
      </c>
      <c r="AS379" s="98">
        <v>2.2799999999999998</v>
      </c>
      <c r="AT379" s="98">
        <v>2</v>
      </c>
      <c r="AU379" s="98">
        <v>11.55</v>
      </c>
      <c r="AV379" s="98">
        <v>1</v>
      </c>
      <c r="AW379" s="98">
        <v>6.93</v>
      </c>
      <c r="AX379" s="98">
        <v>2</v>
      </c>
      <c r="AY379" s="98">
        <v>9.83</v>
      </c>
      <c r="AZ379" s="98">
        <v>1</v>
      </c>
      <c r="BA379" s="98">
        <v>3.51</v>
      </c>
      <c r="BB379" s="98">
        <v>1</v>
      </c>
      <c r="BC379" s="98">
        <v>0</v>
      </c>
      <c r="BD379" s="98">
        <v>0</v>
      </c>
      <c r="BE379" s="98">
        <v>0</v>
      </c>
      <c r="BF379" s="98">
        <v>0</v>
      </c>
      <c r="BG379" s="98">
        <v>169.33</v>
      </c>
      <c r="BH379" s="98">
        <v>85</v>
      </c>
      <c r="BI379" s="98">
        <v>401.23</v>
      </c>
      <c r="BJ379" s="98">
        <v>31</v>
      </c>
      <c r="BK379" s="98">
        <v>188.05</v>
      </c>
      <c r="BL379" s="98">
        <v>126</v>
      </c>
      <c r="BM379" s="98">
        <v>412.76</v>
      </c>
      <c r="BN379" s="98">
        <v>9</v>
      </c>
      <c r="BO379" s="98">
        <v>46.89</v>
      </c>
      <c r="BP379" s="98">
        <v>17</v>
      </c>
      <c r="BQ379" s="98">
        <v>44.76</v>
      </c>
      <c r="BR379" s="98">
        <v>8</v>
      </c>
      <c r="BS379" s="98">
        <v>0</v>
      </c>
      <c r="BT379" s="98">
        <v>0</v>
      </c>
      <c r="BU379" s="98">
        <v>0</v>
      </c>
      <c r="BV379" s="98">
        <v>0</v>
      </c>
      <c r="BW379" s="131">
        <f t="shared" si="46"/>
        <v>7208.2000000000007</v>
      </c>
      <c r="BX379" s="131">
        <f t="shared" si="47"/>
        <v>0</v>
      </c>
      <c r="BY379" s="130"/>
      <c r="BZ379" s="130"/>
      <c r="CA379" s="130"/>
      <c r="CB379" s="130"/>
      <c r="CC379" s="130"/>
      <c r="CD379" s="130"/>
      <c r="CE379" s="130"/>
      <c r="CF379" s="130"/>
      <c r="CG379" s="130"/>
      <c r="CH379" s="130"/>
      <c r="CI379" s="130"/>
      <c r="CJ379" s="130"/>
      <c r="IS379" s="60"/>
      <c r="IT379" s="60"/>
      <c r="IU379" s="60"/>
      <c r="IV379" s="60"/>
    </row>
    <row r="380" spans="1:256" s="50" customFormat="1" ht="20.25" customHeight="1">
      <c r="A380" s="280"/>
      <c r="B380" s="108" t="s">
        <v>53</v>
      </c>
      <c r="C380" s="98">
        <v>4437.96</v>
      </c>
      <c r="D380" s="98">
        <v>7109</v>
      </c>
      <c r="E380" s="98">
        <v>46.891037053551202</v>
      </c>
      <c r="F380" s="98">
        <v>2014.68</v>
      </c>
      <c r="G380" s="98">
        <v>1041</v>
      </c>
      <c r="H380" s="98">
        <v>2.0099999999999998</v>
      </c>
      <c r="I380" s="98">
        <v>8</v>
      </c>
      <c r="J380" s="98">
        <v>0.09</v>
      </c>
      <c r="K380" s="98">
        <v>3</v>
      </c>
      <c r="L380" s="98">
        <v>4404.03</v>
      </c>
      <c r="M380" s="98">
        <v>7064</v>
      </c>
      <c r="N380" s="98">
        <v>52.488978462264598</v>
      </c>
      <c r="O380" s="98">
        <v>1800.06</v>
      </c>
      <c r="P380" s="98">
        <v>930</v>
      </c>
      <c r="Q380" s="98">
        <v>26.46</v>
      </c>
      <c r="R380" s="98">
        <v>5</v>
      </c>
      <c r="S380" s="98" t="e">
        <v>#DIV/0!</v>
      </c>
      <c r="T380" s="98">
        <v>481.96</v>
      </c>
      <c r="U380" s="98">
        <v>25</v>
      </c>
      <c r="V380" s="98">
        <v>4404.03</v>
      </c>
      <c r="W380" s="98">
        <v>7064</v>
      </c>
      <c r="X380" s="98">
        <v>52.494108756467902</v>
      </c>
      <c r="Y380" s="98">
        <v>1800.06</v>
      </c>
      <c r="Z380" s="98">
        <v>930</v>
      </c>
      <c r="AA380" s="98">
        <v>0</v>
      </c>
      <c r="AB380" s="98">
        <v>0</v>
      </c>
      <c r="AC380" s="98">
        <v>0</v>
      </c>
      <c r="AD380" s="98">
        <v>0</v>
      </c>
      <c r="AE380" s="98"/>
      <c r="AF380" s="98"/>
      <c r="AG380" s="98"/>
      <c r="AH380" s="98"/>
      <c r="AI380" s="98"/>
      <c r="AJ380" s="98"/>
      <c r="AK380" s="98"/>
      <c r="AL380" s="98"/>
      <c r="AM380" s="98"/>
      <c r="AN380" s="98"/>
      <c r="AO380" s="98"/>
      <c r="AP380" s="98"/>
      <c r="AQ380" s="98">
        <v>0</v>
      </c>
      <c r="AR380" s="98">
        <v>0</v>
      </c>
      <c r="AS380" s="98">
        <v>0</v>
      </c>
      <c r="AT380" s="98">
        <v>0</v>
      </c>
      <c r="AU380" s="98"/>
      <c r="AV380" s="98"/>
      <c r="AW380" s="98"/>
      <c r="AX380" s="98"/>
      <c r="AY380" s="98"/>
      <c r="AZ380" s="98"/>
      <c r="BA380" s="98"/>
      <c r="BB380" s="98"/>
      <c r="BC380" s="98"/>
      <c r="BD380" s="98"/>
      <c r="BE380" s="98"/>
      <c r="BF380" s="98"/>
      <c r="BG380" s="98">
        <v>29.15</v>
      </c>
      <c r="BH380" s="98">
        <v>28</v>
      </c>
      <c r="BI380" s="98">
        <v>163.59</v>
      </c>
      <c r="BJ380" s="98">
        <v>83</v>
      </c>
      <c r="BK380" s="98">
        <v>2.77</v>
      </c>
      <c r="BL380" s="98">
        <v>9</v>
      </c>
      <c r="BM380" s="98">
        <v>50.94</v>
      </c>
      <c r="BN380" s="98">
        <v>25</v>
      </c>
      <c r="BO380" s="98">
        <v>0</v>
      </c>
      <c r="BP380" s="98">
        <v>0</v>
      </c>
      <c r="BQ380" s="98">
        <v>0</v>
      </c>
      <c r="BR380" s="98">
        <v>0</v>
      </c>
      <c r="BS380" s="98"/>
      <c r="BT380" s="98"/>
      <c r="BU380" s="98"/>
      <c r="BV380" s="98"/>
      <c r="BW380" s="131">
        <f t="shared" si="46"/>
        <v>4437.96</v>
      </c>
      <c r="BX380" s="131">
        <f t="shared" si="47"/>
        <v>0</v>
      </c>
      <c r="IS380" s="60"/>
      <c r="IT380" s="60"/>
      <c r="IU380" s="60"/>
      <c r="IV380" s="60"/>
    </row>
    <row r="381" spans="1:256" s="50" customFormat="1" ht="20.25" customHeight="1">
      <c r="A381" s="280"/>
      <c r="B381" s="108" t="s">
        <v>122</v>
      </c>
      <c r="C381" s="98">
        <v>16471.703818999998</v>
      </c>
      <c r="D381" s="98">
        <v>60263</v>
      </c>
      <c r="E381" s="98">
        <v>54.787484320473901</v>
      </c>
      <c r="F381" s="98">
        <v>4277.5911779999997</v>
      </c>
      <c r="G381" s="98">
        <v>2116</v>
      </c>
      <c r="H381" s="98">
        <v>401.645758</v>
      </c>
      <c r="I381" s="98">
        <v>129</v>
      </c>
      <c r="J381" s="98">
        <v>86.657510000000002</v>
      </c>
      <c r="K381" s="98">
        <v>28</v>
      </c>
      <c r="L381" s="98">
        <v>9858.48135</v>
      </c>
      <c r="M381" s="98">
        <v>24340</v>
      </c>
      <c r="N381" s="98">
        <v>58.653384236605099</v>
      </c>
      <c r="O381" s="98">
        <v>2733.8727439999998</v>
      </c>
      <c r="P381" s="98">
        <v>1785</v>
      </c>
      <c r="Q381" s="98">
        <v>0</v>
      </c>
      <c r="R381" s="98">
        <v>0</v>
      </c>
      <c r="S381" s="98">
        <v>0</v>
      </c>
      <c r="T381" s="98">
        <v>0</v>
      </c>
      <c r="U381" s="98">
        <v>0</v>
      </c>
      <c r="V381" s="98">
        <v>9858.48135</v>
      </c>
      <c r="W381" s="98">
        <v>24340</v>
      </c>
      <c r="X381" s="98">
        <v>58.654361341970301</v>
      </c>
      <c r="Y381" s="98">
        <v>2731.011544</v>
      </c>
      <c r="Z381" s="98">
        <v>1784</v>
      </c>
      <c r="AA381" s="98">
        <v>0</v>
      </c>
      <c r="AB381" s="98">
        <v>0</v>
      </c>
      <c r="AC381" s="98">
        <v>2.8612000000000002</v>
      </c>
      <c r="AD381" s="98">
        <v>1</v>
      </c>
      <c r="AE381" s="98">
        <v>0</v>
      </c>
      <c r="AF381" s="98">
        <v>0</v>
      </c>
      <c r="AG381" s="98">
        <v>0</v>
      </c>
      <c r="AH381" s="98">
        <v>0</v>
      </c>
      <c r="AI381" s="98">
        <v>0</v>
      </c>
      <c r="AJ381" s="98">
        <v>0</v>
      </c>
      <c r="AK381" s="98">
        <v>0</v>
      </c>
      <c r="AL381" s="98">
        <v>0</v>
      </c>
      <c r="AM381" s="98">
        <v>0</v>
      </c>
      <c r="AN381" s="98">
        <v>0</v>
      </c>
      <c r="AO381" s="98">
        <v>0</v>
      </c>
      <c r="AP381" s="98">
        <v>0</v>
      </c>
      <c r="AQ381" s="98">
        <v>5.9670000000000001E-3</v>
      </c>
      <c r="AR381" s="98">
        <v>2</v>
      </c>
      <c r="AS381" s="98">
        <v>0</v>
      </c>
      <c r="AT381" s="98">
        <v>0</v>
      </c>
      <c r="AU381" s="98">
        <v>142.01986299999999</v>
      </c>
      <c r="AV381" s="98">
        <v>35</v>
      </c>
      <c r="AW381" s="98">
        <v>101.459361</v>
      </c>
      <c r="AX381" s="98">
        <v>14</v>
      </c>
      <c r="AY381" s="98">
        <v>3.286152</v>
      </c>
      <c r="AZ381" s="98">
        <v>4</v>
      </c>
      <c r="BA381" s="98">
        <v>6</v>
      </c>
      <c r="BB381" s="98">
        <v>2</v>
      </c>
      <c r="BC381" s="98">
        <v>202.064302</v>
      </c>
      <c r="BD381" s="98">
        <v>54</v>
      </c>
      <c r="BE381" s="98">
        <v>317.70695999999998</v>
      </c>
      <c r="BF381" s="98">
        <v>23</v>
      </c>
      <c r="BG381" s="98">
        <v>148.704194</v>
      </c>
      <c r="BH381" s="98">
        <v>176</v>
      </c>
      <c r="BI381" s="98">
        <v>172.72660300000001</v>
      </c>
      <c r="BJ381" s="98">
        <v>73</v>
      </c>
      <c r="BK381" s="98">
        <v>1050.4570220000001</v>
      </c>
      <c r="BL381" s="98">
        <v>645</v>
      </c>
      <c r="BM381" s="98">
        <v>779.75</v>
      </c>
      <c r="BN381" s="98">
        <v>183</v>
      </c>
      <c r="BO381" s="98">
        <v>4663.4222110000001</v>
      </c>
      <c r="BP381" s="98">
        <v>34877</v>
      </c>
      <c r="BQ381" s="98">
        <v>78.418000000000006</v>
      </c>
      <c r="BR381" s="98">
        <v>7</v>
      </c>
      <c r="BS381" s="98">
        <v>1.617</v>
      </c>
      <c r="BT381" s="98">
        <v>1</v>
      </c>
      <c r="BU381" s="98">
        <v>1</v>
      </c>
      <c r="BV381" s="98">
        <v>1</v>
      </c>
      <c r="BW381" s="131">
        <f t="shared" si="46"/>
        <v>16471.703818999998</v>
      </c>
      <c r="BX381" s="131">
        <f t="shared" si="47"/>
        <v>0</v>
      </c>
      <c r="IS381" s="60"/>
      <c r="IT381" s="60"/>
      <c r="IU381" s="60"/>
      <c r="IV381" s="60"/>
    </row>
    <row r="382" spans="1:256" s="50" customFormat="1" ht="20.25" customHeight="1">
      <c r="A382" s="280"/>
      <c r="B382" s="108" t="s">
        <v>55</v>
      </c>
      <c r="C382" s="98">
        <v>1525.07</v>
      </c>
      <c r="D382" s="98">
        <v>3226</v>
      </c>
      <c r="E382" s="98">
        <v>41.06</v>
      </c>
      <c r="F382" s="98">
        <v>813.52</v>
      </c>
      <c r="G382" s="98">
        <v>322</v>
      </c>
      <c r="H382" s="98">
        <v>0</v>
      </c>
      <c r="I382" s="98">
        <v>0</v>
      </c>
      <c r="J382" s="98">
        <v>0</v>
      </c>
      <c r="K382" s="98">
        <v>0</v>
      </c>
      <c r="L382" s="98">
        <v>1409.64</v>
      </c>
      <c r="M382" s="98">
        <v>2969</v>
      </c>
      <c r="N382" s="98">
        <v>42.51</v>
      </c>
      <c r="O382" s="98">
        <v>659.62</v>
      </c>
      <c r="P382" s="98">
        <v>256</v>
      </c>
      <c r="Q382" s="98">
        <v>0</v>
      </c>
      <c r="R382" s="98">
        <v>0</v>
      </c>
      <c r="S382" s="98">
        <v>0</v>
      </c>
      <c r="T382" s="98">
        <v>0</v>
      </c>
      <c r="U382" s="98">
        <v>0</v>
      </c>
      <c r="V382" s="98">
        <v>1409.64</v>
      </c>
      <c r="W382" s="98">
        <v>2969</v>
      </c>
      <c r="X382" s="98">
        <v>42.51</v>
      </c>
      <c r="Y382" s="98">
        <v>659.62</v>
      </c>
      <c r="Z382" s="98">
        <v>256</v>
      </c>
      <c r="AA382" s="98">
        <v>0</v>
      </c>
      <c r="AB382" s="98">
        <v>0</v>
      </c>
      <c r="AC382" s="98">
        <v>0</v>
      </c>
      <c r="AD382" s="98">
        <v>0</v>
      </c>
      <c r="AE382" s="98">
        <v>0</v>
      </c>
      <c r="AF382" s="98">
        <v>0</v>
      </c>
      <c r="AG382" s="98">
        <v>0</v>
      </c>
      <c r="AH382" s="98">
        <v>0</v>
      </c>
      <c r="AI382" s="98">
        <v>0</v>
      </c>
      <c r="AJ382" s="98">
        <v>0</v>
      </c>
      <c r="AK382" s="98">
        <v>0</v>
      </c>
      <c r="AL382" s="98">
        <v>0</v>
      </c>
      <c r="AM382" s="98">
        <v>0</v>
      </c>
      <c r="AN382" s="98">
        <v>0</v>
      </c>
      <c r="AO382" s="98">
        <v>0</v>
      </c>
      <c r="AP382" s="98">
        <v>0</v>
      </c>
      <c r="AQ382" s="98">
        <v>0.64</v>
      </c>
      <c r="AR382" s="98">
        <v>11</v>
      </c>
      <c r="AS382" s="98">
        <v>0.01</v>
      </c>
      <c r="AT382" s="98">
        <v>1</v>
      </c>
      <c r="AU382" s="98">
        <v>0</v>
      </c>
      <c r="AV382" s="98">
        <v>0</v>
      </c>
      <c r="AW382" s="98">
        <v>0</v>
      </c>
      <c r="AX382" s="98">
        <v>0</v>
      </c>
      <c r="AY382" s="98">
        <v>0</v>
      </c>
      <c r="AZ382" s="98">
        <v>0</v>
      </c>
      <c r="BA382" s="98">
        <v>0</v>
      </c>
      <c r="BB382" s="98">
        <v>0</v>
      </c>
      <c r="BC382" s="98">
        <v>0</v>
      </c>
      <c r="BD382" s="98">
        <v>0</v>
      </c>
      <c r="BE382" s="98">
        <v>0</v>
      </c>
      <c r="BF382" s="98">
        <v>0</v>
      </c>
      <c r="BG382" s="98">
        <v>64.67</v>
      </c>
      <c r="BH382" s="98">
        <v>107</v>
      </c>
      <c r="BI382" s="98">
        <v>16.739999999999998</v>
      </c>
      <c r="BJ382" s="98">
        <v>33</v>
      </c>
      <c r="BK382" s="98">
        <v>50.12</v>
      </c>
      <c r="BL382" s="98">
        <v>139</v>
      </c>
      <c r="BM382" s="98">
        <v>137.15</v>
      </c>
      <c r="BN382" s="98">
        <v>32</v>
      </c>
      <c r="BO382" s="98">
        <v>0</v>
      </c>
      <c r="BP382" s="98">
        <v>0</v>
      </c>
      <c r="BQ382" s="98">
        <v>0</v>
      </c>
      <c r="BR382" s="98">
        <v>0</v>
      </c>
      <c r="BS382" s="98">
        <v>0</v>
      </c>
      <c r="BT382" s="98">
        <v>0</v>
      </c>
      <c r="BU382" s="98">
        <v>0</v>
      </c>
      <c r="BV382" s="98">
        <v>0</v>
      </c>
      <c r="BW382" s="131">
        <f t="shared" si="46"/>
        <v>1525.0700000000002</v>
      </c>
      <c r="BX382" s="131">
        <f t="shared" si="47"/>
        <v>0</v>
      </c>
      <c r="IS382" s="60"/>
      <c r="IT382" s="60"/>
      <c r="IU382" s="60"/>
      <c r="IV382" s="60"/>
    </row>
    <row r="383" spans="1:256" s="50" customFormat="1" ht="20.25" customHeight="1">
      <c r="A383" s="280"/>
      <c r="B383" s="108" t="s">
        <v>56</v>
      </c>
      <c r="C383" s="98">
        <v>8436.2978939999994</v>
      </c>
      <c r="D383" s="98">
        <v>17764</v>
      </c>
      <c r="E383" s="99">
        <v>42.842970648684997</v>
      </c>
      <c r="F383" s="98">
        <v>1782.055265</v>
      </c>
      <c r="G383" s="98">
        <v>611</v>
      </c>
      <c r="H383" s="98">
        <v>18.920646000000001</v>
      </c>
      <c r="I383" s="98">
        <v>6</v>
      </c>
      <c r="J383" s="98">
        <v>0</v>
      </c>
      <c r="K383" s="98">
        <v>0</v>
      </c>
      <c r="L383" s="98">
        <v>7785.9024600000002</v>
      </c>
      <c r="M383" s="98">
        <v>16714</v>
      </c>
      <c r="N383" s="99">
        <v>44.2195738906156</v>
      </c>
      <c r="O383" s="98">
        <v>1684.7276469999999</v>
      </c>
      <c r="P383" s="98">
        <v>511</v>
      </c>
      <c r="Q383" s="98"/>
      <c r="R383" s="98"/>
      <c r="S383" s="99" t="e">
        <v>#DIV/0!</v>
      </c>
      <c r="T383" s="98">
        <v>0</v>
      </c>
      <c r="U383" s="98">
        <v>0</v>
      </c>
      <c r="V383" s="98">
        <v>7752.7957299999998</v>
      </c>
      <c r="W383" s="98">
        <v>16681</v>
      </c>
      <c r="X383" s="99">
        <v>44.032509305627599</v>
      </c>
      <c r="Y383" s="98">
        <v>1684.7276469999999</v>
      </c>
      <c r="Z383" s="98">
        <v>511</v>
      </c>
      <c r="AA383" s="98">
        <v>33.106729999999999</v>
      </c>
      <c r="AB383" s="98">
        <v>35</v>
      </c>
      <c r="AC383" s="98">
        <v>0</v>
      </c>
      <c r="AD383" s="98">
        <v>0</v>
      </c>
      <c r="AE383" s="98">
        <v>0</v>
      </c>
      <c r="AF383" s="98">
        <v>0</v>
      </c>
      <c r="AG383" s="98">
        <v>0</v>
      </c>
      <c r="AH383" s="98">
        <v>0</v>
      </c>
      <c r="AI383" s="98">
        <v>0</v>
      </c>
      <c r="AJ383" s="98">
        <v>0</v>
      </c>
      <c r="AK383" s="98">
        <v>0</v>
      </c>
      <c r="AL383" s="98">
        <v>0</v>
      </c>
      <c r="AM383" s="98">
        <v>0</v>
      </c>
      <c r="AN383" s="98">
        <v>0</v>
      </c>
      <c r="AO383" s="98">
        <v>0</v>
      </c>
      <c r="AP383" s="98">
        <v>0</v>
      </c>
      <c r="AQ383" s="98">
        <v>0</v>
      </c>
      <c r="AR383" s="98">
        <v>0</v>
      </c>
      <c r="AS383" s="98">
        <v>0</v>
      </c>
      <c r="AT383" s="98">
        <v>0</v>
      </c>
      <c r="AU383" s="98">
        <v>3.020696</v>
      </c>
      <c r="AV383" s="98">
        <v>3</v>
      </c>
      <c r="AW383" s="98">
        <v>0</v>
      </c>
      <c r="AX383" s="98">
        <v>0</v>
      </c>
      <c r="AY383" s="98">
        <v>0</v>
      </c>
      <c r="AZ383" s="98">
        <v>0</v>
      </c>
      <c r="BA383" s="98">
        <v>0</v>
      </c>
      <c r="BB383" s="98">
        <v>0</v>
      </c>
      <c r="BC383" s="98">
        <v>0</v>
      </c>
      <c r="BD383" s="98">
        <v>0</v>
      </c>
      <c r="BE383" s="98">
        <v>0</v>
      </c>
      <c r="BF383" s="98">
        <v>0</v>
      </c>
      <c r="BG383" s="98">
        <v>119.654545</v>
      </c>
      <c r="BH383" s="98">
        <v>115</v>
      </c>
      <c r="BI383" s="98">
        <v>37.572099999999999</v>
      </c>
      <c r="BJ383" s="98">
        <v>31</v>
      </c>
      <c r="BK383" s="98">
        <v>450.421536</v>
      </c>
      <c r="BL383" s="98">
        <v>843</v>
      </c>
      <c r="BM383" s="98">
        <v>59.755518000000002</v>
      </c>
      <c r="BN383" s="98">
        <v>69</v>
      </c>
      <c r="BO383" s="98">
        <v>58.378011000000001</v>
      </c>
      <c r="BP383" s="98">
        <v>81</v>
      </c>
      <c r="BQ383" s="98">
        <v>0</v>
      </c>
      <c r="BR383" s="98">
        <v>0</v>
      </c>
      <c r="BS383" s="98">
        <v>0</v>
      </c>
      <c r="BT383" s="98">
        <v>0</v>
      </c>
      <c r="BU383" s="98">
        <v>0</v>
      </c>
      <c r="BV383" s="98">
        <v>0</v>
      </c>
      <c r="BW383" s="131">
        <f t="shared" si="46"/>
        <v>8436.2978940000012</v>
      </c>
      <c r="BX383" s="131">
        <f t="shared" si="47"/>
        <v>0</v>
      </c>
      <c r="IS383" s="60"/>
      <c r="IT383" s="60"/>
      <c r="IU383" s="60"/>
      <c r="IV383" s="60"/>
    </row>
    <row r="384" spans="1:256" s="50" customFormat="1" ht="20.25" customHeight="1">
      <c r="A384" s="280"/>
      <c r="B384" s="108" t="s">
        <v>57</v>
      </c>
      <c r="C384" s="143">
        <v>6462.5276640000002</v>
      </c>
      <c r="D384" s="143">
        <v>11353</v>
      </c>
      <c r="E384" s="143">
        <v>42.074491136889002</v>
      </c>
      <c r="F384" s="143">
        <v>3348.5559840000001</v>
      </c>
      <c r="G384" s="144">
        <v>1191</v>
      </c>
      <c r="H384" s="145">
        <v>73.034135000000006</v>
      </c>
      <c r="I384" s="146">
        <v>4</v>
      </c>
      <c r="J384" s="145">
        <v>15.6134</v>
      </c>
      <c r="K384" s="145">
        <v>1</v>
      </c>
      <c r="L384" s="145">
        <v>6169.2016720000001</v>
      </c>
      <c r="M384" s="145">
        <v>11275</v>
      </c>
      <c r="N384" s="147">
        <v>40.861970453669997</v>
      </c>
      <c r="O384" s="143">
        <v>3036.7981340000001</v>
      </c>
      <c r="P384" s="148">
        <v>1161</v>
      </c>
      <c r="Q384" s="145">
        <v>181.45071200000001</v>
      </c>
      <c r="R384" s="145">
        <v>585</v>
      </c>
      <c r="S384" s="149">
        <v>16.5022669146501</v>
      </c>
      <c r="T384" s="145">
        <v>120.60582100000001</v>
      </c>
      <c r="U384" s="145">
        <v>54</v>
      </c>
      <c r="V384" s="145">
        <v>6093.6158420000002</v>
      </c>
      <c r="W384" s="145">
        <v>11226</v>
      </c>
      <c r="X384" s="147">
        <v>40.382480701401398</v>
      </c>
      <c r="Y384" s="145">
        <v>3005.2689340000002</v>
      </c>
      <c r="Z384" s="145">
        <v>1158</v>
      </c>
      <c r="AA384" s="145">
        <v>60.715685000000001</v>
      </c>
      <c r="AB384" s="145">
        <v>34</v>
      </c>
      <c r="AC384" s="145">
        <v>8.4792000000000005</v>
      </c>
      <c r="AD384" s="145">
        <v>1</v>
      </c>
      <c r="AE384" s="145">
        <v>14.870145000000001</v>
      </c>
      <c r="AF384" s="145">
        <v>15</v>
      </c>
      <c r="AG384" s="145">
        <v>23.05</v>
      </c>
      <c r="AH384" s="145">
        <v>2</v>
      </c>
      <c r="AI384" s="145">
        <v>0</v>
      </c>
      <c r="AJ384" s="145">
        <v>0</v>
      </c>
      <c r="AK384" s="145">
        <v>0</v>
      </c>
      <c r="AL384" s="145">
        <v>0</v>
      </c>
      <c r="AM384" s="145">
        <v>0</v>
      </c>
      <c r="AN384" s="145">
        <v>0</v>
      </c>
      <c r="AO384" s="145">
        <v>0</v>
      </c>
      <c r="AP384" s="145">
        <v>0</v>
      </c>
      <c r="AQ384" s="145">
        <v>0</v>
      </c>
      <c r="AR384" s="145">
        <v>0</v>
      </c>
      <c r="AS384" s="145">
        <v>0</v>
      </c>
      <c r="AT384" s="145">
        <v>0</v>
      </c>
      <c r="AU384" s="145">
        <v>9.4400499999999994</v>
      </c>
      <c r="AV384" s="145">
        <v>3</v>
      </c>
      <c r="AW384" s="145">
        <v>15.289300000000001</v>
      </c>
      <c r="AX384" s="145">
        <v>2</v>
      </c>
      <c r="AY384" s="145">
        <v>0</v>
      </c>
      <c r="AZ384" s="145">
        <v>0</v>
      </c>
      <c r="BA384" s="145">
        <v>0</v>
      </c>
      <c r="BB384" s="145">
        <v>0</v>
      </c>
      <c r="BC384" s="145">
        <v>0</v>
      </c>
      <c r="BD384" s="145">
        <v>0</v>
      </c>
      <c r="BE384" s="145">
        <v>0</v>
      </c>
      <c r="BF384" s="145">
        <v>0</v>
      </c>
      <c r="BG384" s="145">
        <v>11.724361999999999</v>
      </c>
      <c r="BH384" s="145">
        <v>20</v>
      </c>
      <c r="BI384" s="145">
        <v>167.98615000000001</v>
      </c>
      <c r="BJ384" s="145">
        <v>8</v>
      </c>
      <c r="BK384" s="145">
        <v>199.12744499999999</v>
      </c>
      <c r="BL384" s="145">
        <v>51</v>
      </c>
      <c r="BM384" s="145">
        <v>112.869</v>
      </c>
      <c r="BN384" s="145">
        <v>19</v>
      </c>
      <c r="BO384" s="145">
        <v>0</v>
      </c>
      <c r="BP384" s="145">
        <v>0</v>
      </c>
      <c r="BQ384" s="145">
        <v>0</v>
      </c>
      <c r="BR384" s="145">
        <v>0</v>
      </c>
      <c r="BS384" s="145">
        <v>0</v>
      </c>
      <c r="BT384" s="145">
        <v>0</v>
      </c>
      <c r="BU384" s="145">
        <v>0</v>
      </c>
      <c r="BV384" s="145">
        <v>0</v>
      </c>
      <c r="BW384" s="131">
        <f t="shared" si="46"/>
        <v>6462.5276640000002</v>
      </c>
      <c r="BX384" s="131">
        <f t="shared" si="47"/>
        <v>0</v>
      </c>
      <c r="IS384" s="60"/>
      <c r="IT384" s="60"/>
      <c r="IU384" s="60"/>
      <c r="IV384" s="60"/>
    </row>
    <row r="385" spans="1:256" s="50" customFormat="1" ht="20.25" customHeight="1">
      <c r="A385" s="280"/>
      <c r="B385" s="108" t="s">
        <v>58</v>
      </c>
      <c r="C385" s="90">
        <v>10659.251329999999</v>
      </c>
      <c r="D385" s="90">
        <v>15654</v>
      </c>
      <c r="E385" s="90">
        <v>74.318176512958004</v>
      </c>
      <c r="F385" s="90">
        <v>6747.9736679999996</v>
      </c>
      <c r="G385" s="90">
        <v>2063</v>
      </c>
      <c r="H385" s="90">
        <v>2.506726</v>
      </c>
      <c r="I385" s="90">
        <v>5</v>
      </c>
      <c r="J385" s="90"/>
      <c r="K385" s="90"/>
      <c r="L385" s="90">
        <v>8079.0716579999998</v>
      </c>
      <c r="M385" s="90">
        <v>14697</v>
      </c>
      <c r="N385" s="90">
        <v>70.732987086791198</v>
      </c>
      <c r="O385" s="90">
        <v>3671.0473419999998</v>
      </c>
      <c r="P385" s="90">
        <v>1345</v>
      </c>
      <c r="Q385" s="90">
        <v>6.1121220000000003</v>
      </c>
      <c r="R385" s="90">
        <v>7</v>
      </c>
      <c r="S385" s="90">
        <v>3.1628447428075401</v>
      </c>
      <c r="T385" s="90"/>
      <c r="U385" s="90"/>
      <c r="V385" s="90">
        <v>8030.0317510000004</v>
      </c>
      <c r="W385" s="90">
        <v>14649</v>
      </c>
      <c r="X385" s="90">
        <v>70.508797556601706</v>
      </c>
      <c r="Y385" s="90">
        <v>3641.679717</v>
      </c>
      <c r="Z385" s="90">
        <v>1333</v>
      </c>
      <c r="AA385" s="90">
        <v>49.039906999999999</v>
      </c>
      <c r="AB385" s="90">
        <v>48</v>
      </c>
      <c r="AC385" s="90">
        <v>29.367625</v>
      </c>
      <c r="AD385" s="90">
        <v>12</v>
      </c>
      <c r="AE385" s="90"/>
      <c r="AF385" s="90"/>
      <c r="AG385" s="90"/>
      <c r="AH385" s="90"/>
      <c r="AI385" s="90"/>
      <c r="AJ385" s="90"/>
      <c r="AK385" s="90"/>
      <c r="AL385" s="90"/>
      <c r="AM385" s="90"/>
      <c r="AN385" s="90"/>
      <c r="AO385" s="90"/>
      <c r="AP385" s="90"/>
      <c r="AQ385" s="90"/>
      <c r="AR385" s="90"/>
      <c r="AS385" s="90"/>
      <c r="AT385" s="90"/>
      <c r="AU385" s="90">
        <v>55.998137999999997</v>
      </c>
      <c r="AV385" s="90">
        <v>8</v>
      </c>
      <c r="AW385" s="90">
        <v>35.447817000000001</v>
      </c>
      <c r="AX385" s="90">
        <v>2</v>
      </c>
      <c r="AY385" s="90">
        <v>38.837429</v>
      </c>
      <c r="AZ385" s="90">
        <v>18</v>
      </c>
      <c r="BA385" s="90">
        <v>18.771125000000001</v>
      </c>
      <c r="BB385" s="90">
        <v>21</v>
      </c>
      <c r="BC385" s="90">
        <v>277.16000000000003</v>
      </c>
      <c r="BD385" s="90">
        <v>1</v>
      </c>
      <c r="BE385" s="90">
        <v>826.23199999999997</v>
      </c>
      <c r="BF385" s="90">
        <v>5</v>
      </c>
      <c r="BG385" s="90">
        <v>1633.185375</v>
      </c>
      <c r="BH385" s="90">
        <v>593</v>
      </c>
      <c r="BI385" s="90">
        <v>1540.921834</v>
      </c>
      <c r="BJ385" s="90">
        <v>512</v>
      </c>
      <c r="BK385" s="90">
        <v>572.49200599999995</v>
      </c>
      <c r="BL385" s="90">
        <v>332</v>
      </c>
      <c r="BM385" s="90">
        <v>655.55354999999997</v>
      </c>
      <c r="BN385" s="90">
        <v>178</v>
      </c>
      <c r="BO385" s="90"/>
      <c r="BP385" s="90"/>
      <c r="BQ385" s="90"/>
      <c r="BR385" s="90"/>
      <c r="BS385" s="90"/>
      <c r="BT385" s="90"/>
      <c r="BU385" s="90"/>
      <c r="BV385" s="90"/>
      <c r="BW385" s="131">
        <f t="shared" si="46"/>
        <v>10659.251332</v>
      </c>
      <c r="BX385" s="131">
        <f t="shared" si="47"/>
        <v>-2.0000006770715117E-6</v>
      </c>
      <c r="IS385" s="60"/>
      <c r="IT385" s="60"/>
      <c r="IU385" s="60"/>
      <c r="IV385" s="60"/>
    </row>
    <row r="386" spans="1:256" s="50" customFormat="1" ht="20.25" customHeight="1">
      <c r="A386" s="280"/>
      <c r="B386" s="108" t="s">
        <v>59</v>
      </c>
      <c r="C386" s="90">
        <v>5531.52</v>
      </c>
      <c r="D386" s="90">
        <v>11101</v>
      </c>
      <c r="E386" s="90">
        <v>42.717441920629199</v>
      </c>
      <c r="F386" s="90">
        <v>3551.9</v>
      </c>
      <c r="G386" s="90">
        <v>1121</v>
      </c>
      <c r="H386" s="90">
        <v>5.2</v>
      </c>
      <c r="I386" s="90">
        <v>9</v>
      </c>
      <c r="J386" s="90">
        <v>30.64</v>
      </c>
      <c r="K386" s="90">
        <v>5</v>
      </c>
      <c r="L386" s="90">
        <v>5311.98</v>
      </c>
      <c r="M386" s="90">
        <v>10665</v>
      </c>
      <c r="N386" s="90">
        <v>44.816472815568403</v>
      </c>
      <c r="O386" s="90">
        <v>3133.12</v>
      </c>
      <c r="P386" s="90">
        <v>966</v>
      </c>
      <c r="Q386" s="90">
        <v>165.96</v>
      </c>
      <c r="R386" s="90">
        <v>398</v>
      </c>
      <c r="S386" s="90">
        <v>57.509182895557601</v>
      </c>
      <c r="T386" s="90">
        <v>65.03</v>
      </c>
      <c r="U386" s="90">
        <v>40</v>
      </c>
      <c r="V386" s="90">
        <v>5131.2700000000004</v>
      </c>
      <c r="W386" s="90">
        <v>10559</v>
      </c>
      <c r="X386" s="90">
        <v>43.369820892318202</v>
      </c>
      <c r="Y386" s="90">
        <v>3043.82</v>
      </c>
      <c r="Z386" s="90">
        <v>947</v>
      </c>
      <c r="AA386" s="90">
        <v>0</v>
      </c>
      <c r="AB386" s="90">
        <v>0</v>
      </c>
      <c r="AC386" s="90">
        <v>0</v>
      </c>
      <c r="AD386" s="90">
        <v>0</v>
      </c>
      <c r="AE386" s="90">
        <v>180.71</v>
      </c>
      <c r="AF386" s="90">
        <v>106</v>
      </c>
      <c r="AG386" s="90">
        <v>89.3</v>
      </c>
      <c r="AH386" s="90">
        <v>19</v>
      </c>
      <c r="AI386" s="90">
        <v>0</v>
      </c>
      <c r="AJ386" s="90">
        <v>0</v>
      </c>
      <c r="AK386" s="90">
        <v>0</v>
      </c>
      <c r="AL386" s="90">
        <v>0</v>
      </c>
      <c r="AM386" s="90">
        <v>0</v>
      </c>
      <c r="AN386" s="90">
        <v>0</v>
      </c>
      <c r="AO386" s="90">
        <v>0</v>
      </c>
      <c r="AP386" s="90">
        <v>0</v>
      </c>
      <c r="AQ386" s="90">
        <v>1.76</v>
      </c>
      <c r="AR386" s="90">
        <v>3</v>
      </c>
      <c r="AS386" s="90">
        <v>0</v>
      </c>
      <c r="AT386" s="90">
        <v>0</v>
      </c>
      <c r="AU386" s="90">
        <v>0.8</v>
      </c>
      <c r="AV386" s="90">
        <v>1</v>
      </c>
      <c r="AW386" s="90">
        <v>0</v>
      </c>
      <c r="AX386" s="90">
        <v>0</v>
      </c>
      <c r="AY386" s="90">
        <v>0</v>
      </c>
      <c r="AZ386" s="90">
        <v>0</v>
      </c>
      <c r="BA386" s="90">
        <v>0</v>
      </c>
      <c r="BB386" s="90">
        <v>0</v>
      </c>
      <c r="BC386" s="90">
        <v>0</v>
      </c>
      <c r="BD386" s="90">
        <v>0</v>
      </c>
      <c r="BE386" s="90">
        <v>0</v>
      </c>
      <c r="BF386" s="90">
        <v>0</v>
      </c>
      <c r="BG386" s="90">
        <v>25.98</v>
      </c>
      <c r="BH386" s="90">
        <v>34</v>
      </c>
      <c r="BI386" s="90">
        <v>88.61</v>
      </c>
      <c r="BJ386" s="90">
        <v>48</v>
      </c>
      <c r="BK386" s="90">
        <v>184.75</v>
      </c>
      <c r="BL386" s="90">
        <v>382</v>
      </c>
      <c r="BM386" s="90">
        <v>280.38</v>
      </c>
      <c r="BN386" s="90">
        <v>97</v>
      </c>
      <c r="BO386" s="90">
        <v>1.05</v>
      </c>
      <c r="BP386" s="90">
        <v>7</v>
      </c>
      <c r="BQ386" s="90">
        <v>19.149999999999999</v>
      </c>
      <c r="BR386" s="90">
        <v>5</v>
      </c>
      <c r="BS386" s="90">
        <v>0</v>
      </c>
      <c r="BT386" s="90">
        <v>0</v>
      </c>
      <c r="BU386" s="90">
        <v>0</v>
      </c>
      <c r="BV386" s="90">
        <v>0</v>
      </c>
      <c r="BW386" s="131">
        <f t="shared" si="46"/>
        <v>5531.5199999999995</v>
      </c>
      <c r="BX386" s="131">
        <f t="shared" si="47"/>
        <v>0</v>
      </c>
      <c r="IS386" s="60"/>
      <c r="IT386" s="60"/>
      <c r="IU386" s="60"/>
      <c r="IV386" s="60"/>
    </row>
    <row r="387" spans="1:256" s="50" customFormat="1" ht="20.25" customHeight="1">
      <c r="A387" s="280"/>
      <c r="B387" s="108" t="s">
        <v>60</v>
      </c>
      <c r="C387" s="90">
        <v>25107.357347000001</v>
      </c>
      <c r="D387" s="90">
        <v>27705</v>
      </c>
      <c r="E387" s="90">
        <v>58.1084148933707</v>
      </c>
      <c r="F387" s="90">
        <v>12138.515871</v>
      </c>
      <c r="G387" s="90">
        <v>2797</v>
      </c>
      <c r="H387" s="90">
        <v>8771.4866920000004</v>
      </c>
      <c r="I387" s="90">
        <v>2696</v>
      </c>
      <c r="J387" s="90">
        <v>3440.644331</v>
      </c>
      <c r="K387" s="90">
        <v>147</v>
      </c>
      <c r="L387" s="90">
        <v>8902.6787729999996</v>
      </c>
      <c r="M387" s="90">
        <v>18459</v>
      </c>
      <c r="N387" s="90">
        <v>56.412296612511199</v>
      </c>
      <c r="O387" s="90">
        <v>5156.6840670000001</v>
      </c>
      <c r="P387" s="90">
        <v>2119</v>
      </c>
      <c r="Q387" s="90">
        <v>581.212985</v>
      </c>
      <c r="R387" s="90">
        <v>978</v>
      </c>
      <c r="S387" s="90">
        <v>252.38224970492001</v>
      </c>
      <c r="T387" s="90">
        <v>100.26792</v>
      </c>
      <c r="U387" s="90">
        <v>32</v>
      </c>
      <c r="V387" s="90">
        <v>8902.6787729999996</v>
      </c>
      <c r="W387" s="90">
        <v>18459</v>
      </c>
      <c r="X387" s="90">
        <v>56.413942350495603</v>
      </c>
      <c r="Y387" s="90">
        <v>5156.6840670000001</v>
      </c>
      <c r="Z387" s="90">
        <v>2119</v>
      </c>
      <c r="AA387" s="90">
        <v>0</v>
      </c>
      <c r="AB387" s="90">
        <v>0</v>
      </c>
      <c r="AC387" s="90">
        <v>0</v>
      </c>
      <c r="AD387" s="90">
        <v>0</v>
      </c>
      <c r="AE387" s="90">
        <v>0</v>
      </c>
      <c r="AF387" s="90">
        <v>0</v>
      </c>
      <c r="AG387" s="90">
        <v>0</v>
      </c>
      <c r="AH387" s="90">
        <v>0</v>
      </c>
      <c r="AI387" s="90">
        <v>12.757042999999999</v>
      </c>
      <c r="AJ387" s="90">
        <v>10</v>
      </c>
      <c r="AK387" s="90">
        <v>0</v>
      </c>
      <c r="AL387" s="90">
        <v>0</v>
      </c>
      <c r="AM387" s="90">
        <v>0</v>
      </c>
      <c r="AN387" s="90">
        <v>0</v>
      </c>
      <c r="AO387" s="90">
        <v>0</v>
      </c>
      <c r="AP387" s="90">
        <v>0</v>
      </c>
      <c r="AQ387" s="90">
        <v>0</v>
      </c>
      <c r="AR387" s="90">
        <v>0</v>
      </c>
      <c r="AS387" s="90">
        <v>0.6</v>
      </c>
      <c r="AT387" s="90">
        <v>1</v>
      </c>
      <c r="AU387" s="90">
        <v>87.340895000000003</v>
      </c>
      <c r="AV387" s="90">
        <v>27</v>
      </c>
      <c r="AW387" s="90">
        <v>614.27421300000003</v>
      </c>
      <c r="AX387" s="90">
        <v>16</v>
      </c>
      <c r="AY387" s="90">
        <v>4.0393860000000004</v>
      </c>
      <c r="AZ387" s="90">
        <v>1</v>
      </c>
      <c r="BA387" s="90">
        <v>0</v>
      </c>
      <c r="BB387" s="90">
        <v>0</v>
      </c>
      <c r="BC387" s="90">
        <v>0</v>
      </c>
      <c r="BD387" s="90">
        <v>0</v>
      </c>
      <c r="BE387" s="90">
        <v>0</v>
      </c>
      <c r="BF387" s="90">
        <v>0</v>
      </c>
      <c r="BG387" s="90">
        <v>7243.5268589999996</v>
      </c>
      <c r="BH387" s="90">
        <v>6437</v>
      </c>
      <c r="BI387" s="90">
        <v>2757.3432600000001</v>
      </c>
      <c r="BJ387" s="90">
        <v>485</v>
      </c>
      <c r="BK387" s="90">
        <v>85.527698999999998</v>
      </c>
      <c r="BL387" s="90">
        <v>75</v>
      </c>
      <c r="BM387" s="90">
        <v>168.97</v>
      </c>
      <c r="BN387" s="90">
        <v>29</v>
      </c>
      <c r="BO387" s="90">
        <v>0</v>
      </c>
      <c r="BP387" s="90">
        <v>0</v>
      </c>
      <c r="BQ387" s="90">
        <v>0</v>
      </c>
      <c r="BR387" s="90">
        <v>0</v>
      </c>
      <c r="BS387" s="90">
        <v>0</v>
      </c>
      <c r="BT387" s="90">
        <v>0</v>
      </c>
      <c r="BU387" s="90">
        <v>0</v>
      </c>
      <c r="BV387" s="90">
        <v>0</v>
      </c>
      <c r="BW387" s="131">
        <f t="shared" si="46"/>
        <v>25107.357346999997</v>
      </c>
      <c r="BX387" s="131">
        <f t="shared" si="47"/>
        <v>0</v>
      </c>
      <c r="IS387" s="60"/>
      <c r="IT387" s="60"/>
      <c r="IU387" s="60"/>
      <c r="IV387" s="60"/>
    </row>
    <row r="388" spans="1:256" s="50" customFormat="1" ht="20.25" customHeight="1">
      <c r="A388" s="280"/>
      <c r="B388" s="108" t="s">
        <v>61</v>
      </c>
      <c r="C388" s="90">
        <v>7313.47</v>
      </c>
      <c r="D388" s="90">
        <v>10341</v>
      </c>
      <c r="E388" s="90">
        <v>56.3098730356717</v>
      </c>
      <c r="F388" s="90">
        <v>2158.7199999999998</v>
      </c>
      <c r="G388" s="90">
        <v>805</v>
      </c>
      <c r="H388" s="90">
        <v>1.8</v>
      </c>
      <c r="I388" s="90">
        <v>1</v>
      </c>
      <c r="J388" s="90">
        <v>4.5999999999999996</v>
      </c>
      <c r="K388" s="90">
        <v>1</v>
      </c>
      <c r="L388" s="90">
        <v>6839.27</v>
      </c>
      <c r="M388" s="90">
        <v>9720</v>
      </c>
      <c r="N388" s="90">
        <v>57.221610993745998</v>
      </c>
      <c r="O388" s="90">
        <v>1962.55</v>
      </c>
      <c r="P388" s="90">
        <v>659</v>
      </c>
      <c r="Q388" s="90">
        <v>0.1</v>
      </c>
      <c r="R388" s="90">
        <v>1</v>
      </c>
      <c r="S388" s="90" t="e">
        <v>#DIV/0!</v>
      </c>
      <c r="T388" s="90">
        <v>0</v>
      </c>
      <c r="U388" s="90">
        <v>0</v>
      </c>
      <c r="V388" s="90">
        <v>6395.88</v>
      </c>
      <c r="W388" s="90">
        <v>9104</v>
      </c>
      <c r="X388" s="90">
        <v>56.5303202119131</v>
      </c>
      <c r="Y388" s="90">
        <v>1777.95</v>
      </c>
      <c r="Z388" s="90">
        <v>592</v>
      </c>
      <c r="AA388" s="90">
        <v>126.11</v>
      </c>
      <c r="AB388" s="90">
        <v>250</v>
      </c>
      <c r="AC388" s="90">
        <v>109.35</v>
      </c>
      <c r="AD388" s="90">
        <v>43</v>
      </c>
      <c r="AE388" s="90">
        <v>317.27999999999997</v>
      </c>
      <c r="AF388" s="90">
        <v>366</v>
      </c>
      <c r="AG388" s="90">
        <v>75.25</v>
      </c>
      <c r="AH388" s="90">
        <v>24</v>
      </c>
      <c r="AI388" s="90">
        <v>0</v>
      </c>
      <c r="AJ388" s="90">
        <v>0</v>
      </c>
      <c r="AK388" s="90">
        <v>0</v>
      </c>
      <c r="AL388" s="90">
        <v>0</v>
      </c>
      <c r="AM388" s="90">
        <v>0</v>
      </c>
      <c r="AN388" s="90">
        <v>0</v>
      </c>
      <c r="AO388" s="90">
        <v>0</v>
      </c>
      <c r="AP388" s="90">
        <v>0</v>
      </c>
      <c r="AQ388" s="90">
        <v>0.36</v>
      </c>
      <c r="AR388" s="90">
        <v>2</v>
      </c>
      <c r="AS388" s="90">
        <v>0</v>
      </c>
      <c r="AT388" s="90">
        <v>0</v>
      </c>
      <c r="AU388" s="90">
        <v>56.6</v>
      </c>
      <c r="AV388" s="90">
        <v>1</v>
      </c>
      <c r="AW388" s="90">
        <v>0</v>
      </c>
      <c r="AX388" s="90">
        <v>0</v>
      </c>
      <c r="AY388" s="90">
        <v>0</v>
      </c>
      <c r="AZ388" s="90">
        <v>0</v>
      </c>
      <c r="BA388" s="90">
        <v>0</v>
      </c>
      <c r="BB388" s="90">
        <v>0</v>
      </c>
      <c r="BC388" s="90">
        <v>0</v>
      </c>
      <c r="BD388" s="90">
        <v>0</v>
      </c>
      <c r="BE388" s="90">
        <v>0</v>
      </c>
      <c r="BF388" s="90">
        <v>0</v>
      </c>
      <c r="BG388" s="90">
        <v>62.95</v>
      </c>
      <c r="BH388" s="90">
        <v>24</v>
      </c>
      <c r="BI388" s="90">
        <v>17.16</v>
      </c>
      <c r="BJ388" s="90">
        <v>8</v>
      </c>
      <c r="BK388" s="90">
        <v>352.49</v>
      </c>
      <c r="BL388" s="90">
        <v>593</v>
      </c>
      <c r="BM388" s="90">
        <v>174.41</v>
      </c>
      <c r="BN388" s="90">
        <v>137</v>
      </c>
      <c r="BO388" s="90">
        <v>0</v>
      </c>
      <c r="BP388" s="90">
        <v>0</v>
      </c>
      <c r="BQ388" s="90">
        <v>0</v>
      </c>
      <c r="BR388" s="90">
        <v>0</v>
      </c>
      <c r="BS388" s="90">
        <v>0</v>
      </c>
      <c r="BT388" s="90">
        <v>0</v>
      </c>
      <c r="BU388" s="90">
        <v>0</v>
      </c>
      <c r="BV388" s="90">
        <v>0</v>
      </c>
      <c r="BW388" s="131">
        <f t="shared" si="46"/>
        <v>7313.47</v>
      </c>
      <c r="BX388" s="131">
        <f t="shared" si="47"/>
        <v>0</v>
      </c>
      <c r="IS388" s="60"/>
      <c r="IT388" s="60"/>
      <c r="IU388" s="60"/>
      <c r="IV388" s="60"/>
    </row>
    <row r="389" spans="1:256" s="50" customFormat="1" ht="20.25" customHeight="1">
      <c r="A389" s="280"/>
      <c r="B389" s="108" t="s">
        <v>62</v>
      </c>
      <c r="C389" s="90">
        <v>61289.302216999997</v>
      </c>
      <c r="D389" s="90">
        <v>167243</v>
      </c>
      <c r="E389" s="90">
        <v>44.278327115542197</v>
      </c>
      <c r="F389" s="90">
        <v>23478.214851000001</v>
      </c>
      <c r="G389" s="90">
        <v>8329</v>
      </c>
      <c r="H389" s="90">
        <v>1470.1963089999999</v>
      </c>
      <c r="I389" s="90">
        <v>555</v>
      </c>
      <c r="J389" s="90">
        <v>3180.2560140000001</v>
      </c>
      <c r="K389" s="90">
        <v>345</v>
      </c>
      <c r="L389" s="90">
        <v>37437.969712999999</v>
      </c>
      <c r="M389" s="90">
        <v>69839</v>
      </c>
      <c r="N389" s="90">
        <v>48.076921489015398</v>
      </c>
      <c r="O389" s="90">
        <v>12732.424311999999</v>
      </c>
      <c r="P389" s="90">
        <v>2927</v>
      </c>
      <c r="Q389" s="90">
        <v>2542.6542610000001</v>
      </c>
      <c r="R389" s="90">
        <v>5014</v>
      </c>
      <c r="S389" s="90">
        <v>70.570910182293204</v>
      </c>
      <c r="T389" s="90">
        <v>650.65410299999996</v>
      </c>
      <c r="U389" s="90">
        <v>134</v>
      </c>
      <c r="V389" s="90">
        <v>36490.018665000003</v>
      </c>
      <c r="W389" s="90">
        <v>67856</v>
      </c>
      <c r="X389" s="90">
        <v>47.510313332675402</v>
      </c>
      <c r="Y389" s="90">
        <v>12198.727768999999</v>
      </c>
      <c r="Z389" s="90">
        <v>2768</v>
      </c>
      <c r="AA389" s="90">
        <v>902.60920099999998</v>
      </c>
      <c r="AB389" s="90">
        <v>1946</v>
      </c>
      <c r="AC389" s="90">
        <v>474.58455700000002</v>
      </c>
      <c r="AD389" s="90">
        <v>156</v>
      </c>
      <c r="AE389" s="90">
        <v>45.341847000000001</v>
      </c>
      <c r="AF389" s="90">
        <v>37</v>
      </c>
      <c r="AG389" s="90">
        <v>59.111986000000002</v>
      </c>
      <c r="AH389" s="90">
        <v>3</v>
      </c>
      <c r="AI389" s="90">
        <v>12894.527973</v>
      </c>
      <c r="AJ389" s="90">
        <v>66684</v>
      </c>
      <c r="AK389" s="90">
        <v>131.885617</v>
      </c>
      <c r="AL389" s="90">
        <v>1235</v>
      </c>
      <c r="AM389" s="90">
        <v>12894.527973</v>
      </c>
      <c r="AN389" s="90">
        <v>66684</v>
      </c>
      <c r="AO389" s="90">
        <v>131.885617</v>
      </c>
      <c r="AP389" s="90">
        <v>1235</v>
      </c>
      <c r="AQ389" s="90">
        <v>21.518699999999999</v>
      </c>
      <c r="AR389" s="90">
        <v>75</v>
      </c>
      <c r="AS389" s="90">
        <v>9.8729999999999993</v>
      </c>
      <c r="AT389" s="90">
        <v>19</v>
      </c>
      <c r="AU389" s="90">
        <v>1190.014995</v>
      </c>
      <c r="AV389" s="90">
        <v>103</v>
      </c>
      <c r="AW389" s="90">
        <v>1574.9047210000001</v>
      </c>
      <c r="AX389" s="90">
        <v>88</v>
      </c>
      <c r="AY389" s="90">
        <v>114.59951</v>
      </c>
      <c r="AZ389" s="90">
        <v>53</v>
      </c>
      <c r="BA389" s="90">
        <v>28.887263999999998</v>
      </c>
      <c r="BB389" s="90">
        <v>12</v>
      </c>
      <c r="BC389" s="90">
        <v>49.119053000000001</v>
      </c>
      <c r="BD389" s="90">
        <v>4</v>
      </c>
      <c r="BE389" s="90">
        <v>2.16</v>
      </c>
      <c r="BF389" s="90">
        <v>1</v>
      </c>
      <c r="BG389" s="90">
        <v>4496.331142</v>
      </c>
      <c r="BH389" s="90">
        <v>4404</v>
      </c>
      <c r="BI389" s="90">
        <v>4657.5615939999998</v>
      </c>
      <c r="BJ389" s="90">
        <v>2422</v>
      </c>
      <c r="BK389" s="90">
        <v>791.987348</v>
      </c>
      <c r="BL389" s="90">
        <v>1113</v>
      </c>
      <c r="BM389" s="90">
        <v>506.73408699999999</v>
      </c>
      <c r="BN389" s="90">
        <v>1257</v>
      </c>
      <c r="BO389" s="90">
        <v>2778.0263150000001</v>
      </c>
      <c r="BP389" s="90">
        <v>24403</v>
      </c>
      <c r="BQ389" s="90">
        <v>642.623242</v>
      </c>
      <c r="BR389" s="90">
        <v>21</v>
      </c>
      <c r="BS389" s="90">
        <v>45.011158999999999</v>
      </c>
      <c r="BT389" s="90">
        <v>10</v>
      </c>
      <c r="BU389" s="90">
        <v>10.904999999999999</v>
      </c>
      <c r="BV389" s="90">
        <v>2</v>
      </c>
      <c r="BW389" s="131">
        <f t="shared" si="46"/>
        <v>61289.302217000004</v>
      </c>
      <c r="BX389" s="131">
        <f t="shared" si="47"/>
        <v>0</v>
      </c>
      <c r="IS389" s="60"/>
      <c r="IT389" s="60"/>
      <c r="IU389" s="60"/>
      <c r="IV389" s="60"/>
    </row>
    <row r="390" spans="1:256" s="50" customFormat="1" ht="20.25" customHeight="1">
      <c r="A390" s="280"/>
      <c r="B390" s="108" t="s">
        <v>41</v>
      </c>
      <c r="C390" s="102">
        <v>93341.789982999995</v>
      </c>
      <c r="D390" s="103">
        <v>158825</v>
      </c>
      <c r="E390" s="104">
        <v>43.593988775090899</v>
      </c>
      <c r="F390" s="102">
        <v>48573.930270999997</v>
      </c>
      <c r="G390" s="102">
        <v>16980</v>
      </c>
      <c r="H390" s="112">
        <v>545.38402299999996</v>
      </c>
      <c r="I390" s="105">
        <v>286</v>
      </c>
      <c r="J390" s="112">
        <v>306.05838799999998</v>
      </c>
      <c r="K390" s="105">
        <v>140</v>
      </c>
      <c r="L390" s="112">
        <v>85727.735929999995</v>
      </c>
      <c r="M390" s="105">
        <v>146722</v>
      </c>
      <c r="N390" s="103">
        <v>45.770919092120202</v>
      </c>
      <c r="O390" s="112">
        <v>41803.619733</v>
      </c>
      <c r="P390" s="112">
        <v>13573</v>
      </c>
      <c r="Q390" s="112">
        <v>2787.85547</v>
      </c>
      <c r="R390" s="105">
        <v>4167</v>
      </c>
      <c r="S390" s="103">
        <v>33.724758706783703</v>
      </c>
      <c r="T390" s="112">
        <v>1520.6907699999999</v>
      </c>
      <c r="U390" s="105">
        <v>496</v>
      </c>
      <c r="V390" s="112">
        <v>85508.871874000004</v>
      </c>
      <c r="W390" s="105">
        <v>146364</v>
      </c>
      <c r="X390" s="103">
        <v>45.750428419967001</v>
      </c>
      <c r="Y390" s="112">
        <v>41504.799526000003</v>
      </c>
      <c r="Z390" s="112">
        <v>13473</v>
      </c>
      <c r="AA390" s="112">
        <v>167.81136799999999</v>
      </c>
      <c r="AB390" s="105">
        <v>266</v>
      </c>
      <c r="AC390" s="112">
        <v>217.107607</v>
      </c>
      <c r="AD390" s="105">
        <v>77</v>
      </c>
      <c r="AE390" s="112">
        <v>51.052686999999999</v>
      </c>
      <c r="AF390" s="123">
        <v>94</v>
      </c>
      <c r="AG390" s="112">
        <v>81.712599999999995</v>
      </c>
      <c r="AH390" s="123">
        <v>23</v>
      </c>
      <c r="AI390" s="105">
        <v>724.32216800000003</v>
      </c>
      <c r="AJ390" s="105">
        <v>4707</v>
      </c>
      <c r="AK390" s="105">
        <v>48.137442</v>
      </c>
      <c r="AL390" s="105">
        <v>38</v>
      </c>
      <c r="AM390" s="105">
        <v>724.32216800000003</v>
      </c>
      <c r="AN390" s="105">
        <v>4707</v>
      </c>
      <c r="AO390" s="105">
        <v>48.137442</v>
      </c>
      <c r="AP390" s="105">
        <v>38</v>
      </c>
      <c r="AQ390" s="126">
        <v>17.092628999999999</v>
      </c>
      <c r="AR390" s="123">
        <v>236</v>
      </c>
      <c r="AS390" s="126">
        <v>21.514026999999999</v>
      </c>
      <c r="AT390" s="123">
        <v>140</v>
      </c>
      <c r="AU390" s="105">
        <v>458.44167099999999</v>
      </c>
      <c r="AV390" s="105">
        <v>101</v>
      </c>
      <c r="AW390" s="105">
        <v>1044.853077</v>
      </c>
      <c r="AX390" s="105">
        <v>73</v>
      </c>
      <c r="AY390" s="112">
        <v>20.304542000000001</v>
      </c>
      <c r="AZ390" s="112">
        <v>23</v>
      </c>
      <c r="BA390" s="112">
        <v>10.037482000000001</v>
      </c>
      <c r="BB390" s="112">
        <v>13</v>
      </c>
      <c r="BC390" s="112">
        <v>46.776007999999997</v>
      </c>
      <c r="BD390" s="112">
        <v>704</v>
      </c>
      <c r="BE390" s="112">
        <v>40.809800000000003</v>
      </c>
      <c r="BF390" s="112">
        <v>357</v>
      </c>
      <c r="BG390" s="112">
        <v>4188.2717679999996</v>
      </c>
      <c r="BH390" s="123">
        <v>4655</v>
      </c>
      <c r="BI390" s="112">
        <v>3974.8984310000001</v>
      </c>
      <c r="BJ390" s="123">
        <v>2048</v>
      </c>
      <c r="BK390" s="126">
        <v>1609.216451</v>
      </c>
      <c r="BL390" s="123">
        <v>1329</v>
      </c>
      <c r="BM390" s="126">
        <v>1287.4076910000001</v>
      </c>
      <c r="BN390" s="123">
        <v>559</v>
      </c>
      <c r="BO390" s="105">
        <v>0</v>
      </c>
      <c r="BP390" s="105">
        <v>1E-4</v>
      </c>
      <c r="BQ390" s="105">
        <v>6.92</v>
      </c>
      <c r="BR390" s="105">
        <v>2.9999999999999997E-4</v>
      </c>
      <c r="BS390" s="112">
        <v>4.2447930000100804</v>
      </c>
      <c r="BT390" s="112">
        <v>61.999899999999997</v>
      </c>
      <c r="BU390" s="112">
        <v>29.674200000000202</v>
      </c>
      <c r="BV390" s="112">
        <v>38.999699999999997</v>
      </c>
      <c r="BW390" s="131">
        <f t="shared" si="46"/>
        <v>93341.78998300001</v>
      </c>
      <c r="BX390" s="131">
        <f t="shared" si="47"/>
        <v>0</v>
      </c>
      <c r="IS390" s="60"/>
      <c r="IT390" s="60"/>
      <c r="IU390" s="60"/>
      <c r="IV390" s="60"/>
    </row>
    <row r="391" spans="1:256" s="50" customFormat="1" ht="20.25" customHeight="1">
      <c r="A391" s="280"/>
      <c r="B391" s="108" t="s">
        <v>63</v>
      </c>
      <c r="C391" s="90">
        <v>2490.34</v>
      </c>
      <c r="D391" s="90">
        <v>4951</v>
      </c>
      <c r="E391" s="90">
        <v>61.8</v>
      </c>
      <c r="F391" s="90">
        <v>1173.58</v>
      </c>
      <c r="G391" s="90">
        <v>330</v>
      </c>
      <c r="H391" s="90">
        <v>31.44</v>
      </c>
      <c r="I391" s="90">
        <v>21</v>
      </c>
      <c r="J391" s="90">
        <v>39.130000000000003</v>
      </c>
      <c r="K391" s="90">
        <v>18</v>
      </c>
      <c r="L391" s="90">
        <v>2189.8200000000002</v>
      </c>
      <c r="M391" s="90">
        <v>4764</v>
      </c>
      <c r="N391" s="90">
        <v>63.04</v>
      </c>
      <c r="O391" s="90">
        <v>885.42</v>
      </c>
      <c r="P391" s="90">
        <v>186</v>
      </c>
      <c r="Q391" s="90"/>
      <c r="R391" s="90"/>
      <c r="S391" s="90"/>
      <c r="T391" s="90"/>
      <c r="U391" s="90"/>
      <c r="V391" s="90">
        <v>2189.8200000000002</v>
      </c>
      <c r="W391" s="90">
        <v>4764</v>
      </c>
      <c r="X391" s="90">
        <v>63.04</v>
      </c>
      <c r="Y391" s="90">
        <v>885.42</v>
      </c>
      <c r="Z391" s="90">
        <v>186</v>
      </c>
      <c r="AA391" s="90"/>
      <c r="AB391" s="90"/>
      <c r="AC391" s="90"/>
      <c r="AD391" s="90"/>
      <c r="AE391" s="90"/>
      <c r="AF391" s="90"/>
      <c r="AG391" s="90"/>
      <c r="AH391" s="90"/>
      <c r="AI391" s="90"/>
      <c r="AJ391" s="90"/>
      <c r="AK391" s="90"/>
      <c r="AL391" s="90"/>
      <c r="AM391" s="90"/>
      <c r="AN391" s="90"/>
      <c r="AO391" s="90"/>
      <c r="AP391" s="90"/>
      <c r="AQ391" s="90">
        <v>13.12</v>
      </c>
      <c r="AR391" s="90">
        <v>10</v>
      </c>
      <c r="AS391" s="90">
        <v>15.27</v>
      </c>
      <c r="AT391" s="90">
        <v>16</v>
      </c>
      <c r="AU391" s="90">
        <v>126.43</v>
      </c>
      <c r="AV391" s="90">
        <v>12</v>
      </c>
      <c r="AW391" s="90">
        <v>72.69</v>
      </c>
      <c r="AX391" s="90">
        <v>8</v>
      </c>
      <c r="AY391" s="90">
        <v>0</v>
      </c>
      <c r="AZ391" s="90">
        <v>0</v>
      </c>
      <c r="BA391" s="90">
        <v>0</v>
      </c>
      <c r="BB391" s="90">
        <v>1</v>
      </c>
      <c r="BC391" s="90"/>
      <c r="BD391" s="90"/>
      <c r="BE391" s="90"/>
      <c r="BF391" s="90"/>
      <c r="BG391" s="90">
        <v>47.33</v>
      </c>
      <c r="BH391" s="90">
        <v>64</v>
      </c>
      <c r="BI391" s="90">
        <v>90.22</v>
      </c>
      <c r="BJ391" s="90">
        <v>75</v>
      </c>
      <c r="BK391" s="90">
        <v>107.94</v>
      </c>
      <c r="BL391" s="90">
        <v>79</v>
      </c>
      <c r="BM391" s="90">
        <v>70.849999999999994</v>
      </c>
      <c r="BN391" s="90">
        <v>24</v>
      </c>
      <c r="BO391" s="90">
        <v>0</v>
      </c>
      <c r="BP391" s="90">
        <v>1</v>
      </c>
      <c r="BQ391" s="90">
        <v>0</v>
      </c>
      <c r="BR391" s="90">
        <v>0</v>
      </c>
      <c r="BS391" s="98">
        <v>-25.74</v>
      </c>
      <c r="BT391" s="98">
        <v>0</v>
      </c>
      <c r="BU391" s="98">
        <v>0</v>
      </c>
      <c r="BV391" s="98">
        <v>2</v>
      </c>
      <c r="BW391" s="131">
        <f t="shared" si="46"/>
        <v>2490.34</v>
      </c>
      <c r="BX391" s="131">
        <f t="shared" si="47"/>
        <v>0</v>
      </c>
      <c r="IS391" s="60"/>
      <c r="IT391" s="60"/>
      <c r="IU391" s="60"/>
      <c r="IV391" s="60"/>
    </row>
    <row r="392" spans="1:256" s="50" customFormat="1" ht="20.25" customHeight="1">
      <c r="A392" s="280"/>
      <c r="B392" s="108" t="s">
        <v>64</v>
      </c>
      <c r="C392" s="90">
        <v>328.07</v>
      </c>
      <c r="D392" s="90">
        <v>499</v>
      </c>
      <c r="E392" s="90">
        <v>39.44</v>
      </c>
      <c r="F392" s="90">
        <v>110.27</v>
      </c>
      <c r="G392" s="90">
        <v>20</v>
      </c>
      <c r="H392" s="90">
        <v>0</v>
      </c>
      <c r="I392" s="90">
        <v>0</v>
      </c>
      <c r="J392" s="90">
        <v>0</v>
      </c>
      <c r="K392" s="90">
        <v>0</v>
      </c>
      <c r="L392" s="90">
        <v>276.37</v>
      </c>
      <c r="M392" s="90">
        <v>488</v>
      </c>
      <c r="N392" s="90">
        <v>39.44</v>
      </c>
      <c r="O392" s="90">
        <v>110.07</v>
      </c>
      <c r="P392" s="90">
        <v>19</v>
      </c>
      <c r="Q392" s="90">
        <v>0</v>
      </c>
      <c r="R392" s="90">
        <v>0</v>
      </c>
      <c r="S392" s="90">
        <v>0</v>
      </c>
      <c r="T392" s="90">
        <v>0</v>
      </c>
      <c r="U392" s="90">
        <v>0</v>
      </c>
      <c r="V392" s="90">
        <v>276.37</v>
      </c>
      <c r="W392" s="90">
        <v>488</v>
      </c>
      <c r="X392" s="90">
        <v>39.44</v>
      </c>
      <c r="Y392" s="90">
        <v>110.07</v>
      </c>
      <c r="Z392" s="90">
        <v>19</v>
      </c>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v>51.7</v>
      </c>
      <c r="BH392" s="90">
        <v>11</v>
      </c>
      <c r="BI392" s="90">
        <v>0.2</v>
      </c>
      <c r="BJ392" s="90">
        <v>1</v>
      </c>
      <c r="BK392" s="90"/>
      <c r="BL392" s="90"/>
      <c r="BM392" s="90"/>
      <c r="BN392" s="90"/>
      <c r="BO392" s="90"/>
      <c r="BP392" s="90"/>
      <c r="BQ392" s="90"/>
      <c r="BR392" s="90"/>
      <c r="BS392" s="90"/>
      <c r="BT392" s="90"/>
      <c r="BU392" s="90"/>
      <c r="BV392" s="90"/>
      <c r="BW392" s="131">
        <f t="shared" si="46"/>
        <v>328.07</v>
      </c>
      <c r="BX392" s="131">
        <f t="shared" si="47"/>
        <v>0</v>
      </c>
      <c r="IS392" s="60"/>
      <c r="IT392" s="60"/>
      <c r="IU392" s="60"/>
      <c r="IV392" s="60"/>
    </row>
    <row r="393" spans="1:256" s="50" customFormat="1" ht="20.25" customHeight="1">
      <c r="A393" s="280"/>
      <c r="B393" s="108" t="s">
        <v>65</v>
      </c>
      <c r="C393" s="90">
        <v>13546.16</v>
      </c>
      <c r="D393" s="90">
        <v>30797</v>
      </c>
      <c r="E393" s="90">
        <v>45.92</v>
      </c>
      <c r="F393" s="90">
        <v>4271.28</v>
      </c>
      <c r="G393" s="90">
        <v>1934</v>
      </c>
      <c r="H393" s="90">
        <v>6.31</v>
      </c>
      <c r="I393" s="90">
        <v>8</v>
      </c>
      <c r="J393" s="90">
        <v>1.8</v>
      </c>
      <c r="K393" s="90">
        <v>1</v>
      </c>
      <c r="L393" s="90">
        <v>13257.08</v>
      </c>
      <c r="M393" s="90">
        <v>30358</v>
      </c>
      <c r="N393" s="90">
        <v>47.29</v>
      </c>
      <c r="O393" s="90">
        <v>3756.06</v>
      </c>
      <c r="P393" s="90">
        <v>1748</v>
      </c>
      <c r="Q393" s="90">
        <v>347.64</v>
      </c>
      <c r="R393" s="90">
        <v>826</v>
      </c>
      <c r="S393" s="90">
        <v>80.33</v>
      </c>
      <c r="T393" s="90">
        <v>122.1</v>
      </c>
      <c r="U393" s="90">
        <v>32</v>
      </c>
      <c r="V393" s="90">
        <v>13257.08</v>
      </c>
      <c r="W393" s="90">
        <v>30358</v>
      </c>
      <c r="X393" s="90">
        <v>47.29</v>
      </c>
      <c r="Y393" s="90">
        <v>3756.06</v>
      </c>
      <c r="Z393" s="90">
        <v>1748</v>
      </c>
      <c r="AA393" s="90"/>
      <c r="AB393" s="90"/>
      <c r="AC393" s="90"/>
      <c r="AD393" s="90"/>
      <c r="AE393" s="90"/>
      <c r="AF393" s="90"/>
      <c r="AG393" s="90"/>
      <c r="AH393" s="90"/>
      <c r="AI393" s="90"/>
      <c r="AJ393" s="90"/>
      <c r="AK393" s="90"/>
      <c r="AL393" s="90"/>
      <c r="AM393" s="90"/>
      <c r="AN393" s="90"/>
      <c r="AO393" s="90"/>
      <c r="AP393" s="90"/>
      <c r="AQ393" s="90">
        <v>0.6</v>
      </c>
      <c r="AR393" s="90">
        <v>5</v>
      </c>
      <c r="AS393" s="90">
        <v>1.25</v>
      </c>
      <c r="AT393" s="90">
        <v>2</v>
      </c>
      <c r="AU393" s="90">
        <v>10.23</v>
      </c>
      <c r="AV393" s="90">
        <v>4</v>
      </c>
      <c r="AW393" s="90">
        <v>61</v>
      </c>
      <c r="AX393" s="90">
        <v>2</v>
      </c>
      <c r="AY393" s="90">
        <v>2.17</v>
      </c>
      <c r="AZ393" s="90">
        <v>4</v>
      </c>
      <c r="BA393" s="90"/>
      <c r="BB393" s="90"/>
      <c r="BC393" s="90"/>
      <c r="BD393" s="90"/>
      <c r="BE393" s="90"/>
      <c r="BF393" s="90"/>
      <c r="BG393" s="90">
        <v>65.61</v>
      </c>
      <c r="BH393" s="90">
        <v>45</v>
      </c>
      <c r="BI393" s="90">
        <v>149.63999999999999</v>
      </c>
      <c r="BJ393" s="90">
        <v>47</v>
      </c>
      <c r="BK393" s="90">
        <v>192.85</v>
      </c>
      <c r="BL393" s="90">
        <v>195</v>
      </c>
      <c r="BM393" s="90">
        <v>297.98</v>
      </c>
      <c r="BN393" s="90">
        <v>132</v>
      </c>
      <c r="BO393" s="90">
        <v>11.31</v>
      </c>
      <c r="BP393" s="90">
        <v>178</v>
      </c>
      <c r="BQ393" s="90">
        <v>3.55</v>
      </c>
      <c r="BR393" s="90">
        <v>2</v>
      </c>
      <c r="BS393" s="90"/>
      <c r="BT393" s="90"/>
      <c r="BU393" s="90"/>
      <c r="BV393" s="90"/>
      <c r="BW393" s="131">
        <f t="shared" si="46"/>
        <v>13546.16</v>
      </c>
      <c r="BX393" s="131">
        <f t="shared" si="47"/>
        <v>0</v>
      </c>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0"/>
      <c r="CY393" s="130"/>
      <c r="CZ393" s="130"/>
      <c r="DA393" s="130"/>
      <c r="DB393" s="130"/>
      <c r="DC393" s="130"/>
      <c r="DD393" s="130"/>
      <c r="DE393" s="130"/>
      <c r="DF393" s="130"/>
      <c r="DG393" s="130"/>
      <c r="DH393" s="130"/>
      <c r="DI393" s="130"/>
      <c r="DJ393" s="130"/>
      <c r="DK393" s="130"/>
      <c r="DL393" s="130"/>
      <c r="IS393" s="60"/>
      <c r="IT393" s="60"/>
      <c r="IU393" s="60"/>
      <c r="IV393" s="60"/>
    </row>
    <row r="394" spans="1:256" s="50" customFormat="1" ht="20.25" customHeight="1">
      <c r="A394" s="280"/>
      <c r="B394" s="108" t="s">
        <v>66</v>
      </c>
      <c r="C394" s="90">
        <v>3745.745754</v>
      </c>
      <c r="D394" s="90">
        <v>4868</v>
      </c>
      <c r="E394" s="90">
        <v>77.984136750072594</v>
      </c>
      <c r="F394" s="90">
        <v>663.83702300000004</v>
      </c>
      <c r="G394" s="90">
        <v>594</v>
      </c>
      <c r="H394" s="90">
        <v>409.19518499999998</v>
      </c>
      <c r="I394" s="90">
        <v>4</v>
      </c>
      <c r="J394" s="90"/>
      <c r="K394" s="90"/>
      <c r="L394" s="90">
        <v>3003.8807830000001</v>
      </c>
      <c r="M394" s="90">
        <v>4758</v>
      </c>
      <c r="N394" s="113">
        <v>86.734890321053101</v>
      </c>
      <c r="O394" s="90">
        <v>467.418273</v>
      </c>
      <c r="P394" s="90">
        <v>536</v>
      </c>
      <c r="Q394" s="90"/>
      <c r="R394" s="90"/>
      <c r="S394" s="90"/>
      <c r="T394" s="90"/>
      <c r="U394" s="90"/>
      <c r="V394" s="90">
        <v>3003.8807830000001</v>
      </c>
      <c r="W394" s="90">
        <v>4758</v>
      </c>
      <c r="X394" s="113">
        <v>86.739398488641697</v>
      </c>
      <c r="Y394" s="90">
        <v>467.418273</v>
      </c>
      <c r="Z394" s="90">
        <v>536</v>
      </c>
      <c r="AA394" s="90"/>
      <c r="AB394" s="90"/>
      <c r="AC394" s="90"/>
      <c r="AD394" s="90"/>
      <c r="AE394" s="90"/>
      <c r="AF394" s="90"/>
      <c r="AG394" s="90"/>
      <c r="AH394" s="90"/>
      <c r="AI394" s="90">
        <v>77.211383999999995</v>
      </c>
      <c r="AJ394" s="90">
        <v>19</v>
      </c>
      <c r="AK394" s="90">
        <v>10.234</v>
      </c>
      <c r="AL394" s="90">
        <v>9</v>
      </c>
      <c r="AM394" s="90">
        <v>70.073627999999999</v>
      </c>
      <c r="AN394" s="90">
        <v>18</v>
      </c>
      <c r="AO394" s="90">
        <v>10.234</v>
      </c>
      <c r="AP394" s="90">
        <v>9</v>
      </c>
      <c r="AQ394" s="90">
        <v>0.13</v>
      </c>
      <c r="AR394" s="90">
        <v>1</v>
      </c>
      <c r="AS394" s="90"/>
      <c r="AT394" s="90"/>
      <c r="AU394" s="90">
        <v>2.2635000000000001</v>
      </c>
      <c r="AV394" s="90">
        <v>4</v>
      </c>
      <c r="AW394" s="90"/>
      <c r="AX394" s="90"/>
      <c r="AY394" s="90"/>
      <c r="AZ394" s="90"/>
      <c r="BA394" s="90"/>
      <c r="BB394" s="90"/>
      <c r="BC394" s="90"/>
      <c r="BD394" s="90"/>
      <c r="BE394" s="90"/>
      <c r="BF394" s="90"/>
      <c r="BG394" s="90">
        <v>73.293492000000001</v>
      </c>
      <c r="BH394" s="90">
        <v>4</v>
      </c>
      <c r="BI394" s="90">
        <v>18.245628</v>
      </c>
      <c r="BJ394" s="90">
        <v>12</v>
      </c>
      <c r="BK394" s="90">
        <v>179.77141</v>
      </c>
      <c r="BL394" s="90">
        <v>77</v>
      </c>
      <c r="BM394" s="90">
        <v>167.939122</v>
      </c>
      <c r="BN394" s="90">
        <v>37</v>
      </c>
      <c r="BO394" s="90">
        <v>0</v>
      </c>
      <c r="BP394" s="90">
        <v>1</v>
      </c>
      <c r="BQ394" s="90"/>
      <c r="BR394" s="90"/>
      <c r="BS394" s="90"/>
      <c r="BT394" s="90"/>
      <c r="BU394" s="90"/>
      <c r="BV394" s="90"/>
      <c r="BW394" s="131">
        <f t="shared" si="46"/>
        <v>3745.745754</v>
      </c>
      <c r="BX394" s="131">
        <f t="shared" si="47"/>
        <v>0</v>
      </c>
      <c r="BY394" s="130"/>
      <c r="BZ394" s="130"/>
      <c r="CA394" s="130"/>
      <c r="CB394" s="130"/>
      <c r="CC394" s="130"/>
      <c r="CD394" s="130"/>
      <c r="CE394" s="130"/>
      <c r="CF394" s="130"/>
      <c r="CG394" s="130"/>
      <c r="CH394" s="130"/>
      <c r="CI394" s="130"/>
      <c r="CJ394" s="130"/>
      <c r="CK394" s="130"/>
      <c r="CL394" s="130"/>
      <c r="CM394" s="130"/>
      <c r="CN394" s="130"/>
      <c r="CO394" s="130"/>
      <c r="CP394" s="130"/>
      <c r="CQ394" s="130"/>
      <c r="CR394" s="130"/>
      <c r="CS394" s="130"/>
      <c r="CT394" s="130"/>
      <c r="CU394" s="130"/>
      <c r="CV394" s="130"/>
      <c r="CW394" s="130"/>
      <c r="CX394" s="130"/>
      <c r="CY394" s="130"/>
      <c r="CZ394" s="130"/>
      <c r="DA394" s="130"/>
      <c r="DB394" s="130"/>
      <c r="DC394" s="130"/>
      <c r="DD394" s="130"/>
      <c r="DE394" s="130"/>
      <c r="DF394" s="130"/>
      <c r="DG394" s="130"/>
      <c r="DH394" s="130"/>
      <c r="DI394" s="130"/>
      <c r="DJ394" s="130"/>
      <c r="DK394" s="130"/>
      <c r="DL394" s="130"/>
      <c r="IS394" s="60"/>
      <c r="IT394" s="60"/>
      <c r="IU394" s="60"/>
      <c r="IV394" s="60"/>
    </row>
    <row r="395" spans="1:256" s="50" customFormat="1" ht="20.25" customHeight="1">
      <c r="A395" s="280"/>
      <c r="B395" s="91" t="s">
        <v>67</v>
      </c>
      <c r="C395" s="90">
        <v>2425.5830120000001</v>
      </c>
      <c r="D395" s="90">
        <v>4594</v>
      </c>
      <c r="E395" s="90">
        <v>29.247899334530999</v>
      </c>
      <c r="F395" s="90">
        <v>744.90710000000001</v>
      </c>
      <c r="G395" s="90">
        <v>245</v>
      </c>
      <c r="H395" s="90">
        <v>152.57891499999999</v>
      </c>
      <c r="I395" s="90">
        <v>50</v>
      </c>
      <c r="J395" s="90">
        <v>129.33250000000001</v>
      </c>
      <c r="K395" s="90">
        <v>6</v>
      </c>
      <c r="L395" s="90">
        <v>2138.1276010000001</v>
      </c>
      <c r="M395" s="90">
        <v>4166</v>
      </c>
      <c r="N395" s="90">
        <v>42.337098523691203</v>
      </c>
      <c r="O395" s="90">
        <v>563.34939999999995</v>
      </c>
      <c r="P395" s="90">
        <v>176</v>
      </c>
      <c r="Q395" s="90">
        <v>0</v>
      </c>
      <c r="R395" s="90">
        <v>0</v>
      </c>
      <c r="S395" s="90">
        <v>0</v>
      </c>
      <c r="T395" s="90">
        <v>0</v>
      </c>
      <c r="U395" s="90">
        <v>0</v>
      </c>
      <c r="V395" s="90">
        <v>2138.1276010000001</v>
      </c>
      <c r="W395" s="90">
        <v>4166</v>
      </c>
      <c r="X395" s="90">
        <v>42.337098523691203</v>
      </c>
      <c r="Y395" s="90">
        <v>563.34939999999995</v>
      </c>
      <c r="Z395" s="90">
        <v>176</v>
      </c>
      <c r="AA395" s="90">
        <v>0</v>
      </c>
      <c r="AB395" s="90">
        <v>0</v>
      </c>
      <c r="AC395" s="90">
        <v>0</v>
      </c>
      <c r="AD395" s="90">
        <v>0</v>
      </c>
      <c r="AE395" s="90">
        <v>0</v>
      </c>
      <c r="AF395" s="90">
        <v>0</v>
      </c>
      <c r="AG395" s="90">
        <v>0</v>
      </c>
      <c r="AH395" s="90">
        <v>0</v>
      </c>
      <c r="AI395" s="90">
        <v>0</v>
      </c>
      <c r="AJ395" s="90">
        <v>0</v>
      </c>
      <c r="AK395" s="90">
        <v>0</v>
      </c>
      <c r="AL395" s="90">
        <v>0</v>
      </c>
      <c r="AM395" s="90">
        <v>0</v>
      </c>
      <c r="AN395" s="90">
        <v>0</v>
      </c>
      <c r="AO395" s="90">
        <v>0</v>
      </c>
      <c r="AP395" s="90">
        <v>0</v>
      </c>
      <c r="AQ395" s="90">
        <v>0</v>
      </c>
      <c r="AR395" s="90">
        <v>0</v>
      </c>
      <c r="AS395" s="90">
        <v>0</v>
      </c>
      <c r="AT395" s="90">
        <v>0</v>
      </c>
      <c r="AU395" s="90">
        <v>0</v>
      </c>
      <c r="AV395" s="90">
        <v>0</v>
      </c>
      <c r="AW395" s="90">
        <v>0</v>
      </c>
      <c r="AX395" s="90">
        <v>0</v>
      </c>
      <c r="AY395" s="90">
        <v>0</v>
      </c>
      <c r="AZ395" s="90">
        <v>0</v>
      </c>
      <c r="BA395" s="90">
        <v>0</v>
      </c>
      <c r="BB395" s="90">
        <v>0</v>
      </c>
      <c r="BC395" s="90">
        <v>0</v>
      </c>
      <c r="BD395" s="90">
        <v>0</v>
      </c>
      <c r="BE395" s="90">
        <v>0</v>
      </c>
      <c r="BF395" s="90">
        <v>0</v>
      </c>
      <c r="BG395" s="90">
        <v>115.910456</v>
      </c>
      <c r="BH395" s="90">
        <v>328</v>
      </c>
      <c r="BI395" s="90">
        <v>23.3232</v>
      </c>
      <c r="BJ395" s="90">
        <v>42</v>
      </c>
      <c r="BK395" s="90">
        <v>18.96604</v>
      </c>
      <c r="BL395" s="90">
        <v>50</v>
      </c>
      <c r="BM395" s="90">
        <v>28.902000000000001</v>
      </c>
      <c r="BN395" s="90">
        <v>21</v>
      </c>
      <c r="BO395" s="90">
        <v>0</v>
      </c>
      <c r="BP395" s="90">
        <v>0</v>
      </c>
      <c r="BQ395" s="90">
        <v>0</v>
      </c>
      <c r="BR395" s="90">
        <v>0</v>
      </c>
      <c r="BS395" s="90">
        <v>0</v>
      </c>
      <c r="BT395" s="90">
        <v>0</v>
      </c>
      <c r="BU395" s="90">
        <v>0</v>
      </c>
      <c r="BV395" s="90">
        <v>0</v>
      </c>
      <c r="BW395" s="131">
        <f t="shared" si="46"/>
        <v>2425.5830120000001</v>
      </c>
      <c r="BX395" s="131">
        <f t="shared" si="47"/>
        <v>0</v>
      </c>
      <c r="BY395" s="133"/>
      <c r="BZ395" s="133"/>
      <c r="CA395" s="133"/>
      <c r="CB395" s="133"/>
      <c r="CC395" s="133"/>
      <c r="CD395" s="133"/>
      <c r="CE395" s="133"/>
      <c r="CF395" s="133"/>
      <c r="CG395" s="133"/>
      <c r="CH395" s="133"/>
      <c r="CI395" s="133"/>
      <c r="CJ395" s="133"/>
      <c r="CK395" s="133"/>
      <c r="CL395" s="133"/>
      <c r="CM395" s="133"/>
      <c r="CN395" s="165"/>
      <c r="CO395" s="133"/>
      <c r="CP395" s="165"/>
      <c r="CQ395" s="133"/>
      <c r="CR395" s="133"/>
      <c r="CS395" s="166"/>
      <c r="CT395" s="166"/>
      <c r="CU395" s="166"/>
      <c r="CV395" s="167"/>
      <c r="CW395" s="167"/>
      <c r="CX395" s="167"/>
      <c r="CY395" s="167"/>
      <c r="CZ395" s="167"/>
      <c r="DA395" s="167"/>
      <c r="DB395" s="167"/>
      <c r="DC395" s="130"/>
      <c r="DD395" s="130"/>
      <c r="DE395" s="130"/>
      <c r="DF395" s="130"/>
      <c r="DG395" s="130"/>
      <c r="DH395" s="130"/>
      <c r="DI395" s="130"/>
      <c r="DJ395" s="130"/>
      <c r="DK395" s="130"/>
      <c r="DL395" s="130"/>
      <c r="IS395" s="60"/>
      <c r="IT395" s="60"/>
      <c r="IU395" s="60"/>
      <c r="IV395" s="60"/>
    </row>
    <row r="396" spans="1:256" s="50" customFormat="1" ht="20.25" customHeight="1">
      <c r="A396" s="280"/>
      <c r="B396" s="91" t="s">
        <v>68</v>
      </c>
      <c r="C396" s="90">
        <v>1210.43</v>
      </c>
      <c r="D396" s="90">
        <v>2540</v>
      </c>
      <c r="E396" s="90">
        <v>16.66</v>
      </c>
      <c r="F396" s="90">
        <v>667.28</v>
      </c>
      <c r="G396" s="90">
        <v>165</v>
      </c>
      <c r="H396" s="90">
        <v>0</v>
      </c>
      <c r="I396" s="90">
        <v>0</v>
      </c>
      <c r="J396" s="90">
        <v>0</v>
      </c>
      <c r="K396" s="90">
        <v>0</v>
      </c>
      <c r="L396" s="90">
        <v>982.58</v>
      </c>
      <c r="M396" s="90">
        <v>2095</v>
      </c>
      <c r="N396" s="90">
        <v>24.96</v>
      </c>
      <c r="O396" s="90">
        <v>193.13</v>
      </c>
      <c r="P396" s="90">
        <v>83</v>
      </c>
      <c r="Q396" s="90">
        <v>0</v>
      </c>
      <c r="R396" s="90">
        <v>0</v>
      </c>
      <c r="S396" s="90">
        <v>0</v>
      </c>
      <c r="T396" s="90">
        <v>0</v>
      </c>
      <c r="U396" s="90">
        <v>0</v>
      </c>
      <c r="V396" s="90">
        <v>982.58</v>
      </c>
      <c r="W396" s="90">
        <v>2095</v>
      </c>
      <c r="X396" s="90">
        <v>24.96</v>
      </c>
      <c r="Y396" s="90">
        <v>193.13</v>
      </c>
      <c r="Z396" s="90">
        <v>83</v>
      </c>
      <c r="AA396" s="90">
        <v>0</v>
      </c>
      <c r="AB396" s="90">
        <v>0</v>
      </c>
      <c r="AC396" s="90">
        <v>0</v>
      </c>
      <c r="AD396" s="90">
        <v>0</v>
      </c>
      <c r="AE396" s="90">
        <v>0</v>
      </c>
      <c r="AF396" s="90">
        <v>0</v>
      </c>
      <c r="AG396" s="90">
        <v>0</v>
      </c>
      <c r="AH396" s="90">
        <v>0</v>
      </c>
      <c r="AI396" s="90">
        <v>0</v>
      </c>
      <c r="AJ396" s="90">
        <v>0</v>
      </c>
      <c r="AK396" s="90">
        <v>0</v>
      </c>
      <c r="AL396" s="90">
        <v>0</v>
      </c>
      <c r="AM396" s="90">
        <v>0</v>
      </c>
      <c r="AN396" s="90">
        <v>0</v>
      </c>
      <c r="AO396" s="90">
        <v>0</v>
      </c>
      <c r="AP396" s="90">
        <v>0</v>
      </c>
      <c r="AQ396" s="90">
        <v>2.34</v>
      </c>
      <c r="AR396" s="90">
        <v>34</v>
      </c>
      <c r="AS396" s="90">
        <v>1.2</v>
      </c>
      <c r="AT396" s="90">
        <v>1</v>
      </c>
      <c r="AU396" s="90">
        <v>5.99</v>
      </c>
      <c r="AV396" s="90">
        <v>1</v>
      </c>
      <c r="AW396" s="90">
        <v>147.19999999999999</v>
      </c>
      <c r="AX396" s="90">
        <v>3</v>
      </c>
      <c r="AY396" s="90">
        <v>0</v>
      </c>
      <c r="AZ396" s="90">
        <v>0</v>
      </c>
      <c r="BA396" s="90">
        <v>0</v>
      </c>
      <c r="BB396" s="90">
        <v>0</v>
      </c>
      <c r="BC396" s="90">
        <v>0</v>
      </c>
      <c r="BD396" s="90">
        <v>0</v>
      </c>
      <c r="BE396" s="90">
        <v>0</v>
      </c>
      <c r="BF396" s="90">
        <v>0</v>
      </c>
      <c r="BG396" s="90">
        <v>110.43</v>
      </c>
      <c r="BH396" s="90">
        <v>221</v>
      </c>
      <c r="BI396" s="90">
        <v>146.52000000000001</v>
      </c>
      <c r="BJ396" s="90">
        <v>37</v>
      </c>
      <c r="BK396" s="90">
        <v>109.09</v>
      </c>
      <c r="BL396" s="90">
        <v>189</v>
      </c>
      <c r="BM396" s="90">
        <v>179.23</v>
      </c>
      <c r="BN396" s="90">
        <v>41</v>
      </c>
      <c r="BO396" s="90">
        <v>0</v>
      </c>
      <c r="BP396" s="90">
        <v>0</v>
      </c>
      <c r="BQ396" s="90">
        <v>0</v>
      </c>
      <c r="BR396" s="90">
        <v>0</v>
      </c>
      <c r="BS396" s="90">
        <v>0</v>
      </c>
      <c r="BT396" s="90">
        <v>0</v>
      </c>
      <c r="BU396" s="90">
        <v>0</v>
      </c>
      <c r="BV396" s="90">
        <v>0</v>
      </c>
      <c r="BW396" s="131">
        <f t="shared" si="46"/>
        <v>1210.43</v>
      </c>
      <c r="BX396" s="131">
        <f t="shared" si="47"/>
        <v>0</v>
      </c>
      <c r="BY396" s="130"/>
      <c r="BZ396" s="130"/>
      <c r="CA396" s="130"/>
      <c r="CB396" s="130"/>
      <c r="CC396" s="130"/>
      <c r="CD396" s="130"/>
      <c r="CE396" s="130"/>
      <c r="CF396" s="130"/>
      <c r="CG396" s="130"/>
      <c r="CH396" s="130"/>
      <c r="CI396" s="130"/>
      <c r="CJ396" s="130"/>
      <c r="CK396" s="130"/>
      <c r="CL396" s="130"/>
      <c r="CM396" s="130"/>
      <c r="CN396" s="130"/>
      <c r="CO396" s="130"/>
      <c r="CP396" s="130"/>
      <c r="CQ396" s="130"/>
      <c r="CR396" s="130"/>
      <c r="CS396" s="130"/>
      <c r="CT396" s="130"/>
      <c r="CU396" s="130"/>
      <c r="CV396" s="130"/>
      <c r="CW396" s="130"/>
      <c r="CX396" s="130"/>
      <c r="CY396" s="130"/>
      <c r="CZ396" s="130"/>
      <c r="DA396" s="130"/>
      <c r="DB396" s="130"/>
      <c r="DC396" s="130"/>
      <c r="DD396" s="130"/>
      <c r="DE396" s="130"/>
      <c r="DF396" s="130"/>
      <c r="DG396" s="130"/>
      <c r="DH396" s="130"/>
      <c r="DI396" s="130"/>
      <c r="DJ396" s="130"/>
      <c r="DK396" s="130"/>
      <c r="DL396" s="130"/>
      <c r="IS396" s="60"/>
      <c r="IT396" s="60"/>
      <c r="IU396" s="60"/>
      <c r="IV396" s="60"/>
    </row>
    <row r="397" spans="1:256" s="50" customFormat="1" ht="20.25" customHeight="1">
      <c r="A397" s="280"/>
      <c r="B397" s="108" t="s">
        <v>69</v>
      </c>
      <c r="C397" s="151">
        <v>3896.22</v>
      </c>
      <c r="D397" s="152">
        <v>7411</v>
      </c>
      <c r="E397" s="153">
        <v>45.58</v>
      </c>
      <c r="F397" s="151">
        <v>2021.99</v>
      </c>
      <c r="G397" s="152">
        <v>546</v>
      </c>
      <c r="H397" s="151">
        <v>301.18</v>
      </c>
      <c r="I397" s="159">
        <v>8</v>
      </c>
      <c r="J397" s="151">
        <v>100.71</v>
      </c>
      <c r="K397" s="159">
        <v>5</v>
      </c>
      <c r="L397" s="151">
        <v>3273.25</v>
      </c>
      <c r="M397" s="159">
        <v>7188</v>
      </c>
      <c r="N397" s="160">
        <v>49.75</v>
      </c>
      <c r="O397" s="151">
        <v>935.25</v>
      </c>
      <c r="P397" s="161">
        <v>295</v>
      </c>
      <c r="Q397" s="151">
        <v>151.97999999999999</v>
      </c>
      <c r="R397" s="159">
        <v>476</v>
      </c>
      <c r="S397" s="111">
        <v>12.06</v>
      </c>
      <c r="T397" s="151">
        <v>102.23</v>
      </c>
      <c r="U397" s="159">
        <v>37</v>
      </c>
      <c r="V397" s="151">
        <v>3273.25</v>
      </c>
      <c r="W397" s="159">
        <v>7188</v>
      </c>
      <c r="X397" s="160">
        <v>48.6</v>
      </c>
      <c r="Y397" s="151">
        <v>935.25</v>
      </c>
      <c r="Z397" s="161">
        <v>295</v>
      </c>
      <c r="AA397" s="151"/>
      <c r="AB397" s="164"/>
      <c r="AC397" s="151"/>
      <c r="AD397" s="159"/>
      <c r="AE397" s="151"/>
      <c r="AF397" s="159"/>
      <c r="AG397" s="151"/>
      <c r="AH397" s="159"/>
      <c r="AI397" s="159"/>
      <c r="AJ397" s="159"/>
      <c r="AK397" s="159"/>
      <c r="AL397" s="159"/>
      <c r="AM397" s="159"/>
      <c r="AN397" s="159"/>
      <c r="AO397" s="159"/>
      <c r="AP397" s="159"/>
      <c r="AQ397" s="151"/>
      <c r="AR397" s="151"/>
      <c r="AS397" s="151"/>
      <c r="AT397" s="151"/>
      <c r="AU397" s="151"/>
      <c r="AV397" s="159">
        <v>2</v>
      </c>
      <c r="AW397" s="111">
        <v>22.28</v>
      </c>
      <c r="AX397" s="111">
        <v>2</v>
      </c>
      <c r="AY397" s="151">
        <v>0.05</v>
      </c>
      <c r="AZ397" s="159">
        <v>1</v>
      </c>
      <c r="BA397" s="151"/>
      <c r="BB397" s="159"/>
      <c r="BC397" s="98"/>
      <c r="BD397" s="152"/>
      <c r="BE397" s="152"/>
      <c r="BF397" s="152"/>
      <c r="BG397" s="151">
        <v>44.96</v>
      </c>
      <c r="BH397" s="159">
        <v>175</v>
      </c>
      <c r="BI397" s="151">
        <v>346.96</v>
      </c>
      <c r="BJ397" s="159">
        <v>155</v>
      </c>
      <c r="BK397" s="151">
        <v>276.77999999999997</v>
      </c>
      <c r="BL397" s="159">
        <v>37</v>
      </c>
      <c r="BM397" s="151">
        <v>616.79</v>
      </c>
      <c r="BN397" s="159">
        <v>89</v>
      </c>
      <c r="BO397" s="151"/>
      <c r="BP397" s="159"/>
      <c r="BQ397" s="151"/>
      <c r="BR397" s="159"/>
      <c r="BS397" s="151"/>
      <c r="BT397" s="159"/>
      <c r="BU397" s="151"/>
      <c r="BV397" s="159"/>
      <c r="BW397" s="131">
        <f t="shared" si="46"/>
        <v>3896.2200000000003</v>
      </c>
      <c r="BX397" s="131">
        <f t="shared" si="47"/>
        <v>0</v>
      </c>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0"/>
      <c r="CY397" s="130"/>
      <c r="CZ397" s="130"/>
      <c r="DA397" s="130"/>
      <c r="DB397" s="130"/>
      <c r="DC397" s="130"/>
      <c r="DD397" s="130"/>
      <c r="DE397" s="130"/>
      <c r="DF397" s="130"/>
      <c r="DG397" s="130"/>
      <c r="DH397" s="130"/>
      <c r="DI397" s="130"/>
      <c r="DJ397" s="130"/>
      <c r="DK397" s="130"/>
      <c r="DL397" s="130"/>
      <c r="IS397" s="60"/>
      <c r="IT397" s="60"/>
      <c r="IU397" s="60"/>
      <c r="IV397" s="60"/>
    </row>
    <row r="398" spans="1:256" s="50" customFormat="1" ht="20.25" customHeight="1">
      <c r="A398" s="280"/>
      <c r="B398" s="108" t="s">
        <v>71</v>
      </c>
      <c r="C398" s="98">
        <v>1689.22</v>
      </c>
      <c r="D398" s="98">
        <v>3492</v>
      </c>
      <c r="E398" s="98">
        <v>34.229999999999997</v>
      </c>
      <c r="F398" s="98">
        <v>266.52999999999997</v>
      </c>
      <c r="G398" s="98">
        <v>298</v>
      </c>
      <c r="H398" s="98">
        <v>9.36</v>
      </c>
      <c r="I398" s="98">
        <v>2</v>
      </c>
      <c r="J398" s="98">
        <v>0</v>
      </c>
      <c r="K398" s="98">
        <v>0</v>
      </c>
      <c r="L398" s="98">
        <v>1646.81</v>
      </c>
      <c r="M398" s="98">
        <v>3458</v>
      </c>
      <c r="N398" s="98">
        <v>35.1</v>
      </c>
      <c r="O398" s="98">
        <v>258.26</v>
      </c>
      <c r="P398" s="98">
        <v>264</v>
      </c>
      <c r="Q398" s="98">
        <v>40.369999999999997</v>
      </c>
      <c r="R398" s="98">
        <v>53</v>
      </c>
      <c r="S398" s="98">
        <v>0</v>
      </c>
      <c r="T398" s="98">
        <v>0</v>
      </c>
      <c r="U398" s="98">
        <v>0</v>
      </c>
      <c r="V398" s="98">
        <v>1606.44</v>
      </c>
      <c r="W398" s="98">
        <v>3405</v>
      </c>
      <c r="X398" s="98">
        <v>0</v>
      </c>
      <c r="Y398" s="98">
        <v>258.26</v>
      </c>
      <c r="Z398" s="98">
        <v>264</v>
      </c>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v>1.54</v>
      </c>
      <c r="BH398" s="98">
        <v>2</v>
      </c>
      <c r="BI398" s="98">
        <v>2.4300000000000002</v>
      </c>
      <c r="BJ398" s="98">
        <v>14</v>
      </c>
      <c r="BK398" s="98">
        <v>22.04</v>
      </c>
      <c r="BL398" s="98">
        <v>19</v>
      </c>
      <c r="BM398" s="98">
        <v>1.97</v>
      </c>
      <c r="BN398" s="98">
        <v>12</v>
      </c>
      <c r="BO398" s="98"/>
      <c r="BP398" s="98"/>
      <c r="BQ398" s="98"/>
      <c r="BR398" s="98"/>
      <c r="BS398" s="98">
        <v>9.4700000000000006</v>
      </c>
      <c r="BT398" s="98">
        <v>11</v>
      </c>
      <c r="BU398" s="98">
        <v>3.87</v>
      </c>
      <c r="BV398" s="98">
        <v>8</v>
      </c>
      <c r="BW398" s="131">
        <f t="shared" ref="BW398:BW403" si="54">H398+L398+AI398+AQ398+AU398+AY398+BC398+BG398+BK398+BO398+BS398</f>
        <v>1689.2199999999998</v>
      </c>
      <c r="BX398" s="131">
        <f t="shared" ref="BX398:BX403" si="55">C398-BW398</f>
        <v>0</v>
      </c>
      <c r="BY398" s="130"/>
      <c r="BZ398" s="130"/>
      <c r="CA398" s="130"/>
      <c r="CB398" s="130"/>
      <c r="CC398" s="130"/>
      <c r="CD398" s="130"/>
      <c r="CE398" s="130"/>
      <c r="CF398" s="130"/>
      <c r="CG398" s="130"/>
      <c r="CH398" s="130"/>
      <c r="CI398" s="130"/>
      <c r="CJ398" s="130"/>
      <c r="CK398" s="130"/>
      <c r="CL398" s="130"/>
      <c r="CM398" s="130"/>
      <c r="CN398" s="130"/>
      <c r="CO398" s="130"/>
      <c r="CP398" s="130"/>
      <c r="CQ398" s="130"/>
      <c r="CR398" s="130"/>
      <c r="CS398" s="130"/>
      <c r="CT398" s="130"/>
      <c r="CU398" s="130"/>
      <c r="CV398" s="130"/>
      <c r="CW398" s="130"/>
      <c r="CX398" s="130"/>
      <c r="CY398" s="130"/>
      <c r="CZ398" s="130"/>
      <c r="DA398" s="130"/>
      <c r="DB398" s="130"/>
      <c r="DC398" s="130"/>
      <c r="DD398" s="130"/>
      <c r="DE398" s="130"/>
      <c r="DF398" s="130"/>
      <c r="DG398" s="130"/>
      <c r="DH398" s="130"/>
      <c r="DI398" s="130"/>
      <c r="DJ398" s="130"/>
      <c r="DK398" s="130"/>
      <c r="DL398" s="130"/>
      <c r="IS398" s="60"/>
      <c r="IT398" s="60"/>
      <c r="IU398" s="60"/>
      <c r="IV398" s="60"/>
    </row>
    <row r="399" spans="1:256" s="50" customFormat="1" ht="20.25" customHeight="1">
      <c r="A399" s="280"/>
      <c r="B399" s="108" t="s">
        <v>72</v>
      </c>
      <c r="C399" s="98">
        <v>2263.3200000000002</v>
      </c>
      <c r="D399" s="98">
        <v>3541.6</v>
      </c>
      <c r="E399" s="98">
        <v>47.1</v>
      </c>
      <c r="F399" s="98">
        <v>493.26</v>
      </c>
      <c r="G399" s="98">
        <v>102</v>
      </c>
      <c r="H399" s="98">
        <v>5.22</v>
      </c>
      <c r="I399" s="98">
        <v>3</v>
      </c>
      <c r="J399" s="98">
        <v>0</v>
      </c>
      <c r="K399" s="98">
        <v>0</v>
      </c>
      <c r="L399" s="98">
        <v>2125.46</v>
      </c>
      <c r="M399" s="98">
        <v>3432</v>
      </c>
      <c r="N399" s="98">
        <v>47.16</v>
      </c>
      <c r="O399" s="98">
        <v>409.18</v>
      </c>
      <c r="P399" s="98">
        <v>77</v>
      </c>
      <c r="Q399" s="98">
        <v>0</v>
      </c>
      <c r="R399" s="98">
        <v>0</v>
      </c>
      <c r="S399" s="98">
        <v>0</v>
      </c>
      <c r="T399" s="98">
        <v>0</v>
      </c>
      <c r="U399" s="98">
        <v>0</v>
      </c>
      <c r="V399" s="98">
        <v>2125.46</v>
      </c>
      <c r="W399" s="98">
        <v>3432</v>
      </c>
      <c r="X399" s="98">
        <v>47.16</v>
      </c>
      <c r="Y399" s="98">
        <v>409.18</v>
      </c>
      <c r="Z399" s="98">
        <v>77</v>
      </c>
      <c r="AA399" s="98">
        <v>0</v>
      </c>
      <c r="AB399" s="98">
        <v>0</v>
      </c>
      <c r="AC399" s="98">
        <v>0</v>
      </c>
      <c r="AD399" s="98">
        <v>0</v>
      </c>
      <c r="AE399" s="98">
        <v>0</v>
      </c>
      <c r="AF399" s="98">
        <v>0</v>
      </c>
      <c r="AG399" s="98">
        <v>0</v>
      </c>
      <c r="AH399" s="98">
        <v>0</v>
      </c>
      <c r="AI399" s="98">
        <v>0</v>
      </c>
      <c r="AJ399" s="98">
        <v>0</v>
      </c>
      <c r="AK399" s="98">
        <v>0</v>
      </c>
      <c r="AL399" s="98">
        <v>0</v>
      </c>
      <c r="AM399" s="98">
        <v>0</v>
      </c>
      <c r="AN399" s="98">
        <v>0</v>
      </c>
      <c r="AO399" s="98">
        <v>0</v>
      </c>
      <c r="AP399" s="98">
        <v>0</v>
      </c>
      <c r="AQ399" s="98">
        <v>1.29</v>
      </c>
      <c r="AR399" s="98">
        <v>5</v>
      </c>
      <c r="AS399" s="98">
        <v>0.31</v>
      </c>
      <c r="AT399" s="98">
        <v>2</v>
      </c>
      <c r="AU399" s="98">
        <v>0.19</v>
      </c>
      <c r="AV399" s="98">
        <v>1</v>
      </c>
      <c r="AW399" s="98">
        <v>0</v>
      </c>
      <c r="AX399" s="98">
        <v>0</v>
      </c>
      <c r="AY399" s="98">
        <v>1.22</v>
      </c>
      <c r="AZ399" s="98">
        <v>1</v>
      </c>
      <c r="BA399" s="98">
        <v>9</v>
      </c>
      <c r="BB399" s="98">
        <v>4</v>
      </c>
      <c r="BC399" s="98">
        <v>0</v>
      </c>
      <c r="BD399" s="98">
        <v>0</v>
      </c>
      <c r="BE399" s="98">
        <v>0</v>
      </c>
      <c r="BF399" s="98">
        <v>0</v>
      </c>
      <c r="BG399" s="98">
        <v>104.02</v>
      </c>
      <c r="BH399" s="98">
        <v>79.599999999999994</v>
      </c>
      <c r="BI399" s="98">
        <v>52.24</v>
      </c>
      <c r="BJ399" s="98">
        <v>15</v>
      </c>
      <c r="BK399" s="98">
        <v>25.92</v>
      </c>
      <c r="BL399" s="98">
        <v>20</v>
      </c>
      <c r="BM399" s="98">
        <v>17.03</v>
      </c>
      <c r="BN399" s="98">
        <v>3</v>
      </c>
      <c r="BO399" s="98">
        <v>0</v>
      </c>
      <c r="BP399" s="98">
        <v>0</v>
      </c>
      <c r="BQ399" s="98">
        <v>0</v>
      </c>
      <c r="BR399" s="98">
        <v>0</v>
      </c>
      <c r="BS399" s="98">
        <v>0</v>
      </c>
      <c r="BT399" s="98">
        <v>0</v>
      </c>
      <c r="BU399" s="98">
        <v>5.5</v>
      </c>
      <c r="BV399" s="98">
        <v>1</v>
      </c>
      <c r="BW399" s="131">
        <f t="shared" si="54"/>
        <v>2263.3199999999997</v>
      </c>
      <c r="BX399" s="131">
        <f t="shared" si="55"/>
        <v>0</v>
      </c>
      <c r="BY399" s="130"/>
      <c r="BZ399" s="130"/>
      <c r="CA399" s="130"/>
      <c r="CB399" s="130"/>
      <c r="CC399" s="130"/>
      <c r="CD399" s="130"/>
      <c r="CE399" s="130"/>
      <c r="CF399" s="130"/>
      <c r="CG399" s="130"/>
      <c r="CH399" s="130"/>
      <c r="CI399" s="130"/>
      <c r="CJ399" s="130"/>
      <c r="CK399" s="130"/>
      <c r="CL399" s="130"/>
      <c r="CM399" s="130"/>
      <c r="CN399" s="130"/>
      <c r="CO399" s="130"/>
      <c r="CP399" s="130"/>
      <c r="CQ399" s="130"/>
      <c r="CR399" s="130"/>
      <c r="CS399" s="130"/>
      <c r="CT399" s="130"/>
      <c r="CU399" s="130"/>
      <c r="CV399" s="130"/>
      <c r="CW399" s="130"/>
      <c r="CX399" s="130"/>
      <c r="CY399" s="130"/>
      <c r="CZ399" s="130"/>
      <c r="DA399" s="130"/>
      <c r="DB399" s="130"/>
      <c r="DC399" s="130"/>
      <c r="DD399" s="130"/>
      <c r="DE399" s="130"/>
      <c r="DF399" s="130"/>
      <c r="DG399" s="130"/>
      <c r="DH399" s="130"/>
      <c r="DI399" s="130"/>
      <c r="DJ399" s="130"/>
      <c r="DK399" s="130"/>
      <c r="DL399" s="130"/>
      <c r="IS399" s="60"/>
      <c r="IT399" s="60"/>
      <c r="IU399" s="60"/>
      <c r="IV399" s="60"/>
    </row>
    <row r="400" spans="1:256" s="50" customFormat="1" ht="20.25" customHeight="1">
      <c r="A400" s="280"/>
      <c r="B400" s="108" t="s">
        <v>73</v>
      </c>
      <c r="C400" s="98">
        <v>2475.8086699999999</v>
      </c>
      <c r="D400" s="98">
        <v>6951</v>
      </c>
      <c r="E400" s="98">
        <v>16.807092952999501</v>
      </c>
      <c r="F400" s="98">
        <v>973.49459400000001</v>
      </c>
      <c r="G400" s="98">
        <v>643</v>
      </c>
      <c r="H400" s="98">
        <v>3.1316959999999998</v>
      </c>
      <c r="I400" s="98">
        <v>3</v>
      </c>
      <c r="J400" s="98"/>
      <c r="K400" s="98"/>
      <c r="L400" s="98">
        <v>2371.5404659999999</v>
      </c>
      <c r="M400" s="98">
        <v>6920</v>
      </c>
      <c r="N400" s="98">
        <v>17.809927848956001</v>
      </c>
      <c r="O400" s="98">
        <v>931.98959400000001</v>
      </c>
      <c r="P400" s="98">
        <v>625</v>
      </c>
      <c r="Q400" s="98"/>
      <c r="R400" s="98"/>
      <c r="S400" s="98"/>
      <c r="T400" s="98"/>
      <c r="U400" s="98"/>
      <c r="V400" s="98">
        <v>2371.5404659999999</v>
      </c>
      <c r="W400" s="98">
        <v>6920</v>
      </c>
      <c r="X400" s="98">
        <v>17.809927848956001</v>
      </c>
      <c r="Y400" s="98">
        <v>931.98959400000001</v>
      </c>
      <c r="Z400" s="98">
        <v>625</v>
      </c>
      <c r="AA400" s="98"/>
      <c r="AB400" s="98"/>
      <c r="AC400" s="98"/>
      <c r="AD400" s="98"/>
      <c r="AE400" s="98"/>
      <c r="AF400" s="98"/>
      <c r="AG400" s="98"/>
      <c r="AH400" s="98"/>
      <c r="AI400" s="98"/>
      <c r="AJ400" s="98"/>
      <c r="AK400" s="98"/>
      <c r="AL400" s="98"/>
      <c r="AM400" s="98"/>
      <c r="AN400" s="98"/>
      <c r="AO400" s="98"/>
      <c r="AP400" s="98"/>
      <c r="AQ400" s="98"/>
      <c r="AR400" s="98"/>
      <c r="AS400" s="98"/>
      <c r="AT400" s="98"/>
      <c r="AU400" s="98">
        <v>3.4655200000000002</v>
      </c>
      <c r="AV400" s="98">
        <v>1</v>
      </c>
      <c r="AW400" s="98"/>
      <c r="AX400" s="98"/>
      <c r="AY400" s="98"/>
      <c r="AZ400" s="98"/>
      <c r="BA400" s="98"/>
      <c r="BB400" s="98"/>
      <c r="BC400" s="98"/>
      <c r="BD400" s="98"/>
      <c r="BE400" s="98"/>
      <c r="BF400" s="98"/>
      <c r="BG400" s="98">
        <v>38.311055000000003</v>
      </c>
      <c r="BH400" s="98">
        <v>19</v>
      </c>
      <c r="BI400" s="98">
        <v>4.5</v>
      </c>
      <c r="BJ400" s="98">
        <v>8</v>
      </c>
      <c r="BK400" s="98">
        <v>59.359932999999998</v>
      </c>
      <c r="BL400" s="98">
        <v>8</v>
      </c>
      <c r="BM400" s="98">
        <v>37.005000000000003</v>
      </c>
      <c r="BN400" s="98">
        <v>10</v>
      </c>
      <c r="BO400" s="98"/>
      <c r="BP400" s="98"/>
      <c r="BQ400" s="98"/>
      <c r="BR400" s="98"/>
      <c r="BS400" s="98"/>
      <c r="BT400" s="98"/>
      <c r="BU400" s="98"/>
      <c r="BV400" s="98"/>
      <c r="BW400" s="131">
        <f t="shared" si="54"/>
        <v>2475.8086700000003</v>
      </c>
      <c r="BX400" s="131">
        <f t="shared" si="55"/>
        <v>0</v>
      </c>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c r="CS400" s="130"/>
      <c r="CT400" s="130"/>
      <c r="CU400" s="130"/>
      <c r="CV400" s="130"/>
      <c r="CW400" s="130"/>
      <c r="CX400" s="130"/>
      <c r="CY400" s="130"/>
      <c r="CZ400" s="130"/>
      <c r="DA400" s="130"/>
      <c r="DB400" s="130"/>
      <c r="DC400" s="130"/>
      <c r="DD400" s="130"/>
      <c r="DE400" s="130"/>
      <c r="DF400" s="130"/>
      <c r="DG400" s="130"/>
      <c r="DH400" s="130"/>
      <c r="DI400" s="130"/>
      <c r="DJ400" s="130"/>
      <c r="DK400" s="130"/>
      <c r="DL400" s="130"/>
      <c r="IS400" s="60"/>
      <c r="IT400" s="60"/>
      <c r="IU400" s="60"/>
      <c r="IV400" s="60"/>
    </row>
    <row r="401" spans="1:256" s="50" customFormat="1" ht="20.25" customHeight="1">
      <c r="A401" s="280"/>
      <c r="B401" s="108" t="s">
        <v>74</v>
      </c>
      <c r="C401" s="98">
        <v>352.73</v>
      </c>
      <c r="D401" s="98">
        <v>1318</v>
      </c>
      <c r="E401" s="98">
        <v>0.59499999999999997</v>
      </c>
      <c r="F401" s="98">
        <v>549.99</v>
      </c>
      <c r="G401" s="98">
        <v>312</v>
      </c>
      <c r="H401" s="98">
        <v>0</v>
      </c>
      <c r="I401" s="98">
        <v>0</v>
      </c>
      <c r="J401" s="98">
        <v>0</v>
      </c>
      <c r="K401" s="98">
        <v>0</v>
      </c>
      <c r="L401" s="98">
        <v>345.34</v>
      </c>
      <c r="M401" s="98">
        <v>1293</v>
      </c>
      <c r="N401" s="98">
        <v>0.60850000000000004</v>
      </c>
      <c r="O401" s="98">
        <v>468.9</v>
      </c>
      <c r="P401" s="98">
        <v>295</v>
      </c>
      <c r="Q401" s="98">
        <v>0</v>
      </c>
      <c r="R401" s="98">
        <v>0</v>
      </c>
      <c r="S401" s="98">
        <v>0</v>
      </c>
      <c r="T401" s="98">
        <v>0</v>
      </c>
      <c r="U401" s="98">
        <v>0</v>
      </c>
      <c r="V401" s="98">
        <v>345.34</v>
      </c>
      <c r="W401" s="98">
        <v>1293</v>
      </c>
      <c r="X401" s="98">
        <v>0.60850000000000004</v>
      </c>
      <c r="Y401" s="98">
        <v>468.9</v>
      </c>
      <c r="Z401" s="98">
        <v>295</v>
      </c>
      <c r="AA401" s="98">
        <v>0</v>
      </c>
      <c r="AB401" s="98">
        <v>0</v>
      </c>
      <c r="AC401" s="98">
        <v>0</v>
      </c>
      <c r="AD401" s="98">
        <v>0</v>
      </c>
      <c r="AE401" s="98">
        <v>0</v>
      </c>
      <c r="AF401" s="98">
        <v>0</v>
      </c>
      <c r="AG401" s="98">
        <v>0</v>
      </c>
      <c r="AH401" s="98">
        <v>0</v>
      </c>
      <c r="AI401" s="98">
        <v>0</v>
      </c>
      <c r="AJ401" s="98">
        <v>0</v>
      </c>
      <c r="AK401" s="98">
        <v>0</v>
      </c>
      <c r="AL401" s="98">
        <v>0</v>
      </c>
      <c r="AM401" s="98">
        <v>0</v>
      </c>
      <c r="AN401" s="98">
        <v>0</v>
      </c>
      <c r="AO401" s="98">
        <v>0</v>
      </c>
      <c r="AP401" s="98">
        <v>0</v>
      </c>
      <c r="AQ401" s="98">
        <v>0</v>
      </c>
      <c r="AR401" s="98">
        <v>0</v>
      </c>
      <c r="AS401" s="98">
        <v>0</v>
      </c>
      <c r="AT401" s="98">
        <v>0</v>
      </c>
      <c r="AU401" s="98">
        <v>0</v>
      </c>
      <c r="AV401" s="98">
        <v>0</v>
      </c>
      <c r="AW401" s="98">
        <v>0</v>
      </c>
      <c r="AX401" s="98">
        <v>0</v>
      </c>
      <c r="AY401" s="98">
        <v>0</v>
      </c>
      <c r="AZ401" s="98">
        <v>0</v>
      </c>
      <c r="BA401" s="98">
        <v>0</v>
      </c>
      <c r="BB401" s="98">
        <v>0</v>
      </c>
      <c r="BC401" s="98">
        <v>0</v>
      </c>
      <c r="BD401" s="98">
        <v>0</v>
      </c>
      <c r="BE401" s="98">
        <v>0</v>
      </c>
      <c r="BF401" s="98">
        <v>0</v>
      </c>
      <c r="BG401" s="98">
        <v>0.51029999999999998</v>
      </c>
      <c r="BH401" s="98">
        <v>5</v>
      </c>
      <c r="BI401" s="98">
        <v>2.27</v>
      </c>
      <c r="BJ401" s="98">
        <v>8</v>
      </c>
      <c r="BK401" s="98">
        <v>6.88</v>
      </c>
      <c r="BL401" s="98">
        <v>20</v>
      </c>
      <c r="BM401" s="98">
        <v>78.819999999999993</v>
      </c>
      <c r="BN401" s="98">
        <v>9</v>
      </c>
      <c r="BO401" s="98">
        <v>0</v>
      </c>
      <c r="BP401" s="98">
        <v>0</v>
      </c>
      <c r="BQ401" s="98">
        <v>0</v>
      </c>
      <c r="BR401" s="98">
        <v>0</v>
      </c>
      <c r="BS401" s="98">
        <v>0</v>
      </c>
      <c r="BT401" s="98">
        <v>0</v>
      </c>
      <c r="BU401" s="98">
        <v>0</v>
      </c>
      <c r="BV401" s="98">
        <v>0</v>
      </c>
      <c r="BW401" s="131">
        <f t="shared" si="54"/>
        <v>352.73029999999994</v>
      </c>
      <c r="BX401" s="131">
        <f t="shared" si="55"/>
        <v>-2.9999999992469384E-4</v>
      </c>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0"/>
      <c r="CY401" s="130"/>
      <c r="CZ401" s="130"/>
      <c r="DA401" s="130"/>
      <c r="DB401" s="130"/>
      <c r="DC401" s="130"/>
      <c r="DD401" s="130"/>
      <c r="DE401" s="130"/>
      <c r="DF401" s="130"/>
      <c r="DG401" s="130"/>
      <c r="DH401" s="130"/>
      <c r="DI401" s="130"/>
      <c r="DJ401" s="130"/>
      <c r="DK401" s="130"/>
      <c r="DL401" s="130"/>
      <c r="IS401" s="60"/>
      <c r="IT401" s="60"/>
      <c r="IU401" s="60"/>
      <c r="IV401" s="60"/>
    </row>
    <row r="402" spans="1:256" s="50" customFormat="1" ht="20.25" customHeight="1">
      <c r="A402" s="280"/>
      <c r="B402" s="108" t="s">
        <v>75</v>
      </c>
      <c r="C402" s="98">
        <v>64.902997999999997</v>
      </c>
      <c r="D402" s="98">
        <v>255</v>
      </c>
      <c r="E402" s="98">
        <v>4.4160700000000004</v>
      </c>
      <c r="F402" s="98">
        <v>116.92537400000001</v>
      </c>
      <c r="G402" s="98">
        <v>38</v>
      </c>
      <c r="H402" s="98">
        <v>0</v>
      </c>
      <c r="I402" s="98">
        <v>0</v>
      </c>
      <c r="J402" s="98">
        <v>0</v>
      </c>
      <c r="K402" s="98">
        <v>0</v>
      </c>
      <c r="L402" s="98">
        <v>63.315410999999997</v>
      </c>
      <c r="M402" s="98">
        <v>225</v>
      </c>
      <c r="N402" s="98">
        <v>5.2761079999999998</v>
      </c>
      <c r="O402" s="98">
        <v>97.095374000000007</v>
      </c>
      <c r="P402" s="98">
        <v>34</v>
      </c>
      <c r="Q402" s="98">
        <v>0</v>
      </c>
      <c r="R402" s="98">
        <v>0</v>
      </c>
      <c r="S402" s="98">
        <v>0</v>
      </c>
      <c r="T402" s="98">
        <v>0</v>
      </c>
      <c r="U402" s="98">
        <v>0</v>
      </c>
      <c r="V402" s="98">
        <v>63.315410999999997</v>
      </c>
      <c r="W402" s="98">
        <v>225</v>
      </c>
      <c r="X402" s="98">
        <v>5.2761079999999998</v>
      </c>
      <c r="Y402" s="98">
        <v>97.095374000000007</v>
      </c>
      <c r="Z402" s="98">
        <v>34</v>
      </c>
      <c r="AA402" s="98">
        <v>0</v>
      </c>
      <c r="AB402" s="98">
        <v>0</v>
      </c>
      <c r="AC402" s="98">
        <v>0</v>
      </c>
      <c r="AD402" s="98">
        <v>0</v>
      </c>
      <c r="AE402" s="98">
        <v>0</v>
      </c>
      <c r="AF402" s="98">
        <v>0</v>
      </c>
      <c r="AG402" s="98">
        <v>0</v>
      </c>
      <c r="AH402" s="98">
        <v>0</v>
      </c>
      <c r="AI402" s="98">
        <v>0</v>
      </c>
      <c r="AJ402" s="98">
        <v>0</v>
      </c>
      <c r="AK402" s="98">
        <v>0</v>
      </c>
      <c r="AL402" s="98">
        <v>0</v>
      </c>
      <c r="AM402" s="98">
        <v>0</v>
      </c>
      <c r="AN402" s="98">
        <v>0</v>
      </c>
      <c r="AO402" s="98">
        <v>0</v>
      </c>
      <c r="AP402" s="98">
        <v>0</v>
      </c>
      <c r="AQ402" s="98">
        <v>0</v>
      </c>
      <c r="AR402" s="98">
        <v>0</v>
      </c>
      <c r="AS402" s="98">
        <v>0</v>
      </c>
      <c r="AT402" s="98">
        <v>0</v>
      </c>
      <c r="AU402" s="98">
        <v>0</v>
      </c>
      <c r="AV402" s="98">
        <v>0</v>
      </c>
      <c r="AW402" s="98">
        <v>0</v>
      </c>
      <c r="AX402" s="98">
        <v>0</v>
      </c>
      <c r="AY402" s="98">
        <v>0</v>
      </c>
      <c r="AZ402" s="98">
        <v>0</v>
      </c>
      <c r="BA402" s="98">
        <v>0</v>
      </c>
      <c r="BB402" s="98">
        <v>0</v>
      </c>
      <c r="BC402" s="98">
        <v>0</v>
      </c>
      <c r="BD402" s="98">
        <v>0</v>
      </c>
      <c r="BE402" s="98">
        <v>0</v>
      </c>
      <c r="BF402" s="98">
        <v>0</v>
      </c>
      <c r="BG402" s="98">
        <v>0</v>
      </c>
      <c r="BH402" s="98">
        <v>0</v>
      </c>
      <c r="BI402" s="98">
        <v>18.5</v>
      </c>
      <c r="BJ402" s="98">
        <v>2</v>
      </c>
      <c r="BK402" s="98">
        <v>1.5875870000000001</v>
      </c>
      <c r="BL402" s="98">
        <v>30</v>
      </c>
      <c r="BM402" s="98">
        <v>1.33</v>
      </c>
      <c r="BN402" s="98">
        <v>2</v>
      </c>
      <c r="BO402" s="98">
        <v>0</v>
      </c>
      <c r="BP402" s="98">
        <v>0</v>
      </c>
      <c r="BQ402" s="98">
        <v>0</v>
      </c>
      <c r="BR402" s="98">
        <v>0</v>
      </c>
      <c r="BS402" s="98">
        <v>0</v>
      </c>
      <c r="BT402" s="98">
        <v>0</v>
      </c>
      <c r="BU402" s="98">
        <v>0</v>
      </c>
      <c r="BV402" s="98">
        <v>0</v>
      </c>
      <c r="BW402" s="131">
        <f t="shared" si="54"/>
        <v>64.902997999999997</v>
      </c>
      <c r="BX402" s="131">
        <f t="shared" si="55"/>
        <v>0</v>
      </c>
      <c r="BY402" s="130"/>
      <c r="BZ402" s="130"/>
      <c r="CA402" s="130"/>
      <c r="CB402" s="130"/>
      <c r="CC402" s="130"/>
      <c r="CD402" s="130"/>
      <c r="CE402" s="130"/>
      <c r="CF402" s="130"/>
      <c r="CG402" s="130"/>
      <c r="CH402" s="130"/>
      <c r="CI402" s="130"/>
      <c r="CJ402" s="130"/>
      <c r="CK402" s="130"/>
      <c r="CL402" s="130"/>
      <c r="CM402" s="130"/>
      <c r="CN402" s="130"/>
      <c r="CO402" s="130"/>
      <c r="CP402" s="130"/>
      <c r="CQ402" s="130"/>
      <c r="CR402" s="130"/>
      <c r="CS402" s="130"/>
      <c r="CT402" s="130"/>
      <c r="CU402" s="130"/>
      <c r="CV402" s="130"/>
      <c r="CW402" s="130"/>
      <c r="CX402" s="130"/>
      <c r="CY402" s="130"/>
      <c r="CZ402" s="130"/>
      <c r="DA402" s="130"/>
      <c r="DB402" s="130"/>
      <c r="DC402" s="130"/>
      <c r="DD402" s="130"/>
      <c r="DE402" s="130"/>
      <c r="DF402" s="130"/>
      <c r="DG402" s="130"/>
      <c r="DH402" s="130"/>
      <c r="DI402" s="130"/>
      <c r="DJ402" s="130"/>
      <c r="DK402" s="130"/>
      <c r="DL402" s="130"/>
      <c r="IS402" s="60"/>
      <c r="IT402" s="60"/>
      <c r="IU402" s="60"/>
      <c r="IV402" s="60"/>
    </row>
    <row r="403" spans="1:256" s="50" customFormat="1" ht="20.25" customHeight="1">
      <c r="A403" s="280"/>
      <c r="B403" s="154" t="s">
        <v>98</v>
      </c>
      <c r="C403" s="107">
        <f>C364+C365+C366+C367+C368+C369+C370+C371+C372+C373+C374+C375+C376+C377+C378+C379+C380+C381+C382+C383+C384+C385+C386+C387+C388+C389+C390+C391+C392+C393+C394+C395+C396+C397+C398+C399+C400+C401+C402</f>
        <v>2528197.2778160078</v>
      </c>
      <c r="D403" s="107">
        <f t="shared" ref="D403:BO403" si="56">D364+D365+D366+D367+D368+D369+D370+D371+D372+D373+D374+D375+D376+D377+D378+D379+D380+D381+D382+D383+D384+D385+D386+D387+D388+D389+D390+D391+D392+D393+D394+D395+D396+D397+D398+D399+D400+D401+D402</f>
        <v>5722801.5999999996</v>
      </c>
      <c r="E403" s="107">
        <f>C403/各地承保!D401*100</f>
        <v>47.878260636942485</v>
      </c>
      <c r="F403" s="107">
        <f t="shared" si="56"/>
        <v>985728.984298</v>
      </c>
      <c r="G403" s="107">
        <f t="shared" si="56"/>
        <v>330905</v>
      </c>
      <c r="H403" s="107">
        <f t="shared" si="56"/>
        <v>48148.629811743194</v>
      </c>
      <c r="I403" s="107">
        <f t="shared" si="56"/>
        <v>14710</v>
      </c>
      <c r="J403" s="107">
        <f t="shared" si="56"/>
        <v>62786.895990999983</v>
      </c>
      <c r="K403" s="107">
        <f t="shared" si="56"/>
        <v>3509</v>
      </c>
      <c r="L403" s="107">
        <f t="shared" si="56"/>
        <v>1924457.5563906746</v>
      </c>
      <c r="M403" s="107">
        <f t="shared" si="56"/>
        <v>3104466</v>
      </c>
      <c r="N403" s="107">
        <f>L403/各地承保!N401*100</f>
        <v>49.04825441343403</v>
      </c>
      <c r="O403" s="107">
        <f t="shared" si="56"/>
        <v>753359.37508500065</v>
      </c>
      <c r="P403" s="107">
        <f t="shared" si="56"/>
        <v>259711</v>
      </c>
      <c r="Q403" s="107">
        <f t="shared" si="56"/>
        <v>239424.41065099995</v>
      </c>
      <c r="R403" s="107">
        <f t="shared" si="56"/>
        <v>416548</v>
      </c>
      <c r="S403" s="107">
        <f>Q403/各地承保!T401*100</f>
        <v>65.188093204575239</v>
      </c>
      <c r="T403" s="107">
        <f t="shared" si="56"/>
        <v>126021.34208799999</v>
      </c>
      <c r="U403" s="107">
        <f t="shared" si="56"/>
        <v>30934</v>
      </c>
      <c r="V403" s="107">
        <f t="shared" si="56"/>
        <v>1888611.2882916743</v>
      </c>
      <c r="W403" s="107">
        <f t="shared" si="56"/>
        <v>3049333</v>
      </c>
      <c r="X403" s="107">
        <f>V403/各地承保!Z401*100</f>
        <v>48.587564853546397</v>
      </c>
      <c r="Y403" s="107">
        <f t="shared" si="56"/>
        <v>736839.88455900038</v>
      </c>
      <c r="Z403" s="107">
        <f t="shared" si="56"/>
        <v>253472</v>
      </c>
      <c r="AA403" s="107">
        <f t="shared" si="56"/>
        <v>27814.230672999998</v>
      </c>
      <c r="AB403" s="107">
        <f t="shared" si="56"/>
        <v>46863</v>
      </c>
      <c r="AC403" s="107">
        <f t="shared" si="56"/>
        <v>12625.05162</v>
      </c>
      <c r="AD403" s="107">
        <f t="shared" si="56"/>
        <v>5079.2</v>
      </c>
      <c r="AE403" s="107">
        <f t="shared" si="56"/>
        <v>7991.6674249999996</v>
      </c>
      <c r="AF403" s="107">
        <f t="shared" si="56"/>
        <v>8221</v>
      </c>
      <c r="AG403" s="107">
        <f t="shared" si="56"/>
        <v>3894.4389059999999</v>
      </c>
      <c r="AH403" s="107">
        <f t="shared" si="56"/>
        <v>1159.8</v>
      </c>
      <c r="AI403" s="107">
        <f t="shared" si="56"/>
        <v>223272.72113261878</v>
      </c>
      <c r="AJ403" s="107">
        <f t="shared" si="56"/>
        <v>1285549</v>
      </c>
      <c r="AK403" s="107">
        <f t="shared" si="56"/>
        <v>5211.898024000001</v>
      </c>
      <c r="AL403" s="107">
        <f t="shared" si="56"/>
        <v>13723</v>
      </c>
      <c r="AM403" s="107">
        <f t="shared" si="56"/>
        <v>220858.64308337492</v>
      </c>
      <c r="AN403" s="107">
        <f t="shared" si="56"/>
        <v>1118766</v>
      </c>
      <c r="AO403" s="107">
        <f t="shared" si="56"/>
        <v>19373.937347999999</v>
      </c>
      <c r="AP403" s="107">
        <f t="shared" si="56"/>
        <v>13085</v>
      </c>
      <c r="AQ403" s="107">
        <f t="shared" si="56"/>
        <v>4953.027285991001</v>
      </c>
      <c r="AR403" s="107">
        <f t="shared" si="56"/>
        <v>44356</v>
      </c>
      <c r="AS403" s="107">
        <f t="shared" si="56"/>
        <v>1246.4462839999999</v>
      </c>
      <c r="AT403" s="107">
        <f t="shared" si="56"/>
        <v>2020</v>
      </c>
      <c r="AU403" s="107">
        <f t="shared" si="56"/>
        <v>13143.334207480595</v>
      </c>
      <c r="AV403" s="107">
        <f t="shared" si="56"/>
        <v>2003</v>
      </c>
      <c r="AW403" s="107">
        <f t="shared" si="56"/>
        <v>24948.048826999995</v>
      </c>
      <c r="AX403" s="107">
        <f t="shared" si="56"/>
        <v>1083</v>
      </c>
      <c r="AY403" s="107">
        <f t="shared" si="56"/>
        <v>4377.5504469720008</v>
      </c>
      <c r="AZ403" s="107">
        <f t="shared" si="56"/>
        <v>7282</v>
      </c>
      <c r="BA403" s="107">
        <f t="shared" si="56"/>
        <v>8787.8009750000001</v>
      </c>
      <c r="BB403" s="107">
        <f t="shared" si="56"/>
        <v>749</v>
      </c>
      <c r="BC403" s="107">
        <f t="shared" si="56"/>
        <v>18162.891790026297</v>
      </c>
      <c r="BD403" s="107">
        <f t="shared" si="56"/>
        <v>3205</v>
      </c>
      <c r="BE403" s="107">
        <f t="shared" si="56"/>
        <v>4734.4527449999996</v>
      </c>
      <c r="BF403" s="107">
        <f t="shared" si="56"/>
        <v>457</v>
      </c>
      <c r="BG403" s="107">
        <f t="shared" si="56"/>
        <v>79299.492302133571</v>
      </c>
      <c r="BH403" s="107">
        <f t="shared" si="56"/>
        <v>70825.600000000006</v>
      </c>
      <c r="BI403" s="107">
        <f t="shared" si="56"/>
        <v>72112.902618000022</v>
      </c>
      <c r="BJ403" s="107">
        <f t="shared" si="56"/>
        <v>20621</v>
      </c>
      <c r="BK403" s="107">
        <f t="shared" si="56"/>
        <v>71290.990896366202</v>
      </c>
      <c r="BL403" s="107">
        <f t="shared" si="56"/>
        <v>187001</v>
      </c>
      <c r="BM403" s="107">
        <f t="shared" si="56"/>
        <v>42200.394152000015</v>
      </c>
      <c r="BN403" s="107">
        <f t="shared" si="56"/>
        <v>20115</v>
      </c>
      <c r="BO403" s="107">
        <f t="shared" si="56"/>
        <v>132935.73441350149</v>
      </c>
      <c r="BP403" s="107">
        <f t="shared" ref="BP403:BV403" si="57">BP364+BP365+BP366+BP367+BP368+BP369+BP370+BP371+BP372+BP373+BP374+BP375+BP376+BP377+BP378+BP379+BP380+BP381+BP382+BP383+BP384+BP385+BP386+BP387+BP388+BP389+BP390+BP391+BP392+BP393+BP394+BP395+BP396+BP397+BP398+BP399+BP400+BP401+BP402</f>
        <v>999459.00009999995</v>
      </c>
      <c r="BQ403" s="107">
        <f t="shared" si="57"/>
        <v>3879.4690790000013</v>
      </c>
      <c r="BR403" s="107">
        <f t="shared" si="57"/>
        <v>8487.0002999999997</v>
      </c>
      <c r="BS403" s="107">
        <f t="shared" si="57"/>
        <v>8155.3494405007041</v>
      </c>
      <c r="BT403" s="107">
        <f t="shared" si="57"/>
        <v>3942.9998999999998</v>
      </c>
      <c r="BU403" s="107">
        <f t="shared" si="57"/>
        <v>6461.3005179999991</v>
      </c>
      <c r="BV403" s="107">
        <f t="shared" si="57"/>
        <v>429.99970000000002</v>
      </c>
      <c r="BW403" s="131">
        <f t="shared" si="54"/>
        <v>2528197.2781180078</v>
      </c>
      <c r="BX403" s="131">
        <f t="shared" si="55"/>
        <v>-3.0199997127056122E-4</v>
      </c>
      <c r="BY403" s="130"/>
      <c r="BZ403" s="130"/>
      <c r="CA403" s="130"/>
      <c r="CB403" s="130"/>
      <c r="CC403" s="130"/>
      <c r="CD403" s="130"/>
      <c r="CE403" s="130"/>
      <c r="CF403" s="130"/>
      <c r="CG403" s="130"/>
      <c r="CH403" s="130"/>
      <c r="CI403" s="130"/>
      <c r="CJ403" s="130"/>
      <c r="CK403" s="130"/>
      <c r="CL403" s="130"/>
      <c r="CM403" s="130"/>
      <c r="CN403" s="130"/>
      <c r="CO403" s="130"/>
      <c r="CP403" s="130"/>
      <c r="CQ403" s="130"/>
      <c r="CR403" s="130"/>
      <c r="CS403" s="130"/>
      <c r="CT403" s="130"/>
      <c r="CU403" s="130"/>
      <c r="CV403" s="130"/>
      <c r="CW403" s="130"/>
      <c r="CX403" s="130"/>
      <c r="CY403" s="130"/>
      <c r="CZ403" s="130"/>
      <c r="DA403" s="130"/>
      <c r="DB403" s="130"/>
      <c r="DC403" s="130"/>
      <c r="DD403" s="130"/>
      <c r="DE403" s="130"/>
      <c r="DF403" s="130"/>
      <c r="DG403" s="130"/>
      <c r="DH403" s="130"/>
      <c r="DI403" s="130"/>
      <c r="DJ403" s="130"/>
      <c r="DK403" s="130"/>
      <c r="DL403" s="130"/>
      <c r="IS403" s="60"/>
      <c r="IT403" s="60"/>
      <c r="IU403" s="60"/>
      <c r="IV403" s="60"/>
    </row>
    <row r="404" spans="1:256" s="50" customFormat="1" ht="20.25" customHeight="1">
      <c r="A404" s="155" t="s">
        <v>123</v>
      </c>
      <c r="B404" s="155"/>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56"/>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30"/>
      <c r="BX404" s="130"/>
      <c r="BY404" s="130"/>
      <c r="BZ404" s="130"/>
      <c r="CA404" s="130"/>
      <c r="CB404" s="130"/>
      <c r="CC404" s="130"/>
      <c r="CD404" s="130"/>
      <c r="CE404" s="130"/>
      <c r="CF404" s="130"/>
      <c r="CG404" s="130"/>
      <c r="CH404" s="130"/>
      <c r="CI404" s="130"/>
      <c r="CJ404" s="130"/>
      <c r="CK404" s="130"/>
      <c r="CL404" s="130"/>
      <c r="CM404" s="130"/>
      <c r="CN404" s="130"/>
      <c r="CO404" s="130"/>
      <c r="CP404" s="130"/>
      <c r="CQ404" s="130"/>
      <c r="CR404" s="130"/>
      <c r="CS404" s="130"/>
      <c r="CT404" s="130"/>
      <c r="CU404" s="130"/>
      <c r="CV404" s="130"/>
      <c r="CW404" s="130"/>
      <c r="CX404" s="130"/>
      <c r="CY404" s="130"/>
      <c r="CZ404" s="130"/>
      <c r="DA404" s="130"/>
      <c r="DB404" s="130"/>
      <c r="DC404" s="130"/>
      <c r="DD404" s="130"/>
      <c r="DE404" s="130"/>
      <c r="DF404" s="130"/>
      <c r="DG404" s="130"/>
      <c r="DH404" s="130"/>
      <c r="DI404" s="130"/>
      <c r="DJ404" s="130"/>
      <c r="DK404" s="130"/>
      <c r="DL404" s="130"/>
      <c r="IS404" s="60"/>
      <c r="IT404" s="60"/>
      <c r="IU404" s="60"/>
      <c r="IV404" s="60"/>
    </row>
    <row r="405" spans="1:256" s="50" customFormat="1" ht="20.25" customHeight="1">
      <c r="A405" s="129" t="s">
        <v>124</v>
      </c>
      <c r="B405" s="129"/>
      <c r="C405" s="130"/>
      <c r="D405" s="130"/>
      <c r="E405" s="130"/>
      <c r="F405" s="130"/>
      <c r="G405" s="130"/>
      <c r="H405" s="130"/>
      <c r="I405" s="130"/>
      <c r="J405" s="130"/>
      <c r="K405" s="130"/>
      <c r="L405" s="130"/>
      <c r="M405" s="130"/>
      <c r="N405" s="130"/>
      <c r="O405" s="130"/>
      <c r="P405" s="130"/>
      <c r="Q405" s="130"/>
      <c r="R405" s="130"/>
      <c r="S405" s="163"/>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c r="AZ405" s="130"/>
      <c r="BA405" s="130"/>
      <c r="BB405" s="130"/>
      <c r="BC405" s="130"/>
      <c r="BD405" s="130"/>
      <c r="BE405" s="130"/>
      <c r="BF405" s="130"/>
      <c r="BG405" s="130"/>
      <c r="BH405" s="130"/>
      <c r="BI405" s="130"/>
      <c r="BJ405" s="130"/>
      <c r="BK405" s="130"/>
      <c r="BL405" s="130"/>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0"/>
      <c r="CY405" s="130"/>
      <c r="CZ405" s="130"/>
      <c r="DA405" s="130"/>
      <c r="DB405" s="130"/>
      <c r="DC405" s="130"/>
      <c r="DD405" s="130"/>
      <c r="DE405" s="130"/>
      <c r="DF405" s="130"/>
      <c r="DG405" s="130"/>
      <c r="DH405" s="130"/>
      <c r="DI405" s="130"/>
      <c r="DJ405" s="130"/>
      <c r="DK405" s="130"/>
      <c r="DL405" s="130"/>
      <c r="IS405" s="60"/>
      <c r="IT405" s="60"/>
      <c r="IU405" s="60"/>
      <c r="IV405" s="60"/>
    </row>
    <row r="406" spans="1:256" s="50" customFormat="1" ht="20.25" customHeight="1">
      <c r="A406" s="129" t="s">
        <v>125</v>
      </c>
      <c r="B406" s="129"/>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c r="AZ406" s="130"/>
      <c r="BA406" s="130"/>
      <c r="BB406" s="130"/>
      <c r="BC406" s="130"/>
      <c r="BD406" s="130"/>
      <c r="BE406" s="130"/>
      <c r="BF406" s="130"/>
      <c r="BG406" s="130"/>
      <c r="BH406" s="130"/>
      <c r="BI406" s="130"/>
      <c r="BJ406" s="130"/>
      <c r="BK406" s="130"/>
      <c r="BL406" s="130"/>
      <c r="BM406" s="130"/>
      <c r="BN406" s="130"/>
      <c r="BO406" s="130"/>
      <c r="BP406" s="130"/>
      <c r="BQ406" s="130"/>
      <c r="BR406" s="130"/>
      <c r="BS406" s="130"/>
      <c r="BT406" s="130"/>
      <c r="BU406" s="130"/>
      <c r="BV406" s="130"/>
      <c r="BW406" s="130"/>
      <c r="BX406" s="130"/>
      <c r="BY406" s="130"/>
      <c r="BZ406" s="130"/>
      <c r="CA406" s="130"/>
      <c r="CB406" s="130"/>
      <c r="CC406" s="130"/>
      <c r="CD406" s="130"/>
      <c r="CE406" s="130"/>
      <c r="CF406" s="130"/>
      <c r="CG406" s="130"/>
      <c r="CH406" s="130"/>
      <c r="CI406" s="130"/>
      <c r="CJ406" s="130"/>
      <c r="CK406" s="130"/>
      <c r="CL406" s="130"/>
      <c r="CM406" s="130"/>
      <c r="CN406" s="130"/>
      <c r="CO406" s="130"/>
      <c r="CP406" s="130"/>
      <c r="CQ406" s="130"/>
      <c r="CR406" s="130"/>
      <c r="CS406" s="130"/>
      <c r="CT406" s="130"/>
      <c r="CU406" s="130"/>
      <c r="CV406" s="130"/>
      <c r="CW406" s="130"/>
      <c r="CX406" s="130"/>
      <c r="CY406" s="130"/>
      <c r="CZ406" s="130"/>
      <c r="DA406" s="130"/>
      <c r="DB406" s="130"/>
      <c r="DC406" s="130"/>
      <c r="DD406" s="130"/>
      <c r="DE406" s="130"/>
      <c r="DF406" s="130"/>
      <c r="DG406" s="130"/>
      <c r="DH406" s="130"/>
      <c r="DI406" s="130"/>
      <c r="DJ406" s="130"/>
      <c r="DK406" s="130"/>
      <c r="DL406" s="130"/>
      <c r="IS406" s="60"/>
      <c r="IT406" s="60"/>
      <c r="IU406" s="60"/>
      <c r="IV406" s="60"/>
    </row>
    <row r="407" spans="1:256" s="50" customFormat="1" ht="20.25" customHeight="1">
      <c r="A407" s="129" t="s">
        <v>125</v>
      </c>
      <c r="B407" s="129"/>
      <c r="C407" s="130"/>
      <c r="D407" s="130"/>
      <c r="E407" s="130"/>
      <c r="F407" s="130"/>
      <c r="G407" s="130"/>
      <c r="H407" s="130"/>
      <c r="I407" s="130"/>
      <c r="J407" s="130"/>
      <c r="K407" s="130"/>
      <c r="L407" s="130"/>
      <c r="M407" s="130"/>
      <c r="N407" s="130"/>
      <c r="O407" s="130"/>
      <c r="P407" s="130"/>
      <c r="Q407" s="130"/>
      <c r="R407" s="130"/>
      <c r="S407" s="163"/>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c r="AZ407" s="130"/>
      <c r="BA407" s="130"/>
      <c r="BB407" s="130"/>
      <c r="BC407" s="130"/>
      <c r="BD407" s="130"/>
      <c r="BE407" s="130"/>
      <c r="BF407" s="130"/>
      <c r="BG407" s="130"/>
      <c r="BH407" s="130"/>
      <c r="BI407" s="130"/>
      <c r="BJ407" s="130"/>
      <c r="BK407" s="130"/>
      <c r="BL407" s="130"/>
      <c r="BM407" s="130"/>
      <c r="BN407" s="130"/>
      <c r="BO407" s="130"/>
      <c r="BP407" s="130"/>
      <c r="BQ407" s="130"/>
      <c r="BR407" s="130"/>
      <c r="BS407" s="130"/>
      <c r="BT407" s="130"/>
      <c r="BU407" s="130"/>
      <c r="BV407" s="130"/>
      <c r="BW407" s="130"/>
      <c r="BX407" s="130"/>
      <c r="BY407" s="130"/>
      <c r="BZ407" s="130"/>
      <c r="CA407" s="130"/>
      <c r="CB407" s="130"/>
      <c r="CC407" s="130"/>
      <c r="CD407" s="130"/>
      <c r="CE407" s="130"/>
      <c r="CF407" s="130"/>
      <c r="CG407" s="130"/>
      <c r="CH407" s="130"/>
      <c r="CI407" s="130"/>
      <c r="CJ407" s="130"/>
      <c r="CK407" s="130"/>
      <c r="CL407" s="130"/>
      <c r="CM407" s="130"/>
      <c r="CN407" s="130"/>
      <c r="CO407" s="130"/>
      <c r="CP407" s="130"/>
      <c r="CQ407" s="130"/>
      <c r="CR407" s="130"/>
      <c r="CS407" s="130"/>
      <c r="CT407" s="130"/>
      <c r="CU407" s="130"/>
      <c r="CV407" s="130"/>
      <c r="CW407" s="130"/>
      <c r="CX407" s="130"/>
      <c r="CY407" s="130"/>
      <c r="CZ407" s="130"/>
      <c r="DA407" s="130"/>
      <c r="DB407" s="130"/>
      <c r="DC407" s="130"/>
      <c r="DD407" s="130"/>
      <c r="DE407" s="130"/>
      <c r="DF407" s="130"/>
      <c r="DG407" s="130"/>
      <c r="DH407" s="130"/>
      <c r="DI407" s="130"/>
      <c r="DJ407" s="130"/>
      <c r="DK407" s="130"/>
      <c r="DL407" s="130"/>
      <c r="IS407" s="60"/>
      <c r="IT407" s="60"/>
      <c r="IU407" s="60"/>
      <c r="IV407" s="60"/>
    </row>
    <row r="408" spans="1:256" s="50" customFormat="1" ht="20.25" customHeight="1">
      <c r="A408" s="56"/>
      <c r="B408" s="157" t="s">
        <v>104</v>
      </c>
      <c r="C408" s="50">
        <f t="shared" ref="C408:M408" si="58">C59+C82+C104+C123+C138+C155+C167+C190+C209+C218+C234+C255+C268+C282+C298+C310+C316+C322+C339+C352+C363</f>
        <v>2528197.2778160069</v>
      </c>
      <c r="D408" s="50">
        <f t="shared" si="58"/>
        <v>5722801.5999999996</v>
      </c>
      <c r="F408" s="50">
        <f t="shared" si="58"/>
        <v>985728.98429799988</v>
      </c>
      <c r="G408" s="50">
        <f t="shared" si="58"/>
        <v>330905</v>
      </c>
      <c r="H408" s="50">
        <f t="shared" si="58"/>
        <v>48148.629811743202</v>
      </c>
      <c r="I408" s="50">
        <f t="shared" si="58"/>
        <v>14710</v>
      </c>
      <c r="J408" s="50">
        <f t="shared" si="58"/>
        <v>62786.89599099999</v>
      </c>
      <c r="K408" s="50">
        <f t="shared" si="58"/>
        <v>3509</v>
      </c>
      <c r="L408" s="50">
        <f t="shared" si="58"/>
        <v>1924457.5563906741</v>
      </c>
      <c r="M408" s="50">
        <f t="shared" si="58"/>
        <v>3104466</v>
      </c>
      <c r="O408" s="50">
        <f t="shared" ref="O408:BV408" si="59">O59+O82+O104+O123+O138+O155+O167+O190+O209+O218+O234+O255+O268+O282+O298+O310+O316+O322+O339+O352+O363</f>
        <v>753359.37508499995</v>
      </c>
      <c r="P408" s="50">
        <f t="shared" si="59"/>
        <v>259711</v>
      </c>
      <c r="Q408" s="50">
        <f t="shared" si="59"/>
        <v>239424.41065099998</v>
      </c>
      <c r="R408" s="50">
        <f t="shared" si="59"/>
        <v>416548</v>
      </c>
      <c r="T408" s="50">
        <f t="shared" si="59"/>
        <v>126021.34208799999</v>
      </c>
      <c r="U408" s="50">
        <f t="shared" si="59"/>
        <v>30934</v>
      </c>
      <c r="V408" s="50">
        <f t="shared" si="59"/>
        <v>1888611.2882916729</v>
      </c>
      <c r="W408" s="50">
        <f t="shared" si="59"/>
        <v>3049333</v>
      </c>
      <c r="Y408" s="50">
        <f t="shared" si="59"/>
        <v>736839.88455900014</v>
      </c>
      <c r="Z408" s="50">
        <f t="shared" si="59"/>
        <v>253472</v>
      </c>
      <c r="AA408" s="50">
        <f t="shared" si="59"/>
        <v>27814.230673000002</v>
      </c>
      <c r="AB408" s="50">
        <f t="shared" si="59"/>
        <v>46863</v>
      </c>
      <c r="AC408" s="50">
        <f t="shared" si="59"/>
        <v>12625.051620000002</v>
      </c>
      <c r="AD408" s="50">
        <f t="shared" si="59"/>
        <v>5079.2</v>
      </c>
      <c r="AE408" s="50">
        <f t="shared" si="59"/>
        <v>7991.6674250000005</v>
      </c>
      <c r="AF408" s="50">
        <f t="shared" si="59"/>
        <v>8221</v>
      </c>
      <c r="AG408" s="50">
        <f t="shared" si="59"/>
        <v>3894.4389059999994</v>
      </c>
      <c r="AH408" s="50">
        <f t="shared" si="59"/>
        <v>1159.8</v>
      </c>
      <c r="AI408" s="50">
        <f t="shared" si="59"/>
        <v>223272.72113261881</v>
      </c>
      <c r="AJ408" s="50">
        <f t="shared" si="59"/>
        <v>1285549</v>
      </c>
      <c r="AK408" s="50">
        <f t="shared" si="59"/>
        <v>5211.8980240000001</v>
      </c>
      <c r="AL408" s="50">
        <f t="shared" si="59"/>
        <v>13723</v>
      </c>
      <c r="AM408" s="50">
        <f t="shared" si="59"/>
        <v>220858.64308337486</v>
      </c>
      <c r="AN408" s="50">
        <f t="shared" si="59"/>
        <v>1118766</v>
      </c>
      <c r="AO408" s="50">
        <f t="shared" si="59"/>
        <v>19373.937348000003</v>
      </c>
      <c r="AP408" s="50">
        <f t="shared" si="59"/>
        <v>13085</v>
      </c>
      <c r="AQ408" s="50">
        <f t="shared" si="59"/>
        <v>4953.0272859910019</v>
      </c>
      <c r="AR408" s="50">
        <f t="shared" si="59"/>
        <v>44356</v>
      </c>
      <c r="AS408" s="50">
        <f t="shared" si="59"/>
        <v>1246.4462839999999</v>
      </c>
      <c r="AT408" s="50">
        <f t="shared" si="59"/>
        <v>2020</v>
      </c>
      <c r="AU408" s="50">
        <f t="shared" si="59"/>
        <v>13143.334207480597</v>
      </c>
      <c r="AV408" s="50">
        <f t="shared" si="59"/>
        <v>2003</v>
      </c>
      <c r="AW408" s="50">
        <f t="shared" si="59"/>
        <v>24948.048827000002</v>
      </c>
      <c r="AX408" s="50">
        <f t="shared" si="59"/>
        <v>1083</v>
      </c>
      <c r="AY408" s="50">
        <f t="shared" si="59"/>
        <v>4377.5504469720008</v>
      </c>
      <c r="AZ408" s="50">
        <f t="shared" si="59"/>
        <v>7282</v>
      </c>
      <c r="BA408" s="50">
        <f t="shared" si="59"/>
        <v>8787.8009750000001</v>
      </c>
      <c r="BB408" s="50">
        <f t="shared" si="59"/>
        <v>749</v>
      </c>
      <c r="BC408" s="50">
        <f t="shared" si="59"/>
        <v>18162.891790026304</v>
      </c>
      <c r="BD408" s="50">
        <f t="shared" si="59"/>
        <v>3205</v>
      </c>
      <c r="BE408" s="50">
        <f t="shared" si="59"/>
        <v>4734.4527450000005</v>
      </c>
      <c r="BF408" s="50">
        <f t="shared" si="59"/>
        <v>457</v>
      </c>
      <c r="BG408" s="50">
        <f t="shared" si="59"/>
        <v>79299.4923021336</v>
      </c>
      <c r="BH408" s="50">
        <f t="shared" si="59"/>
        <v>70825.600000000006</v>
      </c>
      <c r="BI408" s="50">
        <f t="shared" si="59"/>
        <v>72112.902617999978</v>
      </c>
      <c r="BJ408" s="50">
        <f t="shared" si="59"/>
        <v>20621</v>
      </c>
      <c r="BK408" s="50">
        <f t="shared" si="59"/>
        <v>71290.990896366202</v>
      </c>
      <c r="BL408" s="50">
        <f t="shared" si="59"/>
        <v>187001</v>
      </c>
      <c r="BM408" s="50">
        <f t="shared" si="59"/>
        <v>42200.394152000008</v>
      </c>
      <c r="BN408" s="50">
        <f t="shared" si="59"/>
        <v>20115</v>
      </c>
      <c r="BO408" s="50">
        <f t="shared" si="59"/>
        <v>132935.73441350149</v>
      </c>
      <c r="BP408" s="50">
        <f t="shared" si="59"/>
        <v>999459.00010000006</v>
      </c>
      <c r="BQ408" s="50">
        <f t="shared" si="59"/>
        <v>3879.4690790000004</v>
      </c>
      <c r="BR408" s="50">
        <f t="shared" si="59"/>
        <v>8487.0002999999997</v>
      </c>
      <c r="BS408" s="50">
        <f t="shared" si="59"/>
        <v>8155.3494405004922</v>
      </c>
      <c r="BT408" s="50">
        <f t="shared" si="59"/>
        <v>3942.9998999999998</v>
      </c>
      <c r="BU408" s="50">
        <f t="shared" si="59"/>
        <v>6461.3005179999591</v>
      </c>
      <c r="BV408" s="50">
        <f t="shared" si="59"/>
        <v>429.99970000000008</v>
      </c>
      <c r="BW408" s="130"/>
      <c r="BX408" s="130"/>
      <c r="BY408" s="130"/>
      <c r="BZ408" s="130"/>
      <c r="CA408" s="130"/>
      <c r="CB408" s="130"/>
      <c r="CC408" s="130"/>
      <c r="CD408" s="130"/>
      <c r="CE408" s="130"/>
      <c r="CF408" s="130"/>
      <c r="CG408" s="130"/>
      <c r="CH408" s="130"/>
      <c r="CI408" s="130"/>
      <c r="CJ408" s="130"/>
      <c r="CK408" s="130"/>
      <c r="CL408" s="130"/>
      <c r="CM408" s="130"/>
      <c r="CN408" s="130"/>
      <c r="CO408" s="130"/>
      <c r="CP408" s="130"/>
      <c r="CQ408" s="130"/>
      <c r="CR408" s="130"/>
      <c r="CS408" s="130"/>
      <c r="CT408" s="130"/>
      <c r="CU408" s="130"/>
      <c r="CV408" s="130"/>
      <c r="CW408" s="130"/>
      <c r="CX408" s="130"/>
      <c r="CY408" s="130"/>
      <c r="CZ408" s="130"/>
      <c r="DA408" s="130"/>
      <c r="DB408" s="130"/>
      <c r="DC408" s="130"/>
      <c r="DD408" s="130"/>
      <c r="DE408" s="130"/>
      <c r="DF408" s="130"/>
      <c r="DG408" s="130"/>
      <c r="DH408" s="130"/>
      <c r="DI408" s="130"/>
      <c r="DJ408" s="130"/>
      <c r="DK408" s="130"/>
      <c r="DL408" s="130"/>
      <c r="IS408" s="60"/>
      <c r="IT408" s="60"/>
      <c r="IU408" s="60"/>
      <c r="IV408" s="60"/>
    </row>
    <row r="409" spans="1:256" s="50" customFormat="1" ht="20.25" customHeight="1">
      <c r="A409" s="56"/>
      <c r="B409" s="157" t="s">
        <v>105</v>
      </c>
      <c r="C409" s="50">
        <f t="shared" ref="C409:M409" si="60">C403-C408</f>
        <v>0</v>
      </c>
      <c r="D409" s="50">
        <f t="shared" si="60"/>
        <v>0</v>
      </c>
      <c r="F409" s="50">
        <f t="shared" si="60"/>
        <v>0</v>
      </c>
      <c r="G409" s="50">
        <f t="shared" si="60"/>
        <v>0</v>
      </c>
      <c r="H409" s="50">
        <f t="shared" si="60"/>
        <v>0</v>
      </c>
      <c r="I409" s="50">
        <f t="shared" si="60"/>
        <v>0</v>
      </c>
      <c r="J409" s="50">
        <f t="shared" si="60"/>
        <v>0</v>
      </c>
      <c r="K409" s="50">
        <f t="shared" si="60"/>
        <v>0</v>
      </c>
      <c r="L409" s="50">
        <f t="shared" si="60"/>
        <v>0</v>
      </c>
      <c r="M409" s="50">
        <f t="shared" si="60"/>
        <v>0</v>
      </c>
      <c r="O409" s="50">
        <f>O403-O408</f>
        <v>0</v>
      </c>
      <c r="P409" s="50">
        <f>P403-P408</f>
        <v>0</v>
      </c>
      <c r="Q409" s="50">
        <f>Q403-Q408</f>
        <v>0</v>
      </c>
      <c r="R409" s="50">
        <f>R403-R408</f>
        <v>0</v>
      </c>
      <c r="T409" s="50">
        <f>T403-T408</f>
        <v>0</v>
      </c>
      <c r="U409" s="50">
        <f>U403-U408</f>
        <v>0</v>
      </c>
      <c r="V409" s="50">
        <f>V403-V408</f>
        <v>0</v>
      </c>
      <c r="W409" s="50">
        <f>W403-W408</f>
        <v>0</v>
      </c>
      <c r="Y409" s="50">
        <f t="shared" ref="Y409:BV409" si="61">Y403-Y408</f>
        <v>0</v>
      </c>
      <c r="Z409" s="50">
        <f t="shared" si="61"/>
        <v>0</v>
      </c>
      <c r="AA409" s="50">
        <f t="shared" si="61"/>
        <v>0</v>
      </c>
      <c r="AB409" s="50">
        <f t="shared" si="61"/>
        <v>0</v>
      </c>
      <c r="AC409" s="50">
        <f t="shared" si="61"/>
        <v>0</v>
      </c>
      <c r="AD409" s="50">
        <f t="shared" si="61"/>
        <v>0</v>
      </c>
      <c r="AE409" s="50">
        <f t="shared" si="61"/>
        <v>0</v>
      </c>
      <c r="AF409" s="50">
        <f t="shared" si="61"/>
        <v>0</v>
      </c>
      <c r="AG409" s="50">
        <f t="shared" si="61"/>
        <v>0</v>
      </c>
      <c r="AH409" s="50">
        <f t="shared" si="61"/>
        <v>0</v>
      </c>
      <c r="AI409" s="50">
        <f t="shared" si="61"/>
        <v>0</v>
      </c>
      <c r="AJ409" s="50">
        <f t="shared" si="61"/>
        <v>0</v>
      </c>
      <c r="AK409" s="50">
        <f t="shared" si="61"/>
        <v>0</v>
      </c>
      <c r="AL409" s="50">
        <f t="shared" si="61"/>
        <v>0</v>
      </c>
      <c r="AM409" s="50">
        <f t="shared" si="61"/>
        <v>0</v>
      </c>
      <c r="AN409" s="50">
        <f t="shared" si="61"/>
        <v>0</v>
      </c>
      <c r="AO409" s="50">
        <f t="shared" si="61"/>
        <v>0</v>
      </c>
      <c r="AP409" s="50">
        <f t="shared" si="61"/>
        <v>0</v>
      </c>
      <c r="AQ409" s="50">
        <f t="shared" si="61"/>
        <v>0</v>
      </c>
      <c r="AR409" s="50">
        <f t="shared" si="61"/>
        <v>0</v>
      </c>
      <c r="AS409" s="50">
        <f t="shared" si="61"/>
        <v>0</v>
      </c>
      <c r="AT409" s="50">
        <f t="shared" si="61"/>
        <v>0</v>
      </c>
      <c r="AU409" s="50">
        <f t="shared" si="61"/>
        <v>0</v>
      </c>
      <c r="AV409" s="50">
        <f t="shared" si="61"/>
        <v>0</v>
      </c>
      <c r="AW409" s="50">
        <f t="shared" si="61"/>
        <v>0</v>
      </c>
      <c r="AX409" s="50">
        <f t="shared" si="61"/>
        <v>0</v>
      </c>
      <c r="AY409" s="50">
        <f t="shared" si="61"/>
        <v>0</v>
      </c>
      <c r="AZ409" s="50">
        <f t="shared" si="61"/>
        <v>0</v>
      </c>
      <c r="BA409" s="50">
        <f t="shared" si="61"/>
        <v>0</v>
      </c>
      <c r="BB409" s="50">
        <f t="shared" si="61"/>
        <v>0</v>
      </c>
      <c r="BC409" s="50">
        <f t="shared" si="61"/>
        <v>0</v>
      </c>
      <c r="BD409" s="50">
        <f t="shared" si="61"/>
        <v>0</v>
      </c>
      <c r="BE409" s="50">
        <f t="shared" si="61"/>
        <v>0</v>
      </c>
      <c r="BF409" s="50">
        <f t="shared" si="61"/>
        <v>0</v>
      </c>
      <c r="BG409" s="50">
        <f t="shared" si="61"/>
        <v>0</v>
      </c>
      <c r="BH409" s="50">
        <f t="shared" si="61"/>
        <v>0</v>
      </c>
      <c r="BI409" s="50">
        <f t="shared" si="61"/>
        <v>0</v>
      </c>
      <c r="BJ409" s="50">
        <f t="shared" si="61"/>
        <v>0</v>
      </c>
      <c r="BK409" s="50">
        <f t="shared" si="61"/>
        <v>0</v>
      </c>
      <c r="BL409" s="50">
        <f t="shared" si="61"/>
        <v>0</v>
      </c>
      <c r="BM409" s="50">
        <f t="shared" si="61"/>
        <v>0</v>
      </c>
      <c r="BN409" s="50">
        <f t="shared" si="61"/>
        <v>0</v>
      </c>
      <c r="BO409" s="50">
        <f t="shared" si="61"/>
        <v>0</v>
      </c>
      <c r="BP409" s="50">
        <f t="shared" si="61"/>
        <v>0</v>
      </c>
      <c r="BQ409" s="50">
        <f t="shared" si="61"/>
        <v>0</v>
      </c>
      <c r="BR409" s="50">
        <f t="shared" si="61"/>
        <v>0</v>
      </c>
      <c r="BS409" s="50">
        <f t="shared" si="61"/>
        <v>2.1191226551309228E-10</v>
      </c>
      <c r="BT409" s="50">
        <f t="shared" si="61"/>
        <v>0</v>
      </c>
      <c r="BU409" s="50">
        <f t="shared" si="61"/>
        <v>4.0017766878008842E-11</v>
      </c>
      <c r="BV409" s="50">
        <f t="shared" si="61"/>
        <v>0</v>
      </c>
      <c r="IS409" s="60"/>
      <c r="IT409" s="60"/>
      <c r="IU409" s="60"/>
      <c r="IV409" s="60"/>
    </row>
    <row r="410" spans="1:256" s="50" customFormat="1" ht="20.25" customHeight="1">
      <c r="A410" s="56"/>
      <c r="B410" s="56"/>
      <c r="F410" s="158"/>
      <c r="G410" s="158"/>
      <c r="H410" s="158"/>
      <c r="S410" s="58"/>
      <c r="BV410" s="130"/>
      <c r="IS410" s="60"/>
      <c r="IT410" s="60"/>
      <c r="IU410" s="60"/>
      <c r="IV410" s="60"/>
    </row>
    <row r="411" spans="1:256" s="50" customFormat="1" ht="20.25" customHeight="1">
      <c r="A411" s="56"/>
      <c r="B411" s="56"/>
      <c r="G411" s="158"/>
      <c r="H411" s="158"/>
      <c r="L411" s="162"/>
      <c r="S411" s="58"/>
      <c r="BV411" s="130"/>
      <c r="IS411" s="60"/>
      <c r="IT411" s="60"/>
      <c r="IU411" s="60"/>
      <c r="IV411" s="60"/>
    </row>
    <row r="412" spans="1:256" s="50" customFormat="1" ht="20.25" customHeight="1">
      <c r="A412" s="56"/>
      <c r="B412" s="56"/>
      <c r="G412" s="158"/>
      <c r="H412" s="158"/>
      <c r="S412" s="58"/>
      <c r="BV412" s="130"/>
      <c r="IS412" s="60"/>
      <c r="IT412" s="60"/>
      <c r="IU412" s="60"/>
      <c r="IV412" s="60"/>
    </row>
    <row r="413" spans="1:256" s="50" customFormat="1" ht="20.25" customHeight="1">
      <c r="A413" s="56"/>
      <c r="B413" s="56"/>
      <c r="G413" s="158"/>
      <c r="H413" s="158"/>
      <c r="S413" s="58"/>
      <c r="BV413" s="130"/>
      <c r="IS413" s="60"/>
      <c r="IT413" s="60"/>
      <c r="IU413" s="60"/>
      <c r="IV413" s="60"/>
    </row>
    <row r="414" spans="1:256" s="50" customFormat="1" ht="20.25" customHeight="1">
      <c r="A414" s="56"/>
      <c r="B414" s="56"/>
      <c r="E414" s="158"/>
      <c r="F414" s="158"/>
      <c r="G414" s="158"/>
      <c r="H414" s="158"/>
      <c r="S414" s="58"/>
      <c r="BV414" s="130"/>
      <c r="IS414" s="60"/>
      <c r="IT414" s="60"/>
      <c r="IU414" s="60"/>
      <c r="IV414" s="60"/>
    </row>
    <row r="415" spans="1:256" s="50" customFormat="1" ht="20.25" customHeight="1">
      <c r="A415" s="56"/>
      <c r="B415" s="56"/>
      <c r="E415" s="158"/>
      <c r="F415" s="158"/>
      <c r="G415" s="158"/>
      <c r="H415" s="158"/>
      <c r="S415" s="58"/>
      <c r="BV415" s="130"/>
      <c r="IS415" s="60"/>
      <c r="IT415" s="60"/>
      <c r="IU415" s="60"/>
      <c r="IV415" s="60"/>
    </row>
    <row r="416" spans="1:256" s="50" customFormat="1" ht="20.25" customHeight="1">
      <c r="A416" s="56"/>
      <c r="B416" s="56"/>
      <c r="E416" s="158"/>
      <c r="F416" s="158"/>
      <c r="G416" s="158"/>
      <c r="H416" s="158"/>
      <c r="S416" s="58"/>
      <c r="BV416" s="130"/>
      <c r="IS416" s="60"/>
      <c r="IT416" s="60"/>
      <c r="IU416" s="60"/>
      <c r="IV416" s="60"/>
    </row>
    <row r="417" spans="1:256" s="50" customFormat="1" ht="20.25" customHeight="1">
      <c r="A417" s="56"/>
      <c r="B417" s="56"/>
      <c r="E417" s="158"/>
      <c r="F417" s="158"/>
      <c r="G417" s="158"/>
      <c r="H417" s="158"/>
      <c r="S417" s="58"/>
      <c r="BV417" s="130"/>
      <c r="IS417" s="60"/>
      <c r="IT417" s="60"/>
      <c r="IU417" s="60"/>
      <c r="IV417" s="60"/>
    </row>
    <row r="418" spans="1:256" s="50" customFormat="1" ht="20.25" customHeight="1">
      <c r="A418" s="56"/>
      <c r="B418" s="56"/>
      <c r="G418" s="158"/>
      <c r="H418" s="158"/>
      <c r="S418" s="58"/>
      <c r="BV418" s="130"/>
      <c r="IS418" s="60"/>
      <c r="IT418" s="60"/>
      <c r="IU418" s="60"/>
      <c r="IV418" s="60"/>
    </row>
    <row r="419" spans="1:256" s="50" customFormat="1" ht="20.25" customHeight="1">
      <c r="A419" s="56"/>
      <c r="B419" s="56"/>
      <c r="G419" s="158"/>
      <c r="H419" s="158"/>
      <c r="S419" s="58"/>
      <c r="BV419" s="130"/>
      <c r="IS419" s="60"/>
      <c r="IT419" s="60"/>
      <c r="IU419" s="60"/>
      <c r="IV419" s="60"/>
    </row>
    <row r="420" spans="1:256" s="50" customFormat="1" ht="20.25" customHeight="1">
      <c r="A420" s="56"/>
      <c r="B420" s="56"/>
      <c r="G420" s="158"/>
      <c r="H420" s="158"/>
      <c r="S420" s="58"/>
      <c r="BV420" s="130"/>
      <c r="IS420" s="60"/>
      <c r="IT420" s="60"/>
      <c r="IU420" s="60"/>
      <c r="IV420" s="60"/>
    </row>
    <row r="421" spans="1:256" s="50" customFormat="1" ht="20.25" customHeight="1">
      <c r="A421" s="56"/>
      <c r="B421" s="56"/>
      <c r="G421" s="158"/>
      <c r="H421" s="158"/>
      <c r="S421" s="58"/>
      <c r="BV421" s="130"/>
      <c r="IS421" s="60"/>
      <c r="IT421" s="60"/>
      <c r="IU421" s="60"/>
      <c r="IV421" s="60"/>
    </row>
    <row r="422" spans="1:256" s="50" customFormat="1" ht="20.25" customHeight="1">
      <c r="A422" s="56"/>
      <c r="B422" s="56"/>
      <c r="G422" s="158"/>
      <c r="H422" s="158"/>
      <c r="S422" s="58"/>
      <c r="BV422" s="130"/>
      <c r="IS422" s="60"/>
      <c r="IT422" s="60"/>
      <c r="IU422" s="60"/>
      <c r="IV422" s="60"/>
    </row>
    <row r="423" spans="1:256" s="50" customFormat="1" ht="20.25" customHeight="1">
      <c r="A423" s="56"/>
      <c r="B423" s="56"/>
      <c r="G423" s="158"/>
      <c r="H423" s="158"/>
      <c r="S423" s="58"/>
      <c r="BV423" s="130"/>
      <c r="IS423" s="60"/>
      <c r="IT423" s="60"/>
      <c r="IU423" s="60"/>
      <c r="IV423" s="60"/>
    </row>
    <row r="424" spans="1:256" s="50" customFormat="1" ht="20.25" customHeight="1">
      <c r="A424" s="56"/>
      <c r="B424" s="56"/>
      <c r="G424" s="158"/>
      <c r="H424" s="158"/>
      <c r="S424" s="58"/>
      <c r="BV424" s="130"/>
      <c r="IS424" s="60"/>
      <c r="IT424" s="60"/>
      <c r="IU424" s="60"/>
      <c r="IV424" s="60"/>
    </row>
    <row r="425" spans="1:256" s="50" customFormat="1" ht="20.25" customHeight="1">
      <c r="A425" s="56"/>
      <c r="B425" s="56"/>
      <c r="G425" s="158"/>
      <c r="H425" s="158"/>
      <c r="S425" s="58"/>
      <c r="BV425" s="130"/>
      <c r="IS425" s="60"/>
      <c r="IT425" s="60"/>
      <c r="IU425" s="60"/>
      <c r="IV425" s="60"/>
    </row>
    <row r="426" spans="1:256" s="50" customFormat="1" ht="20.25" customHeight="1">
      <c r="A426" s="56"/>
      <c r="B426" s="56"/>
      <c r="G426" s="158"/>
      <c r="H426" s="158"/>
      <c r="S426" s="58"/>
      <c r="BV426" s="130"/>
      <c r="IS426" s="60"/>
      <c r="IT426" s="60"/>
      <c r="IU426" s="60"/>
      <c r="IV426" s="60"/>
    </row>
    <row r="427" spans="1:256" s="50" customFormat="1" ht="20.25" customHeight="1">
      <c r="A427" s="56"/>
      <c r="B427" s="56"/>
      <c r="G427" s="158"/>
      <c r="H427" s="158"/>
      <c r="S427" s="58"/>
      <c r="BV427" s="130"/>
      <c r="IS427" s="60"/>
      <c r="IT427" s="60"/>
      <c r="IU427" s="60"/>
      <c r="IV427" s="60"/>
    </row>
    <row r="428" spans="1:256" s="50" customFormat="1" ht="20.25" customHeight="1">
      <c r="A428" s="56"/>
      <c r="B428" s="56"/>
      <c r="G428" s="158"/>
      <c r="H428" s="158"/>
      <c r="S428" s="58"/>
      <c r="BV428" s="130"/>
      <c r="IS428" s="60"/>
      <c r="IT428" s="60"/>
      <c r="IU428" s="60"/>
      <c r="IV428" s="60"/>
    </row>
    <row r="429" spans="1:256" s="50" customFormat="1" ht="20.25" customHeight="1">
      <c r="A429" s="56"/>
      <c r="B429" s="56"/>
      <c r="G429" s="158"/>
      <c r="H429" s="158"/>
      <c r="S429" s="58"/>
      <c r="BV429" s="130"/>
      <c r="IS429" s="60"/>
      <c r="IT429" s="60"/>
      <c r="IU429" s="60"/>
      <c r="IV429" s="60"/>
    </row>
    <row r="430" spans="1:256" s="50" customFormat="1" ht="20.25" customHeight="1">
      <c r="A430" s="56"/>
      <c r="B430" s="56"/>
      <c r="G430" s="158"/>
      <c r="H430" s="158"/>
      <c r="S430" s="58"/>
      <c r="BV430" s="130"/>
      <c r="IS430" s="60"/>
      <c r="IT430" s="60"/>
      <c r="IU430" s="60"/>
      <c r="IV430" s="60"/>
    </row>
    <row r="431" spans="1:256" s="50" customFormat="1" ht="20.25" customHeight="1">
      <c r="A431" s="56"/>
      <c r="B431" s="56"/>
      <c r="G431" s="158"/>
      <c r="H431" s="158"/>
      <c r="S431" s="58"/>
      <c r="BV431" s="130"/>
      <c r="IS431" s="60"/>
      <c r="IT431" s="60"/>
      <c r="IU431" s="60"/>
      <c r="IV431" s="60"/>
    </row>
    <row r="432" spans="1:256" s="50" customFormat="1" ht="20.25" customHeight="1">
      <c r="A432" s="56"/>
      <c r="B432" s="56"/>
      <c r="G432" s="158"/>
      <c r="H432" s="158"/>
      <c r="S432" s="58"/>
      <c r="BV432" s="130"/>
      <c r="IS432" s="60"/>
      <c r="IT432" s="60"/>
      <c r="IU432" s="60"/>
      <c r="IV432" s="60"/>
    </row>
    <row r="433" spans="1:256" s="50" customFormat="1" ht="20.25" customHeight="1">
      <c r="A433" s="56"/>
      <c r="B433" s="56"/>
      <c r="G433" s="158"/>
      <c r="H433" s="158"/>
      <c r="S433" s="58"/>
      <c r="BV433" s="130"/>
      <c r="IS433" s="60"/>
      <c r="IT433" s="60"/>
      <c r="IU433" s="60"/>
      <c r="IV433" s="60"/>
    </row>
    <row r="434" spans="1:256" s="50" customFormat="1" ht="20.25" customHeight="1">
      <c r="A434" s="56"/>
      <c r="B434" s="56"/>
      <c r="G434" s="158"/>
      <c r="H434" s="158"/>
      <c r="S434" s="58"/>
      <c r="BV434" s="130"/>
      <c r="IS434" s="60"/>
      <c r="IT434" s="60"/>
      <c r="IU434" s="60"/>
      <c r="IV434" s="60"/>
    </row>
    <row r="435" spans="1:256" s="50" customFormat="1" ht="20.25" customHeight="1">
      <c r="A435" s="56"/>
      <c r="B435" s="56"/>
      <c r="G435" s="158"/>
      <c r="H435" s="158"/>
      <c r="S435" s="58"/>
      <c r="BV435" s="130"/>
      <c r="IS435" s="60"/>
      <c r="IT435" s="60"/>
      <c r="IU435" s="60"/>
      <c r="IV435" s="60"/>
    </row>
    <row r="436" spans="1:256" s="50" customFormat="1" ht="20.25" customHeight="1">
      <c r="A436" s="56"/>
      <c r="B436" s="56"/>
      <c r="G436" s="158"/>
      <c r="H436" s="158"/>
      <c r="S436" s="58"/>
      <c r="BV436" s="130"/>
      <c r="IS436" s="60"/>
      <c r="IT436" s="60"/>
      <c r="IU436" s="60"/>
      <c r="IV436" s="60"/>
    </row>
    <row r="437" spans="1:256" s="50" customFormat="1" ht="20.25" customHeight="1">
      <c r="A437" s="56"/>
      <c r="B437" s="56"/>
      <c r="G437" s="158"/>
      <c r="H437" s="158"/>
      <c r="S437" s="58"/>
      <c r="BV437" s="130"/>
      <c r="IS437" s="60"/>
      <c r="IT437" s="60"/>
      <c r="IU437" s="60"/>
      <c r="IV437" s="60"/>
    </row>
    <row r="438" spans="1:256" s="50" customFormat="1" ht="20.25" customHeight="1">
      <c r="A438" s="56"/>
      <c r="B438" s="56"/>
      <c r="G438" s="158"/>
      <c r="H438" s="158"/>
      <c r="S438" s="58"/>
      <c r="BV438" s="130"/>
      <c r="IS438" s="60"/>
      <c r="IT438" s="60"/>
      <c r="IU438" s="60"/>
      <c r="IV438" s="60"/>
    </row>
    <row r="439" spans="1:256" s="50" customFormat="1" ht="20.25" customHeight="1">
      <c r="A439" s="56"/>
      <c r="B439" s="56"/>
      <c r="G439" s="158"/>
      <c r="H439" s="158"/>
      <c r="S439" s="58"/>
      <c r="BV439" s="130"/>
      <c r="IS439" s="60"/>
      <c r="IT439" s="60"/>
      <c r="IU439" s="60"/>
      <c r="IV439" s="60"/>
    </row>
    <row r="440" spans="1:256" s="50" customFormat="1" ht="20.25" customHeight="1">
      <c r="A440" s="56"/>
      <c r="B440" s="56"/>
      <c r="F440" s="158"/>
      <c r="G440" s="158"/>
      <c r="H440" s="158"/>
      <c r="S440" s="58"/>
      <c r="BV440" s="130"/>
      <c r="IS440" s="60"/>
      <c r="IT440" s="60"/>
      <c r="IU440" s="60"/>
      <c r="IV440" s="60"/>
    </row>
    <row r="441" spans="1:256" s="50" customFormat="1" ht="20.25" customHeight="1">
      <c r="A441" s="56"/>
      <c r="B441" s="56"/>
      <c r="F441" s="158"/>
      <c r="G441" s="158"/>
      <c r="H441" s="158"/>
      <c r="S441" s="58"/>
      <c r="BV441" s="130"/>
      <c r="IS441" s="60"/>
      <c r="IT441" s="60"/>
      <c r="IU441" s="60"/>
      <c r="IV441" s="60"/>
    </row>
    <row r="442" spans="1:256" s="50" customFormat="1" ht="20.25" customHeight="1">
      <c r="A442" s="56"/>
      <c r="B442" s="56"/>
      <c r="F442" s="158"/>
      <c r="G442" s="158"/>
      <c r="H442" s="158"/>
      <c r="S442" s="58"/>
      <c r="BV442" s="130"/>
      <c r="IS442" s="60"/>
      <c r="IT442" s="60"/>
      <c r="IU442" s="60"/>
      <c r="IV442" s="60"/>
    </row>
    <row r="443" spans="1:256" s="50" customFormat="1" ht="20.25" customHeight="1">
      <c r="A443" s="56"/>
      <c r="B443" s="56"/>
      <c r="F443" s="158"/>
      <c r="G443" s="158"/>
      <c r="H443" s="158"/>
      <c r="S443" s="58"/>
      <c r="BV443" s="130"/>
      <c r="IS443" s="60"/>
      <c r="IT443" s="60"/>
      <c r="IU443" s="60"/>
      <c r="IV443" s="60"/>
    </row>
    <row r="444" spans="1:256" s="50" customFormat="1" ht="20.25" customHeight="1">
      <c r="A444" s="56"/>
      <c r="B444" s="56"/>
      <c r="F444" s="158"/>
      <c r="G444" s="158"/>
      <c r="H444" s="158"/>
      <c r="S444" s="58"/>
      <c r="BV444" s="130"/>
      <c r="IS444" s="60"/>
      <c r="IT444" s="60"/>
      <c r="IU444" s="60"/>
      <c r="IV444" s="60"/>
    </row>
    <row r="445" spans="1:256" s="50" customFormat="1" ht="20.25" customHeight="1">
      <c r="A445" s="56"/>
      <c r="B445" s="56"/>
      <c r="F445" s="158"/>
      <c r="G445" s="158"/>
      <c r="H445" s="158"/>
      <c r="S445" s="58"/>
      <c r="BV445" s="130"/>
      <c r="IS445" s="60"/>
      <c r="IT445" s="60"/>
      <c r="IU445" s="60"/>
      <c r="IV445" s="60"/>
    </row>
    <row r="446" spans="1:256" s="50" customFormat="1" ht="20.25" customHeight="1">
      <c r="A446" s="56"/>
      <c r="B446" s="56"/>
      <c r="F446" s="158"/>
      <c r="G446" s="158"/>
      <c r="H446" s="158"/>
      <c r="S446" s="58"/>
      <c r="BV446" s="130"/>
      <c r="IS446" s="60"/>
      <c r="IT446" s="60"/>
      <c r="IU446" s="60"/>
      <c r="IV446" s="60"/>
    </row>
    <row r="447" spans="1:256" s="50" customFormat="1" ht="20.25" customHeight="1">
      <c r="A447" s="56"/>
      <c r="B447" s="56"/>
      <c r="F447" s="158"/>
      <c r="G447" s="158"/>
      <c r="H447" s="158"/>
      <c r="S447" s="58"/>
      <c r="BV447" s="130"/>
      <c r="IS447" s="60"/>
      <c r="IT447" s="60"/>
      <c r="IU447" s="60"/>
      <c r="IV447" s="60"/>
    </row>
    <row r="448" spans="1:256" s="50" customFormat="1" ht="20.25" customHeight="1">
      <c r="A448" s="56"/>
      <c r="B448" s="56"/>
      <c r="F448" s="158"/>
      <c r="G448" s="158"/>
      <c r="H448" s="158"/>
      <c r="S448" s="58"/>
      <c r="BV448" s="130"/>
      <c r="IS448" s="60"/>
      <c r="IT448" s="60"/>
      <c r="IU448" s="60"/>
      <c r="IV448" s="60"/>
    </row>
    <row r="449" spans="1:256" s="50" customFormat="1" ht="20.25" customHeight="1">
      <c r="A449" s="56"/>
      <c r="B449" s="56"/>
      <c r="F449" s="158"/>
      <c r="G449" s="158"/>
      <c r="H449" s="158"/>
      <c r="S449" s="58"/>
      <c r="BV449" s="130"/>
      <c r="IS449" s="60"/>
      <c r="IT449" s="60"/>
      <c r="IU449" s="60"/>
      <c r="IV449" s="60"/>
    </row>
    <row r="450" spans="1:256" s="50" customFormat="1" ht="20.25" customHeight="1">
      <c r="A450" s="56"/>
      <c r="B450" s="56"/>
      <c r="F450" s="158"/>
      <c r="G450" s="158"/>
      <c r="H450" s="158"/>
      <c r="S450" s="58"/>
      <c r="BV450" s="130"/>
      <c r="IS450" s="60"/>
      <c r="IT450" s="60"/>
      <c r="IU450" s="60"/>
      <c r="IV450" s="60"/>
    </row>
    <row r="451" spans="1:256" s="50" customFormat="1" ht="20.25" customHeight="1">
      <c r="A451" s="56"/>
      <c r="B451" s="56"/>
      <c r="F451" s="158"/>
      <c r="G451" s="158"/>
      <c r="H451" s="158"/>
      <c r="S451" s="58"/>
      <c r="BV451" s="130"/>
      <c r="IS451" s="60"/>
      <c r="IT451" s="60"/>
      <c r="IU451" s="60"/>
      <c r="IV451" s="60"/>
    </row>
    <row r="452" spans="1:256" s="50" customFormat="1" ht="20.25" customHeight="1">
      <c r="A452" s="56"/>
      <c r="B452" s="56"/>
      <c r="F452" s="158"/>
      <c r="G452" s="158"/>
      <c r="H452" s="158"/>
      <c r="S452" s="58"/>
      <c r="BV452" s="130"/>
      <c r="IS452" s="60"/>
      <c r="IT452" s="60"/>
      <c r="IU452" s="60"/>
      <c r="IV452" s="60"/>
    </row>
    <row r="453" spans="1:256" s="50" customFormat="1" ht="20.25" customHeight="1">
      <c r="A453" s="56"/>
      <c r="B453" s="56"/>
      <c r="F453" s="158"/>
      <c r="G453" s="158"/>
      <c r="H453" s="158"/>
      <c r="S453" s="58"/>
      <c r="BV453" s="130"/>
      <c r="IS453" s="60"/>
      <c r="IT453" s="60"/>
      <c r="IU453" s="60"/>
      <c r="IV453" s="60"/>
    </row>
    <row r="454" spans="1:256" s="50" customFormat="1" ht="20.25" customHeight="1">
      <c r="A454" s="56"/>
      <c r="B454" s="56"/>
      <c r="F454" s="158"/>
      <c r="G454" s="158"/>
      <c r="H454" s="158"/>
      <c r="S454" s="58"/>
      <c r="BV454" s="130"/>
      <c r="IS454" s="60"/>
      <c r="IT454" s="60"/>
      <c r="IU454" s="60"/>
      <c r="IV454" s="60"/>
    </row>
    <row r="455" spans="1:256" s="50" customFormat="1" ht="20.25" customHeight="1">
      <c r="A455" s="56"/>
      <c r="B455" s="56"/>
      <c r="F455" s="158"/>
      <c r="G455" s="158"/>
      <c r="H455" s="158"/>
      <c r="S455" s="58"/>
      <c r="BV455" s="130"/>
      <c r="IS455" s="60"/>
      <c r="IT455" s="60"/>
      <c r="IU455" s="60"/>
      <c r="IV455" s="60"/>
    </row>
    <row r="456" spans="1:256" s="50" customFormat="1" ht="20.25" customHeight="1">
      <c r="A456" s="56"/>
      <c r="B456" s="56"/>
      <c r="F456" s="158"/>
      <c r="G456" s="158"/>
      <c r="H456" s="158"/>
      <c r="S456" s="58"/>
      <c r="BV456" s="130"/>
      <c r="IS456" s="60"/>
      <c r="IT456" s="60"/>
      <c r="IU456" s="60"/>
      <c r="IV456" s="60"/>
    </row>
    <row r="457" spans="1:256" s="50" customFormat="1" ht="20.25" customHeight="1">
      <c r="A457" s="56"/>
      <c r="B457" s="56"/>
      <c r="F457" s="158"/>
      <c r="G457" s="158"/>
      <c r="H457" s="158"/>
      <c r="S457" s="58"/>
      <c r="BV457" s="130"/>
      <c r="IS457" s="60"/>
      <c r="IT457" s="60"/>
      <c r="IU457" s="60"/>
      <c r="IV457" s="60"/>
    </row>
    <row r="458" spans="1:256" s="50" customFormat="1" ht="20.25" customHeight="1">
      <c r="A458" s="56"/>
      <c r="B458" s="56"/>
      <c r="F458" s="158"/>
      <c r="G458" s="158"/>
      <c r="H458" s="158"/>
      <c r="S458" s="58"/>
      <c r="BV458" s="130"/>
      <c r="IS458" s="60"/>
      <c r="IT458" s="60"/>
      <c r="IU458" s="60"/>
      <c r="IV458" s="60"/>
    </row>
    <row r="459" spans="1:256" s="50" customFormat="1" ht="20.25" customHeight="1">
      <c r="A459" s="56"/>
      <c r="B459" s="56"/>
      <c r="F459" s="158"/>
      <c r="G459" s="158"/>
      <c r="H459" s="158"/>
      <c r="S459" s="58"/>
      <c r="BV459" s="130"/>
      <c r="IS459" s="60"/>
      <c r="IT459" s="60"/>
      <c r="IU459" s="60"/>
      <c r="IV459" s="60"/>
    </row>
    <row r="460" spans="1:256" s="50" customFormat="1" ht="20.25" customHeight="1">
      <c r="A460" s="56"/>
      <c r="B460" s="56"/>
      <c r="F460" s="158"/>
      <c r="G460" s="158"/>
      <c r="H460" s="158"/>
      <c r="S460" s="58"/>
      <c r="BV460" s="130"/>
      <c r="IS460" s="60"/>
      <c r="IT460" s="60"/>
      <c r="IU460" s="60"/>
      <c r="IV460" s="60"/>
    </row>
    <row r="461" spans="1:256" s="50" customFormat="1" ht="20.25" customHeight="1">
      <c r="A461" s="56"/>
      <c r="B461" s="56"/>
      <c r="F461" s="158"/>
      <c r="G461" s="158"/>
      <c r="H461" s="158"/>
      <c r="S461" s="58"/>
      <c r="BV461" s="130"/>
      <c r="IS461" s="60"/>
      <c r="IT461" s="60"/>
      <c r="IU461" s="60"/>
      <c r="IV461" s="60"/>
    </row>
    <row r="462" spans="1:256" s="50" customFormat="1" ht="20.25" customHeight="1">
      <c r="A462" s="56"/>
      <c r="B462" s="56"/>
      <c r="F462" s="158"/>
      <c r="G462" s="158"/>
      <c r="H462" s="158"/>
      <c r="S462" s="58"/>
      <c r="BV462" s="130"/>
      <c r="IS462" s="60"/>
      <c r="IT462" s="60"/>
      <c r="IU462" s="60"/>
      <c r="IV462" s="60"/>
    </row>
    <row r="463" spans="1:256" s="50" customFormat="1" ht="20.25" customHeight="1">
      <c r="A463" s="56"/>
      <c r="B463" s="56"/>
      <c r="F463" s="158"/>
      <c r="G463" s="158"/>
      <c r="H463" s="158"/>
      <c r="S463" s="58"/>
      <c r="BV463" s="130"/>
      <c r="IS463" s="60"/>
      <c r="IT463" s="60"/>
      <c r="IU463" s="60"/>
      <c r="IV463" s="60"/>
    </row>
    <row r="464" spans="1:256" s="50" customFormat="1" ht="20.25" customHeight="1">
      <c r="A464" s="56"/>
      <c r="B464" s="56"/>
      <c r="F464" s="158"/>
      <c r="G464" s="158"/>
      <c r="H464" s="158"/>
      <c r="S464" s="58"/>
      <c r="BV464" s="130"/>
      <c r="IS464" s="60"/>
      <c r="IT464" s="60"/>
      <c r="IU464" s="60"/>
      <c r="IV464" s="60"/>
    </row>
    <row r="465" spans="1:256" s="50" customFormat="1" ht="20.25" customHeight="1">
      <c r="A465" s="56"/>
      <c r="B465" s="56"/>
      <c r="F465" s="158"/>
      <c r="G465" s="158"/>
      <c r="H465" s="158"/>
      <c r="S465" s="58"/>
      <c r="BV465" s="130"/>
      <c r="IS465" s="60"/>
      <c r="IT465" s="60"/>
      <c r="IU465" s="60"/>
      <c r="IV465" s="60"/>
    </row>
    <row r="466" spans="1:256" s="50" customFormat="1" ht="20.25" customHeight="1">
      <c r="A466" s="56"/>
      <c r="B466" s="56"/>
      <c r="F466" s="158"/>
      <c r="G466" s="158"/>
      <c r="H466" s="158"/>
      <c r="S466" s="58"/>
      <c r="BV466" s="130"/>
      <c r="IS466" s="60"/>
      <c r="IT466" s="60"/>
      <c r="IU466" s="60"/>
      <c r="IV466" s="60"/>
    </row>
    <row r="467" spans="1:256" s="50" customFormat="1" ht="20.25" customHeight="1">
      <c r="A467" s="56"/>
      <c r="B467" s="56"/>
      <c r="F467" s="158"/>
      <c r="G467" s="158"/>
      <c r="H467" s="158"/>
      <c r="S467" s="58"/>
      <c r="BV467" s="130"/>
      <c r="IS467" s="60"/>
      <c r="IT467" s="60"/>
      <c r="IU467" s="60"/>
      <c r="IV467" s="60"/>
    </row>
    <row r="468" spans="1:256" s="50" customFormat="1" ht="20.25" customHeight="1">
      <c r="A468" s="56"/>
      <c r="B468" s="56"/>
      <c r="F468" s="158"/>
      <c r="G468" s="158"/>
      <c r="H468" s="158"/>
      <c r="S468" s="58"/>
      <c r="BV468" s="130"/>
      <c r="IS468" s="60"/>
      <c r="IT468" s="60"/>
      <c r="IU468" s="60"/>
      <c r="IV468" s="60"/>
    </row>
    <row r="469" spans="1:256" s="50" customFormat="1" ht="20.25" customHeight="1">
      <c r="A469" s="56"/>
      <c r="B469" s="56"/>
      <c r="F469" s="158"/>
      <c r="G469" s="158"/>
      <c r="H469" s="158"/>
      <c r="S469" s="58"/>
      <c r="BV469" s="130"/>
      <c r="IS469" s="60"/>
      <c r="IT469" s="60"/>
      <c r="IU469" s="60"/>
      <c r="IV469" s="60"/>
    </row>
    <row r="470" spans="1:256" s="50" customFormat="1" ht="20.25" customHeight="1">
      <c r="A470" s="56"/>
      <c r="B470" s="56"/>
      <c r="F470" s="158"/>
      <c r="G470" s="158"/>
      <c r="H470" s="158"/>
      <c r="S470" s="58"/>
      <c r="BV470" s="130"/>
      <c r="IS470" s="60"/>
      <c r="IT470" s="60"/>
      <c r="IU470" s="60"/>
      <c r="IV470" s="60"/>
    </row>
    <row r="471" spans="1:256" s="50" customFormat="1" ht="20.25" customHeight="1">
      <c r="A471" s="56"/>
      <c r="B471" s="56"/>
      <c r="F471" s="158"/>
      <c r="G471" s="158"/>
      <c r="H471" s="158"/>
      <c r="S471" s="58"/>
      <c r="BV471" s="130"/>
      <c r="IS471" s="60"/>
      <c r="IT471" s="60"/>
      <c r="IU471" s="60"/>
      <c r="IV471" s="60"/>
    </row>
    <row r="472" spans="1:256" s="50" customFormat="1" ht="20.25" customHeight="1">
      <c r="A472" s="56"/>
      <c r="B472" s="56"/>
      <c r="F472" s="158"/>
      <c r="G472" s="158"/>
      <c r="H472" s="158"/>
      <c r="S472" s="58"/>
      <c r="BV472" s="130"/>
      <c r="IS472" s="60"/>
      <c r="IT472" s="60"/>
      <c r="IU472" s="60"/>
      <c r="IV472" s="60"/>
    </row>
    <row r="473" spans="1:256" s="50" customFormat="1" ht="20.25" customHeight="1">
      <c r="A473" s="56"/>
      <c r="B473" s="56"/>
      <c r="F473" s="158"/>
      <c r="G473" s="158"/>
      <c r="H473" s="158"/>
      <c r="S473" s="58"/>
      <c r="BV473" s="130"/>
      <c r="IS473" s="60"/>
      <c r="IT473" s="60"/>
      <c r="IU473" s="60"/>
      <c r="IV473" s="60"/>
    </row>
    <row r="474" spans="1:256" s="50" customFormat="1" ht="20.25" customHeight="1">
      <c r="A474" s="56"/>
      <c r="B474" s="56"/>
      <c r="F474" s="158"/>
      <c r="G474" s="158"/>
      <c r="H474" s="158"/>
      <c r="S474" s="58"/>
      <c r="BV474" s="130"/>
      <c r="IS474" s="60"/>
      <c r="IT474" s="60"/>
      <c r="IU474" s="60"/>
      <c r="IV474" s="60"/>
    </row>
    <row r="475" spans="1:256" s="50" customFormat="1" ht="20.25" customHeight="1">
      <c r="A475" s="56"/>
      <c r="B475" s="56"/>
      <c r="F475" s="158"/>
      <c r="G475" s="158"/>
      <c r="H475" s="158"/>
      <c r="S475" s="58"/>
      <c r="BV475" s="130"/>
      <c r="IS475" s="60"/>
      <c r="IT475" s="60"/>
      <c r="IU475" s="60"/>
      <c r="IV475" s="60"/>
    </row>
    <row r="476" spans="1:256" s="50" customFormat="1" ht="20.25" customHeight="1">
      <c r="A476" s="56"/>
      <c r="B476" s="56"/>
      <c r="F476" s="158"/>
      <c r="G476" s="158"/>
      <c r="H476" s="158"/>
      <c r="S476" s="58"/>
      <c r="BV476" s="130"/>
      <c r="IS476" s="60"/>
      <c r="IT476" s="60"/>
      <c r="IU476" s="60"/>
      <c r="IV476" s="60"/>
    </row>
    <row r="477" spans="1:256" s="50" customFormat="1" ht="20.25" customHeight="1">
      <c r="A477" s="56"/>
      <c r="B477" s="56"/>
      <c r="F477" s="158"/>
      <c r="G477" s="158"/>
      <c r="H477" s="158"/>
      <c r="S477" s="58"/>
      <c r="BV477" s="130"/>
      <c r="IS477" s="60"/>
      <c r="IT477" s="60"/>
      <c r="IU477" s="60"/>
      <c r="IV477" s="60"/>
    </row>
    <row r="478" spans="1:256" s="50" customFormat="1" ht="20.25" customHeight="1">
      <c r="A478" s="56"/>
      <c r="B478" s="56"/>
      <c r="F478" s="158"/>
      <c r="G478" s="158"/>
      <c r="H478" s="158"/>
      <c r="S478" s="58"/>
      <c r="BV478" s="130"/>
      <c r="IS478" s="60"/>
      <c r="IT478" s="60"/>
      <c r="IU478" s="60"/>
      <c r="IV478" s="60"/>
    </row>
    <row r="479" spans="1:256" s="50" customFormat="1" ht="20.25" customHeight="1">
      <c r="A479" s="56"/>
      <c r="B479" s="56"/>
      <c r="F479" s="158"/>
      <c r="G479" s="158"/>
      <c r="H479" s="158"/>
      <c r="S479" s="58"/>
      <c r="BV479" s="130"/>
      <c r="IS479" s="60"/>
      <c r="IT479" s="60"/>
      <c r="IU479" s="60"/>
      <c r="IV479" s="60"/>
    </row>
    <row r="480" spans="1:256" s="50" customFormat="1" ht="20.25" customHeight="1">
      <c r="A480" s="56"/>
      <c r="B480" s="56"/>
      <c r="F480" s="158"/>
      <c r="G480" s="158"/>
      <c r="H480" s="158"/>
      <c r="S480" s="58"/>
      <c r="BV480" s="130"/>
      <c r="IS480" s="60"/>
      <c r="IT480" s="60"/>
      <c r="IU480" s="60"/>
      <c r="IV480" s="60"/>
    </row>
    <row r="481" spans="1:256" s="50" customFormat="1" ht="20.25" customHeight="1">
      <c r="A481" s="56"/>
      <c r="B481" s="56"/>
      <c r="F481" s="158"/>
      <c r="G481" s="158"/>
      <c r="H481" s="158"/>
      <c r="S481" s="58"/>
      <c r="BV481" s="130"/>
      <c r="IS481" s="60"/>
      <c r="IT481" s="60"/>
      <c r="IU481" s="60"/>
      <c r="IV481" s="60"/>
    </row>
    <row r="482" spans="1:256" s="50" customFormat="1" ht="20.25" customHeight="1">
      <c r="A482" s="56"/>
      <c r="B482" s="56"/>
      <c r="F482" s="158"/>
      <c r="G482" s="158"/>
      <c r="H482" s="158"/>
      <c r="S482" s="58"/>
      <c r="BV482" s="130"/>
      <c r="IS482" s="60"/>
      <c r="IT482" s="60"/>
      <c r="IU482" s="60"/>
      <c r="IV482" s="60"/>
    </row>
    <row r="483" spans="1:256" s="50" customFormat="1" ht="20.25" customHeight="1">
      <c r="A483" s="56"/>
      <c r="B483" s="56"/>
      <c r="F483" s="158"/>
      <c r="G483" s="158"/>
      <c r="H483" s="158"/>
      <c r="S483" s="58"/>
      <c r="BV483" s="130"/>
      <c r="IS483" s="60"/>
      <c r="IT483" s="60"/>
      <c r="IU483" s="60"/>
      <c r="IV483" s="60"/>
    </row>
    <row r="484" spans="1:256" s="50" customFormat="1" ht="20.25" customHeight="1">
      <c r="A484" s="56"/>
      <c r="B484" s="56"/>
      <c r="F484" s="158"/>
      <c r="G484" s="158"/>
      <c r="H484" s="158"/>
      <c r="S484" s="58"/>
      <c r="BV484" s="130"/>
      <c r="IS484" s="60"/>
      <c r="IT484" s="60"/>
      <c r="IU484" s="60"/>
      <c r="IV484" s="60"/>
    </row>
    <row r="485" spans="1:256" s="50" customFormat="1" ht="20.25" customHeight="1">
      <c r="A485" s="56"/>
      <c r="B485" s="56"/>
      <c r="F485" s="158"/>
      <c r="G485" s="158"/>
      <c r="H485" s="158"/>
      <c r="S485" s="58"/>
      <c r="BV485" s="130"/>
      <c r="IS485" s="60"/>
      <c r="IT485" s="60"/>
      <c r="IU485" s="60"/>
      <c r="IV485" s="60"/>
    </row>
    <row r="486" spans="1:256" s="50" customFormat="1" ht="20.25" customHeight="1">
      <c r="A486" s="56"/>
      <c r="B486" s="56"/>
      <c r="F486" s="158"/>
      <c r="G486" s="158"/>
      <c r="H486" s="158"/>
      <c r="S486" s="58"/>
      <c r="BV486" s="130"/>
      <c r="IS486" s="60"/>
      <c r="IT486" s="60"/>
      <c r="IU486" s="60"/>
      <c r="IV486" s="60"/>
    </row>
    <row r="487" spans="1:256" s="50" customFormat="1" ht="20.25" customHeight="1">
      <c r="A487" s="56"/>
      <c r="B487" s="56"/>
      <c r="F487" s="158"/>
      <c r="G487" s="158"/>
      <c r="H487" s="158"/>
      <c r="S487" s="58"/>
      <c r="BV487" s="130"/>
      <c r="IS487" s="60"/>
      <c r="IT487" s="60"/>
      <c r="IU487" s="60"/>
      <c r="IV487" s="60"/>
    </row>
    <row r="488" spans="1:256" s="50" customFormat="1" ht="20.25" customHeight="1">
      <c r="A488" s="56"/>
      <c r="B488" s="56"/>
      <c r="F488" s="158"/>
      <c r="G488" s="158"/>
      <c r="H488" s="158"/>
      <c r="S488" s="58"/>
      <c r="BV488" s="130"/>
      <c r="IS488" s="60"/>
      <c r="IT488" s="60"/>
      <c r="IU488" s="60"/>
      <c r="IV488" s="60"/>
    </row>
    <row r="489" spans="1:256" s="50" customFormat="1" ht="20.25" customHeight="1">
      <c r="A489" s="56"/>
      <c r="B489" s="56"/>
      <c r="F489" s="158"/>
      <c r="G489" s="158"/>
      <c r="H489" s="158"/>
      <c r="S489" s="58"/>
      <c r="BV489" s="130"/>
      <c r="IS489" s="60"/>
      <c r="IT489" s="60"/>
      <c r="IU489" s="60"/>
      <c r="IV489" s="60"/>
    </row>
    <row r="490" spans="1:256" s="50" customFormat="1" ht="20.25" customHeight="1">
      <c r="A490" s="56"/>
      <c r="B490" s="56"/>
      <c r="F490" s="158"/>
      <c r="G490" s="158"/>
      <c r="H490" s="158"/>
      <c r="S490" s="58"/>
      <c r="BV490" s="130"/>
      <c r="IS490" s="60"/>
      <c r="IT490" s="60"/>
      <c r="IU490" s="60"/>
      <c r="IV490" s="60"/>
    </row>
    <row r="491" spans="1:256" s="50" customFormat="1" ht="20.25" customHeight="1">
      <c r="A491" s="56"/>
      <c r="B491" s="56"/>
      <c r="F491" s="158"/>
      <c r="G491" s="158"/>
      <c r="H491" s="158"/>
      <c r="S491" s="58"/>
      <c r="BV491" s="130"/>
      <c r="IS491" s="60"/>
      <c r="IT491" s="60"/>
      <c r="IU491" s="60"/>
      <c r="IV491" s="60"/>
    </row>
    <row r="492" spans="1:256" s="50" customFormat="1" ht="20.25" customHeight="1">
      <c r="A492" s="56"/>
      <c r="B492" s="56"/>
      <c r="F492" s="158"/>
      <c r="G492" s="158"/>
      <c r="H492" s="158"/>
      <c r="S492" s="58"/>
      <c r="BV492" s="130"/>
      <c r="IS492" s="60"/>
      <c r="IT492" s="60"/>
      <c r="IU492" s="60"/>
      <c r="IV492" s="60"/>
    </row>
    <row r="493" spans="1:256" s="50" customFormat="1" ht="20.25" customHeight="1">
      <c r="A493" s="56"/>
      <c r="B493" s="56"/>
      <c r="F493" s="158"/>
      <c r="G493" s="158"/>
      <c r="H493" s="158"/>
      <c r="S493" s="58"/>
      <c r="BV493" s="130"/>
      <c r="IS493" s="60"/>
      <c r="IT493" s="60"/>
      <c r="IU493" s="60"/>
      <c r="IV493" s="60"/>
    </row>
    <row r="494" spans="1:256" s="50" customFormat="1" ht="20.25" customHeight="1">
      <c r="A494" s="56"/>
      <c r="B494" s="56"/>
      <c r="F494" s="158"/>
      <c r="G494" s="158"/>
      <c r="H494" s="158"/>
      <c r="S494" s="58"/>
      <c r="BV494" s="130"/>
      <c r="IS494" s="60"/>
      <c r="IT494" s="60"/>
      <c r="IU494" s="60"/>
      <c r="IV494" s="60"/>
    </row>
    <row r="495" spans="1:256" s="50" customFormat="1" ht="20.25" customHeight="1">
      <c r="A495" s="56"/>
      <c r="B495" s="56"/>
      <c r="F495" s="158"/>
      <c r="G495" s="158"/>
      <c r="H495" s="158"/>
      <c r="S495" s="58"/>
      <c r="BV495" s="130"/>
      <c r="IS495" s="60"/>
      <c r="IT495" s="60"/>
      <c r="IU495" s="60"/>
      <c r="IV495" s="60"/>
    </row>
    <row r="496" spans="1:256" s="50" customFormat="1" ht="20.25" customHeight="1">
      <c r="A496" s="56"/>
      <c r="B496" s="56"/>
      <c r="F496" s="158"/>
      <c r="G496" s="158"/>
      <c r="H496" s="158"/>
      <c r="S496" s="58"/>
      <c r="BV496" s="130"/>
      <c r="IS496" s="60"/>
      <c r="IT496" s="60"/>
      <c r="IU496" s="60"/>
      <c r="IV496" s="60"/>
    </row>
    <row r="497" spans="1:256" s="50" customFormat="1" ht="20.25" customHeight="1">
      <c r="A497" s="56"/>
      <c r="B497" s="56"/>
      <c r="F497" s="158"/>
      <c r="G497" s="158"/>
      <c r="H497" s="158"/>
      <c r="S497" s="58"/>
      <c r="BV497" s="130"/>
      <c r="IS497" s="60"/>
      <c r="IT497" s="60"/>
      <c r="IU497" s="60"/>
      <c r="IV497" s="60"/>
    </row>
    <row r="498" spans="1:256" s="50" customFormat="1" ht="20.25" customHeight="1">
      <c r="A498" s="56"/>
      <c r="B498" s="56"/>
      <c r="F498" s="158"/>
      <c r="G498" s="158"/>
      <c r="H498" s="158"/>
      <c r="S498" s="58"/>
      <c r="BV498" s="130"/>
      <c r="IS498" s="60"/>
      <c r="IT498" s="60"/>
      <c r="IU498" s="60"/>
      <c r="IV498" s="60"/>
    </row>
    <row r="499" spans="1:256" s="50" customFormat="1" ht="20.25" customHeight="1">
      <c r="A499" s="56"/>
      <c r="B499" s="56"/>
      <c r="F499" s="158"/>
      <c r="G499" s="158"/>
      <c r="H499" s="158"/>
      <c r="S499" s="58"/>
      <c r="BV499" s="130"/>
      <c r="IS499" s="60"/>
      <c r="IT499" s="60"/>
      <c r="IU499" s="60"/>
      <c r="IV499" s="60"/>
    </row>
    <row r="500" spans="1:256" s="50" customFormat="1" ht="20.25" customHeight="1">
      <c r="A500" s="56"/>
      <c r="B500" s="56"/>
      <c r="F500" s="158"/>
      <c r="G500" s="158"/>
      <c r="H500" s="158"/>
      <c r="S500" s="58"/>
      <c r="BV500" s="130"/>
      <c r="IS500" s="60"/>
      <c r="IT500" s="60"/>
      <c r="IU500" s="60"/>
      <c r="IV500" s="60"/>
    </row>
    <row r="501" spans="1:256" s="50" customFormat="1" ht="20.25" customHeight="1">
      <c r="A501" s="56"/>
      <c r="B501" s="56"/>
      <c r="F501" s="158"/>
      <c r="G501" s="158"/>
      <c r="H501" s="158"/>
      <c r="S501" s="58"/>
      <c r="BV501" s="130"/>
      <c r="IS501" s="60"/>
      <c r="IT501" s="60"/>
      <c r="IU501" s="60"/>
      <c r="IV501" s="60"/>
    </row>
    <row r="502" spans="1:256" s="50" customFormat="1" ht="20.25" customHeight="1">
      <c r="A502" s="56"/>
      <c r="B502" s="56"/>
      <c r="F502" s="158"/>
      <c r="G502" s="158"/>
      <c r="H502" s="158"/>
      <c r="S502" s="58"/>
      <c r="BV502" s="130"/>
      <c r="IS502" s="60"/>
      <c r="IT502" s="60"/>
      <c r="IU502" s="60"/>
      <c r="IV502" s="60"/>
    </row>
    <row r="503" spans="1:256" s="50" customFormat="1" ht="20.25" customHeight="1">
      <c r="A503" s="56"/>
      <c r="B503" s="56"/>
      <c r="F503" s="158"/>
      <c r="G503" s="158"/>
      <c r="H503" s="158"/>
      <c r="S503" s="58"/>
      <c r="BV503" s="130"/>
      <c r="IS503" s="60"/>
      <c r="IT503" s="60"/>
      <c r="IU503" s="60"/>
      <c r="IV503" s="60"/>
    </row>
    <row r="504" spans="1:256" s="50" customFormat="1" ht="20.25" customHeight="1">
      <c r="A504" s="56"/>
      <c r="B504" s="56"/>
      <c r="F504" s="158"/>
      <c r="G504" s="158"/>
      <c r="H504" s="158"/>
      <c r="S504" s="58"/>
      <c r="BV504" s="130"/>
      <c r="IS504" s="60"/>
      <c r="IT504" s="60"/>
      <c r="IU504" s="60"/>
      <c r="IV504" s="60"/>
    </row>
    <row r="505" spans="1:256" s="50" customFormat="1" ht="20.25" customHeight="1">
      <c r="A505" s="56"/>
      <c r="B505" s="56"/>
      <c r="F505" s="158"/>
      <c r="G505" s="158"/>
      <c r="H505" s="158"/>
      <c r="S505" s="58"/>
      <c r="BV505" s="130"/>
      <c r="IS505" s="60"/>
      <c r="IT505" s="60"/>
      <c r="IU505" s="60"/>
      <c r="IV505" s="60"/>
    </row>
    <row r="506" spans="1:256" s="50" customFormat="1" ht="20.25" customHeight="1">
      <c r="A506" s="56"/>
      <c r="B506" s="56"/>
      <c r="F506" s="158"/>
      <c r="G506" s="158"/>
      <c r="H506" s="158"/>
      <c r="S506" s="58"/>
      <c r="BV506" s="130"/>
      <c r="IS506" s="60"/>
      <c r="IT506" s="60"/>
      <c r="IU506" s="60"/>
      <c r="IV506" s="60"/>
    </row>
    <row r="507" spans="1:256" s="50" customFormat="1" ht="20.25" customHeight="1">
      <c r="A507" s="56"/>
      <c r="B507" s="56"/>
      <c r="F507" s="158"/>
      <c r="G507" s="158"/>
      <c r="H507" s="158"/>
      <c r="S507" s="58"/>
      <c r="BV507" s="130"/>
      <c r="IS507" s="60"/>
      <c r="IT507" s="60"/>
      <c r="IU507" s="60"/>
      <c r="IV507" s="60"/>
    </row>
    <row r="508" spans="1:256" s="50" customFormat="1" ht="20.25" customHeight="1">
      <c r="A508" s="56"/>
      <c r="B508" s="56"/>
      <c r="F508" s="158"/>
      <c r="G508" s="158"/>
      <c r="H508" s="158"/>
      <c r="S508" s="58"/>
      <c r="BV508" s="130"/>
      <c r="IS508" s="60"/>
      <c r="IT508" s="60"/>
      <c r="IU508" s="60"/>
      <c r="IV508" s="60"/>
    </row>
    <row r="509" spans="1:256" s="50" customFormat="1" ht="20.25" customHeight="1">
      <c r="A509" s="56"/>
      <c r="B509" s="56"/>
      <c r="F509" s="158"/>
      <c r="G509" s="158"/>
      <c r="H509" s="158"/>
      <c r="S509" s="58"/>
      <c r="BV509" s="130"/>
      <c r="IS509" s="60"/>
      <c r="IT509" s="60"/>
      <c r="IU509" s="60"/>
      <c r="IV509" s="60"/>
    </row>
    <row r="510" spans="1:256" s="50" customFormat="1" ht="20.25" customHeight="1">
      <c r="A510" s="56"/>
      <c r="B510" s="56"/>
      <c r="F510" s="158"/>
      <c r="G510" s="158"/>
      <c r="H510" s="158"/>
      <c r="S510" s="58"/>
      <c r="BV510" s="130"/>
      <c r="IS510" s="60"/>
      <c r="IT510" s="60"/>
      <c r="IU510" s="60"/>
      <c r="IV510" s="60"/>
    </row>
    <row r="511" spans="1:256" s="50" customFormat="1" ht="20.25" customHeight="1">
      <c r="A511" s="56"/>
      <c r="B511" s="56"/>
      <c r="F511" s="158"/>
      <c r="G511" s="158"/>
      <c r="H511" s="158"/>
      <c r="S511" s="58"/>
      <c r="BV511" s="130"/>
      <c r="IS511" s="60"/>
      <c r="IT511" s="60"/>
      <c r="IU511" s="60"/>
      <c r="IV511" s="60"/>
    </row>
    <row r="512" spans="1:256" s="50" customFormat="1" ht="20.25" customHeight="1">
      <c r="A512" s="56"/>
      <c r="B512" s="56"/>
      <c r="F512" s="158"/>
      <c r="G512" s="158"/>
      <c r="H512" s="158"/>
      <c r="S512" s="58"/>
      <c r="BV512" s="130"/>
      <c r="IS512" s="60"/>
      <c r="IT512" s="60"/>
      <c r="IU512" s="60"/>
      <c r="IV512" s="60"/>
    </row>
    <row r="513" spans="1:256" s="50" customFormat="1" ht="20.25" customHeight="1">
      <c r="A513" s="56"/>
      <c r="B513" s="56"/>
      <c r="F513" s="158"/>
      <c r="G513" s="158"/>
      <c r="H513" s="158"/>
      <c r="S513" s="58"/>
      <c r="BV513" s="130"/>
      <c r="IS513" s="60"/>
      <c r="IT513" s="60"/>
      <c r="IU513" s="60"/>
      <c r="IV513" s="60"/>
    </row>
    <row r="514" spans="1:256" s="50" customFormat="1" ht="20.25" customHeight="1">
      <c r="A514" s="56"/>
      <c r="B514" s="56"/>
      <c r="F514" s="158"/>
      <c r="G514" s="158"/>
      <c r="H514" s="158"/>
      <c r="S514" s="58"/>
      <c r="BV514" s="130"/>
      <c r="IS514" s="60"/>
      <c r="IT514" s="60"/>
      <c r="IU514" s="60"/>
      <c r="IV514" s="60"/>
    </row>
    <row r="515" spans="1:256" s="50" customFormat="1" ht="20.25" customHeight="1">
      <c r="A515" s="56"/>
      <c r="B515" s="56"/>
      <c r="F515" s="158"/>
      <c r="G515" s="158"/>
      <c r="H515" s="158"/>
      <c r="S515" s="58"/>
      <c r="BV515" s="130"/>
      <c r="IS515" s="60"/>
      <c r="IT515" s="60"/>
      <c r="IU515" s="60"/>
      <c r="IV515" s="60"/>
    </row>
    <row r="516" spans="1:256" s="50" customFormat="1" ht="20.25" customHeight="1">
      <c r="A516" s="56"/>
      <c r="B516" s="56"/>
      <c r="F516" s="158"/>
      <c r="G516" s="158"/>
      <c r="H516" s="158"/>
      <c r="S516" s="58"/>
      <c r="BV516" s="130"/>
      <c r="IS516" s="60"/>
      <c r="IT516" s="60"/>
      <c r="IU516" s="60"/>
      <c r="IV516" s="60"/>
    </row>
    <row r="517" spans="1:256" s="50" customFormat="1" ht="20.25" customHeight="1">
      <c r="A517" s="56"/>
      <c r="B517" s="56"/>
      <c r="F517" s="158"/>
      <c r="G517" s="158"/>
      <c r="H517" s="158"/>
      <c r="S517" s="58"/>
      <c r="BV517" s="130"/>
      <c r="IS517" s="60"/>
      <c r="IT517" s="60"/>
      <c r="IU517" s="60"/>
      <c r="IV517" s="60"/>
    </row>
    <row r="518" spans="1:256" s="50" customFormat="1" ht="20.25" customHeight="1">
      <c r="A518" s="56"/>
      <c r="B518" s="56"/>
      <c r="F518" s="158"/>
      <c r="G518" s="158"/>
      <c r="H518" s="158"/>
      <c r="S518" s="58"/>
      <c r="BV518" s="130"/>
      <c r="IS518" s="60"/>
      <c r="IT518" s="60"/>
      <c r="IU518" s="60"/>
      <c r="IV518" s="60"/>
    </row>
    <row r="519" spans="1:256" s="50" customFormat="1" ht="20.25" customHeight="1">
      <c r="A519" s="56"/>
      <c r="B519" s="56"/>
      <c r="F519" s="158"/>
      <c r="G519" s="158"/>
      <c r="H519" s="158"/>
      <c r="S519" s="58"/>
      <c r="BV519" s="130"/>
      <c r="IS519" s="60"/>
      <c r="IT519" s="60"/>
      <c r="IU519" s="60"/>
      <c r="IV519" s="60"/>
    </row>
    <row r="520" spans="1:256" s="50" customFormat="1" ht="20.25" customHeight="1">
      <c r="A520" s="56"/>
      <c r="B520" s="56"/>
      <c r="F520" s="158"/>
      <c r="G520" s="158"/>
      <c r="H520" s="158"/>
      <c r="S520" s="58"/>
      <c r="BV520" s="130"/>
      <c r="IS520" s="60"/>
      <c r="IT520" s="60"/>
      <c r="IU520" s="60"/>
      <c r="IV520" s="60"/>
    </row>
    <row r="521" spans="1:256" s="50" customFormat="1" ht="20.25" customHeight="1">
      <c r="A521" s="56"/>
      <c r="B521" s="56"/>
      <c r="F521" s="158"/>
      <c r="G521" s="158"/>
      <c r="H521" s="158"/>
      <c r="S521" s="58"/>
      <c r="BV521" s="130"/>
      <c r="IS521" s="60"/>
      <c r="IT521" s="60"/>
      <c r="IU521" s="60"/>
      <c r="IV521" s="60"/>
    </row>
    <row r="522" spans="1:256" s="50" customFormat="1" ht="20.25" customHeight="1">
      <c r="A522" s="56"/>
      <c r="B522" s="56"/>
      <c r="F522" s="158"/>
      <c r="G522" s="158"/>
      <c r="H522" s="158"/>
      <c r="S522" s="58"/>
      <c r="BV522" s="130"/>
      <c r="IS522" s="60"/>
      <c r="IT522" s="60"/>
      <c r="IU522" s="60"/>
      <c r="IV522" s="60"/>
    </row>
    <row r="523" spans="1:256" s="50" customFormat="1" ht="20.25" customHeight="1">
      <c r="A523" s="56"/>
      <c r="B523" s="56"/>
      <c r="F523" s="158"/>
      <c r="G523" s="158"/>
      <c r="H523" s="158"/>
      <c r="S523" s="58"/>
      <c r="BV523" s="130"/>
      <c r="IS523" s="60"/>
      <c r="IT523" s="60"/>
      <c r="IU523" s="60"/>
      <c r="IV523" s="60"/>
    </row>
    <row r="524" spans="1:256" s="50" customFormat="1" ht="20.25" customHeight="1">
      <c r="A524" s="56"/>
      <c r="B524" s="56"/>
      <c r="F524" s="158"/>
      <c r="G524" s="158"/>
      <c r="H524" s="158"/>
      <c r="S524" s="58"/>
      <c r="BV524" s="130"/>
      <c r="IS524" s="60"/>
      <c r="IT524" s="60"/>
      <c r="IU524" s="60"/>
      <c r="IV524" s="60"/>
    </row>
    <row r="525" spans="1:256" s="50" customFormat="1" ht="20.25" customHeight="1">
      <c r="A525" s="56"/>
      <c r="B525" s="56"/>
      <c r="F525" s="158"/>
      <c r="G525" s="158"/>
      <c r="H525" s="158"/>
      <c r="S525" s="58"/>
      <c r="BV525" s="130"/>
      <c r="IS525" s="60"/>
      <c r="IT525" s="60"/>
      <c r="IU525" s="60"/>
      <c r="IV525" s="60"/>
    </row>
    <row r="526" spans="1:256" s="50" customFormat="1" ht="20.25" customHeight="1">
      <c r="A526" s="56"/>
      <c r="B526" s="56"/>
      <c r="F526" s="158"/>
      <c r="G526" s="158"/>
      <c r="H526" s="158"/>
      <c r="S526" s="58"/>
      <c r="BV526" s="130"/>
      <c r="IS526" s="60"/>
      <c r="IT526" s="60"/>
      <c r="IU526" s="60"/>
      <c r="IV526" s="60"/>
    </row>
    <row r="527" spans="1:256" s="50" customFormat="1" ht="20.25" customHeight="1">
      <c r="A527" s="56"/>
      <c r="B527" s="56"/>
      <c r="F527" s="158"/>
      <c r="G527" s="158"/>
      <c r="H527" s="158"/>
      <c r="S527" s="58"/>
      <c r="BV527" s="130"/>
      <c r="IS527" s="60"/>
      <c r="IT527" s="60"/>
      <c r="IU527" s="60"/>
      <c r="IV527" s="60"/>
    </row>
    <row r="528" spans="1:256" s="50" customFormat="1" ht="20.25" customHeight="1">
      <c r="A528" s="56"/>
      <c r="B528" s="56"/>
      <c r="F528" s="158"/>
      <c r="G528" s="158"/>
      <c r="H528" s="158"/>
      <c r="S528" s="58"/>
      <c r="BV528" s="130"/>
      <c r="IS528" s="60"/>
      <c r="IT528" s="60"/>
      <c r="IU528" s="60"/>
      <c r="IV528" s="60"/>
    </row>
    <row r="529" spans="1:256" s="50" customFormat="1" ht="20.25" customHeight="1">
      <c r="A529" s="56"/>
      <c r="B529" s="56"/>
      <c r="F529" s="158"/>
      <c r="G529" s="158"/>
      <c r="H529" s="158"/>
      <c r="S529" s="58"/>
      <c r="BV529" s="130"/>
      <c r="IS529" s="60"/>
      <c r="IT529" s="60"/>
      <c r="IU529" s="60"/>
      <c r="IV529" s="60"/>
    </row>
    <row r="530" spans="1:256" s="50" customFormat="1" ht="20.25" customHeight="1">
      <c r="A530" s="56"/>
      <c r="B530" s="56"/>
      <c r="F530" s="158"/>
      <c r="G530" s="158"/>
      <c r="H530" s="158"/>
      <c r="S530" s="58"/>
      <c r="BV530" s="130"/>
      <c r="IS530" s="60"/>
      <c r="IT530" s="60"/>
      <c r="IU530" s="60"/>
      <c r="IV530" s="60"/>
    </row>
    <row r="531" spans="1:256" s="50" customFormat="1" ht="20.25" customHeight="1">
      <c r="A531" s="56"/>
      <c r="B531" s="56"/>
      <c r="F531" s="158"/>
      <c r="G531" s="158"/>
      <c r="H531" s="158"/>
      <c r="S531" s="58"/>
      <c r="BV531" s="130"/>
      <c r="IS531" s="60"/>
      <c r="IT531" s="60"/>
      <c r="IU531" s="60"/>
      <c r="IV531" s="60"/>
    </row>
    <row r="532" spans="1:256" s="50" customFormat="1" ht="20.25" customHeight="1">
      <c r="A532" s="56"/>
      <c r="B532" s="56"/>
      <c r="F532" s="158"/>
      <c r="G532" s="158"/>
      <c r="H532" s="158"/>
      <c r="S532" s="58"/>
      <c r="BV532" s="130"/>
      <c r="IS532" s="60"/>
      <c r="IT532" s="60"/>
      <c r="IU532" s="60"/>
      <c r="IV532" s="60"/>
    </row>
    <row r="533" spans="1:256" s="50" customFormat="1" ht="20.25" customHeight="1">
      <c r="A533" s="56"/>
      <c r="B533" s="56"/>
      <c r="F533" s="158"/>
      <c r="G533" s="158"/>
      <c r="H533" s="158"/>
      <c r="S533" s="58"/>
      <c r="BV533" s="130"/>
      <c r="IS533" s="60"/>
      <c r="IT533" s="60"/>
      <c r="IU533" s="60"/>
      <c r="IV533" s="60"/>
    </row>
    <row r="534" spans="1:256" s="50" customFormat="1" ht="20.25" customHeight="1">
      <c r="A534" s="56"/>
      <c r="B534" s="56"/>
      <c r="F534" s="158"/>
      <c r="G534" s="158"/>
      <c r="H534" s="158"/>
      <c r="S534" s="58"/>
      <c r="BV534" s="130"/>
      <c r="IS534" s="60"/>
      <c r="IT534" s="60"/>
      <c r="IU534" s="60"/>
      <c r="IV534" s="60"/>
    </row>
    <row r="535" spans="1:256" s="50" customFormat="1" ht="20.25" customHeight="1">
      <c r="A535" s="56"/>
      <c r="B535" s="56"/>
      <c r="F535" s="158"/>
      <c r="G535" s="158"/>
      <c r="H535" s="158"/>
      <c r="S535" s="58"/>
      <c r="BV535" s="130"/>
      <c r="IS535" s="60"/>
      <c r="IT535" s="60"/>
      <c r="IU535" s="60"/>
      <c r="IV535" s="60"/>
    </row>
    <row r="536" spans="1:256" s="50" customFormat="1" ht="20.25" customHeight="1">
      <c r="A536" s="56"/>
      <c r="B536" s="56"/>
      <c r="F536" s="158"/>
      <c r="G536" s="158"/>
      <c r="H536" s="158"/>
      <c r="S536" s="58"/>
      <c r="BV536" s="130"/>
      <c r="IS536" s="60"/>
      <c r="IT536" s="60"/>
      <c r="IU536" s="60"/>
      <c r="IV536" s="60"/>
    </row>
    <row r="537" spans="1:256" s="50" customFormat="1" ht="20.25" customHeight="1">
      <c r="A537" s="56"/>
      <c r="B537" s="56"/>
      <c r="F537" s="158"/>
      <c r="G537" s="158"/>
      <c r="H537" s="158"/>
      <c r="S537" s="58"/>
      <c r="BV537" s="130"/>
      <c r="IS537" s="60"/>
      <c r="IT537" s="60"/>
      <c r="IU537" s="60"/>
      <c r="IV537" s="60"/>
    </row>
    <row r="538" spans="1:256" s="50" customFormat="1" ht="20.25" customHeight="1">
      <c r="A538" s="56"/>
      <c r="B538" s="56"/>
      <c r="F538" s="158"/>
      <c r="G538" s="158"/>
      <c r="H538" s="158"/>
      <c r="S538" s="58"/>
      <c r="BV538" s="130"/>
      <c r="IS538" s="60"/>
      <c r="IT538" s="60"/>
      <c r="IU538" s="60"/>
      <c r="IV538" s="60"/>
    </row>
    <row r="539" spans="1:256" s="50" customFormat="1" ht="20.25" customHeight="1">
      <c r="A539" s="56"/>
      <c r="B539" s="56"/>
      <c r="F539" s="158"/>
      <c r="G539" s="158"/>
      <c r="H539" s="158"/>
      <c r="S539" s="58"/>
      <c r="BV539" s="130"/>
      <c r="IS539" s="60"/>
      <c r="IT539" s="60"/>
      <c r="IU539" s="60"/>
      <c r="IV539" s="60"/>
    </row>
    <row r="540" spans="1:256" s="50" customFormat="1" ht="20.25" customHeight="1">
      <c r="A540" s="56"/>
      <c r="B540" s="56"/>
      <c r="F540" s="158"/>
      <c r="G540" s="158"/>
      <c r="H540" s="158"/>
      <c r="S540" s="58"/>
      <c r="BV540" s="130"/>
      <c r="IS540" s="60"/>
      <c r="IT540" s="60"/>
      <c r="IU540" s="60"/>
      <c r="IV540" s="60"/>
    </row>
    <row r="541" spans="1:256" s="50" customFormat="1" ht="20.25" customHeight="1">
      <c r="A541" s="56"/>
      <c r="B541" s="56"/>
      <c r="F541" s="158"/>
      <c r="G541" s="158"/>
      <c r="H541" s="158"/>
      <c r="S541" s="58"/>
      <c r="BV541" s="130"/>
      <c r="IS541" s="60"/>
      <c r="IT541" s="60"/>
      <c r="IU541" s="60"/>
      <c r="IV541" s="60"/>
    </row>
    <row r="542" spans="1:256" s="50" customFormat="1" ht="20.25" customHeight="1">
      <c r="A542" s="56"/>
      <c r="B542" s="56"/>
      <c r="F542" s="158"/>
      <c r="G542" s="158"/>
      <c r="H542" s="158"/>
      <c r="S542" s="58"/>
      <c r="BV542" s="130"/>
      <c r="IS542" s="60"/>
      <c r="IT542" s="60"/>
      <c r="IU542" s="60"/>
      <c r="IV542" s="60"/>
    </row>
    <row r="543" spans="1:256" s="50" customFormat="1" ht="20.25" customHeight="1">
      <c r="A543" s="56"/>
      <c r="B543" s="56"/>
      <c r="F543" s="158"/>
      <c r="G543" s="158"/>
      <c r="H543" s="158"/>
      <c r="S543" s="58"/>
      <c r="BV543" s="130"/>
      <c r="IS543" s="60"/>
      <c r="IT543" s="60"/>
      <c r="IU543" s="60"/>
      <c r="IV543" s="60"/>
    </row>
    <row r="544" spans="1:256" s="50" customFormat="1" ht="20.25" customHeight="1">
      <c r="A544" s="56"/>
      <c r="B544" s="56"/>
      <c r="F544" s="158"/>
      <c r="G544" s="158"/>
      <c r="H544" s="158"/>
      <c r="S544" s="58"/>
      <c r="BV544" s="130"/>
      <c r="IS544" s="60"/>
      <c r="IT544" s="60"/>
      <c r="IU544" s="60"/>
      <c r="IV544" s="60"/>
    </row>
    <row r="545" spans="1:256" s="50" customFormat="1" ht="20.25" customHeight="1">
      <c r="A545" s="56"/>
      <c r="B545" s="56"/>
      <c r="F545" s="158"/>
      <c r="G545" s="158"/>
      <c r="H545" s="158"/>
      <c r="S545" s="58"/>
      <c r="BV545" s="130"/>
      <c r="IS545" s="60"/>
      <c r="IT545" s="60"/>
      <c r="IU545" s="60"/>
      <c r="IV545" s="60"/>
    </row>
    <row r="546" spans="1:256" s="50" customFormat="1" ht="20.25" customHeight="1">
      <c r="A546" s="56"/>
      <c r="B546" s="56"/>
      <c r="F546" s="158"/>
      <c r="G546" s="158"/>
      <c r="H546" s="158"/>
      <c r="S546" s="58"/>
      <c r="BV546" s="130"/>
      <c r="IS546" s="60"/>
      <c r="IT546" s="60"/>
      <c r="IU546" s="60"/>
      <c r="IV546" s="60"/>
    </row>
    <row r="547" spans="1:256" s="50" customFormat="1" ht="20.25" customHeight="1">
      <c r="A547" s="56"/>
      <c r="B547" s="56"/>
      <c r="F547" s="158"/>
      <c r="G547" s="158"/>
      <c r="H547" s="158"/>
      <c r="S547" s="58"/>
      <c r="BV547" s="130"/>
      <c r="IS547" s="60"/>
      <c r="IT547" s="60"/>
      <c r="IU547" s="60"/>
      <c r="IV547" s="60"/>
    </row>
    <row r="548" spans="1:256" s="50" customFormat="1" ht="20.25" customHeight="1">
      <c r="A548" s="56"/>
      <c r="B548" s="56"/>
      <c r="F548" s="158"/>
      <c r="G548" s="158"/>
      <c r="H548" s="158"/>
      <c r="S548" s="58"/>
      <c r="BV548" s="130"/>
      <c r="IS548" s="60"/>
      <c r="IT548" s="60"/>
      <c r="IU548" s="60"/>
      <c r="IV548" s="60"/>
    </row>
    <row r="549" spans="1:256" s="50" customFormat="1" ht="20.25" customHeight="1">
      <c r="A549" s="56"/>
      <c r="B549" s="56"/>
      <c r="F549" s="158"/>
      <c r="G549" s="158"/>
      <c r="H549" s="158"/>
      <c r="S549" s="58"/>
      <c r="BV549" s="130"/>
      <c r="IS549" s="60"/>
      <c r="IT549" s="60"/>
      <c r="IU549" s="60"/>
      <c r="IV549" s="60"/>
    </row>
    <row r="550" spans="1:256" s="50" customFormat="1" ht="20.25" customHeight="1">
      <c r="A550" s="56"/>
      <c r="B550" s="56"/>
      <c r="F550" s="158"/>
      <c r="G550" s="158"/>
      <c r="H550" s="158"/>
      <c r="S550" s="58"/>
      <c r="BV550" s="130"/>
      <c r="IS550" s="60"/>
      <c r="IT550" s="60"/>
      <c r="IU550" s="60"/>
      <c r="IV550" s="60"/>
    </row>
    <row r="551" spans="1:256" s="50" customFormat="1" ht="20.25" customHeight="1">
      <c r="A551" s="56"/>
      <c r="B551" s="56"/>
      <c r="F551" s="158"/>
      <c r="G551" s="158"/>
      <c r="H551" s="158"/>
      <c r="S551" s="58"/>
      <c r="BV551" s="130"/>
      <c r="IS551" s="60"/>
      <c r="IT551" s="60"/>
      <c r="IU551" s="60"/>
      <c r="IV551" s="60"/>
    </row>
    <row r="552" spans="1:256" s="50" customFormat="1" ht="20.25" customHeight="1">
      <c r="A552" s="56"/>
      <c r="B552" s="56"/>
      <c r="F552" s="158"/>
      <c r="G552" s="158"/>
      <c r="H552" s="158"/>
      <c r="S552" s="58"/>
      <c r="BV552" s="130"/>
      <c r="IS552" s="60"/>
      <c r="IT552" s="60"/>
      <c r="IU552" s="60"/>
      <c r="IV552" s="60"/>
    </row>
    <row r="553" spans="1:256" s="50" customFormat="1" ht="20.25" customHeight="1">
      <c r="A553" s="56"/>
      <c r="B553" s="56"/>
      <c r="F553" s="158"/>
      <c r="G553" s="158"/>
      <c r="H553" s="158"/>
      <c r="S553" s="58"/>
      <c r="BV553" s="130"/>
      <c r="IS553" s="60"/>
      <c r="IT553" s="60"/>
      <c r="IU553" s="60"/>
      <c r="IV553" s="60"/>
    </row>
    <row r="554" spans="1:256" s="50" customFormat="1" ht="20.25" customHeight="1">
      <c r="A554" s="56"/>
      <c r="B554" s="56"/>
      <c r="F554" s="158"/>
      <c r="G554" s="158"/>
      <c r="H554" s="158"/>
      <c r="S554" s="58"/>
      <c r="BV554" s="130"/>
      <c r="IS554" s="60"/>
      <c r="IT554" s="60"/>
      <c r="IU554" s="60"/>
      <c r="IV554" s="60"/>
    </row>
    <row r="555" spans="1:256" s="50" customFormat="1" ht="20.25" customHeight="1">
      <c r="A555" s="56"/>
      <c r="B555" s="56"/>
      <c r="F555" s="158"/>
      <c r="G555" s="158"/>
      <c r="H555" s="158"/>
      <c r="S555" s="58"/>
      <c r="BV555" s="130"/>
      <c r="IS555" s="60"/>
      <c r="IT555" s="60"/>
      <c r="IU555" s="60"/>
      <c r="IV555" s="60"/>
    </row>
    <row r="556" spans="1:256" s="50" customFormat="1" ht="20.25" customHeight="1">
      <c r="A556" s="56"/>
      <c r="B556" s="56"/>
      <c r="F556" s="158"/>
      <c r="G556" s="158"/>
      <c r="H556" s="158"/>
      <c r="S556" s="58"/>
      <c r="BV556" s="130"/>
      <c r="IS556" s="60"/>
      <c r="IT556" s="60"/>
      <c r="IU556" s="60"/>
      <c r="IV556" s="60"/>
    </row>
    <row r="557" spans="1:256" s="50" customFormat="1" ht="20.25" customHeight="1">
      <c r="A557" s="56"/>
      <c r="B557" s="56"/>
      <c r="F557" s="158"/>
      <c r="G557" s="158"/>
      <c r="H557" s="158"/>
      <c r="S557" s="58"/>
      <c r="BV557" s="130"/>
      <c r="IS557" s="60"/>
      <c r="IT557" s="60"/>
      <c r="IU557" s="60"/>
      <c r="IV557" s="60"/>
    </row>
    <row r="558" spans="1:256" s="50" customFormat="1" ht="20.25" customHeight="1">
      <c r="A558" s="56"/>
      <c r="B558" s="56"/>
      <c r="F558" s="158"/>
      <c r="G558" s="158"/>
      <c r="H558" s="158"/>
      <c r="S558" s="58"/>
      <c r="BV558" s="130"/>
      <c r="IS558" s="60"/>
      <c r="IT558" s="60"/>
      <c r="IU558" s="60"/>
      <c r="IV558" s="60"/>
    </row>
    <row r="559" spans="1:256" s="50" customFormat="1" ht="20.25" customHeight="1">
      <c r="A559" s="56"/>
      <c r="B559" s="56"/>
      <c r="F559" s="158"/>
      <c r="G559" s="158"/>
      <c r="H559" s="158"/>
      <c r="S559" s="58"/>
      <c r="BV559" s="130"/>
      <c r="IS559" s="60"/>
      <c r="IT559" s="60"/>
      <c r="IU559" s="60"/>
      <c r="IV559" s="60"/>
    </row>
    <row r="560" spans="1:256" s="50" customFormat="1" ht="20.25" customHeight="1">
      <c r="A560" s="56"/>
      <c r="B560" s="56"/>
      <c r="F560" s="158"/>
      <c r="G560" s="158"/>
      <c r="H560" s="158"/>
      <c r="S560" s="58"/>
      <c r="BV560" s="130"/>
      <c r="IS560" s="60"/>
      <c r="IT560" s="60"/>
      <c r="IU560" s="60"/>
      <c r="IV560" s="60"/>
    </row>
    <row r="561" spans="1:256" s="50" customFormat="1" ht="20.25" customHeight="1">
      <c r="A561" s="56"/>
      <c r="B561" s="56"/>
      <c r="F561" s="158"/>
      <c r="G561" s="158"/>
      <c r="H561" s="158"/>
      <c r="S561" s="58"/>
      <c r="BV561" s="130"/>
      <c r="IS561" s="60"/>
      <c r="IT561" s="60"/>
      <c r="IU561" s="60"/>
      <c r="IV561" s="60"/>
    </row>
    <row r="562" spans="1:256" s="50" customFormat="1" ht="20.25" customHeight="1">
      <c r="A562" s="56"/>
      <c r="B562" s="56"/>
      <c r="F562" s="158"/>
      <c r="G562" s="158"/>
      <c r="H562" s="158"/>
      <c r="S562" s="58"/>
      <c r="BV562" s="130"/>
      <c r="IS562" s="60"/>
      <c r="IT562" s="60"/>
      <c r="IU562" s="60"/>
      <c r="IV562" s="60"/>
    </row>
    <row r="563" spans="1:256" s="50" customFormat="1" ht="20.25" customHeight="1">
      <c r="A563" s="56"/>
      <c r="B563" s="56"/>
      <c r="F563" s="158"/>
      <c r="G563" s="158"/>
      <c r="H563" s="158"/>
      <c r="S563" s="58"/>
      <c r="BV563" s="130"/>
      <c r="IS563" s="60"/>
      <c r="IT563" s="60"/>
      <c r="IU563" s="60"/>
      <c r="IV563" s="60"/>
    </row>
    <row r="564" spans="1:256" s="50" customFormat="1" ht="20.25" customHeight="1">
      <c r="A564" s="56"/>
      <c r="B564" s="56"/>
      <c r="F564" s="158"/>
      <c r="G564" s="158"/>
      <c r="H564" s="158"/>
      <c r="S564" s="58"/>
      <c r="BV564" s="130"/>
      <c r="IS564" s="60"/>
      <c r="IT564" s="60"/>
      <c r="IU564" s="60"/>
      <c r="IV564" s="60"/>
    </row>
    <row r="565" spans="1:256" s="50" customFormat="1" ht="20.25" customHeight="1">
      <c r="A565" s="56"/>
      <c r="B565" s="56"/>
      <c r="F565" s="158"/>
      <c r="G565" s="158"/>
      <c r="H565" s="158"/>
      <c r="S565" s="58"/>
      <c r="BV565" s="130"/>
      <c r="IS565" s="60"/>
      <c r="IT565" s="60"/>
      <c r="IU565" s="60"/>
      <c r="IV565" s="60"/>
    </row>
    <row r="566" spans="1:256" s="50" customFormat="1" ht="20.25" customHeight="1">
      <c r="A566" s="56"/>
      <c r="B566" s="56"/>
      <c r="F566" s="158"/>
      <c r="G566" s="158"/>
      <c r="H566" s="158"/>
      <c r="S566" s="58"/>
      <c r="BV566" s="130"/>
      <c r="IS566" s="60"/>
      <c r="IT566" s="60"/>
      <c r="IU566" s="60"/>
      <c r="IV566" s="60"/>
    </row>
    <row r="567" spans="1:256" s="50" customFormat="1" ht="20.25" customHeight="1">
      <c r="A567" s="56"/>
      <c r="B567" s="56"/>
      <c r="F567" s="158"/>
      <c r="G567" s="158"/>
      <c r="H567" s="158"/>
      <c r="S567" s="58"/>
      <c r="BV567" s="130"/>
      <c r="IS567" s="60"/>
      <c r="IT567" s="60"/>
      <c r="IU567" s="60"/>
      <c r="IV567" s="60"/>
    </row>
    <row r="568" spans="1:256" s="50" customFormat="1" ht="20.25" customHeight="1">
      <c r="A568" s="56"/>
      <c r="B568" s="56"/>
      <c r="F568" s="158"/>
      <c r="G568" s="158"/>
      <c r="H568" s="158"/>
      <c r="S568" s="58"/>
      <c r="BV568" s="130"/>
      <c r="IS568" s="60"/>
      <c r="IT568" s="60"/>
      <c r="IU568" s="60"/>
      <c r="IV568" s="60"/>
    </row>
    <row r="569" spans="1:256" s="50" customFormat="1" ht="20.25" customHeight="1">
      <c r="A569" s="56"/>
      <c r="B569" s="56"/>
      <c r="F569" s="158"/>
      <c r="G569" s="158"/>
      <c r="H569" s="158"/>
      <c r="S569" s="58"/>
      <c r="BV569" s="130"/>
      <c r="IS569" s="60"/>
      <c r="IT569" s="60"/>
      <c r="IU569" s="60"/>
      <c r="IV569" s="60"/>
    </row>
    <row r="570" spans="1:256" s="50" customFormat="1" ht="20.25" customHeight="1">
      <c r="A570" s="56"/>
      <c r="B570" s="56"/>
      <c r="F570" s="158"/>
      <c r="G570" s="158"/>
      <c r="H570" s="158"/>
      <c r="S570" s="58"/>
      <c r="BV570" s="130"/>
      <c r="IS570" s="60"/>
      <c r="IT570" s="60"/>
      <c r="IU570" s="60"/>
      <c r="IV570" s="60"/>
    </row>
    <row r="571" spans="1:256" s="50" customFormat="1" ht="20.25" customHeight="1">
      <c r="A571" s="56"/>
      <c r="B571" s="56"/>
      <c r="F571" s="158"/>
      <c r="G571" s="158"/>
      <c r="H571" s="158"/>
      <c r="S571" s="58"/>
      <c r="BV571" s="130"/>
      <c r="IS571" s="60"/>
      <c r="IT571" s="60"/>
      <c r="IU571" s="60"/>
      <c r="IV571" s="60"/>
    </row>
    <row r="572" spans="1:256" s="50" customFormat="1" ht="20.25" customHeight="1">
      <c r="A572" s="56"/>
      <c r="B572" s="56"/>
      <c r="F572" s="158"/>
      <c r="G572" s="158"/>
      <c r="H572" s="158"/>
      <c r="S572" s="58"/>
      <c r="BV572" s="130"/>
      <c r="IS572" s="60"/>
      <c r="IT572" s="60"/>
      <c r="IU572" s="60"/>
      <c r="IV572" s="60"/>
    </row>
    <row r="573" spans="1:256" s="50" customFormat="1" ht="20.25" customHeight="1">
      <c r="A573" s="56"/>
      <c r="B573" s="56"/>
      <c r="F573" s="158"/>
      <c r="G573" s="158"/>
      <c r="H573" s="158"/>
      <c r="S573" s="58"/>
      <c r="BV573" s="130"/>
      <c r="IS573" s="60"/>
      <c r="IT573" s="60"/>
      <c r="IU573" s="60"/>
      <c r="IV573" s="60"/>
    </row>
    <row r="574" spans="1:256" s="50" customFormat="1" ht="20.25" customHeight="1">
      <c r="A574" s="56"/>
      <c r="B574" s="56"/>
      <c r="F574" s="158"/>
      <c r="G574" s="158"/>
      <c r="H574" s="158"/>
      <c r="S574" s="58"/>
      <c r="BV574" s="130"/>
      <c r="IS574" s="60"/>
      <c r="IT574" s="60"/>
      <c r="IU574" s="60"/>
      <c r="IV574" s="60"/>
    </row>
    <row r="575" spans="1:256" s="50" customFormat="1" ht="20.25" customHeight="1">
      <c r="A575" s="56"/>
      <c r="B575" s="56"/>
      <c r="F575" s="158"/>
      <c r="G575" s="158"/>
      <c r="H575" s="158"/>
      <c r="S575" s="58"/>
      <c r="BV575" s="130"/>
      <c r="IS575" s="60"/>
      <c r="IT575" s="60"/>
      <c r="IU575" s="60"/>
      <c r="IV575" s="60"/>
    </row>
    <row r="576" spans="1:256" s="50" customFormat="1" ht="20.25" customHeight="1">
      <c r="A576" s="56"/>
      <c r="B576" s="56"/>
      <c r="F576" s="158"/>
      <c r="G576" s="158"/>
      <c r="H576" s="158"/>
      <c r="S576" s="58"/>
      <c r="BV576" s="130"/>
      <c r="IS576" s="60"/>
      <c r="IT576" s="60"/>
      <c r="IU576" s="60"/>
      <c r="IV576" s="60"/>
    </row>
    <row r="577" spans="1:256" s="50" customFormat="1" ht="20.25" customHeight="1">
      <c r="A577" s="56"/>
      <c r="B577" s="56"/>
      <c r="F577" s="158"/>
      <c r="G577" s="158"/>
      <c r="H577" s="158"/>
      <c r="S577" s="58"/>
      <c r="BV577" s="130"/>
      <c r="IS577" s="60"/>
      <c r="IT577" s="60"/>
      <c r="IU577" s="60"/>
      <c r="IV577" s="60"/>
    </row>
    <row r="578" spans="1:256" s="50" customFormat="1" ht="20.25" customHeight="1">
      <c r="A578" s="56"/>
      <c r="B578" s="56"/>
      <c r="F578" s="158"/>
      <c r="G578" s="158"/>
      <c r="H578" s="158"/>
      <c r="S578" s="58"/>
      <c r="BV578" s="130"/>
      <c r="IS578" s="60"/>
      <c r="IT578" s="60"/>
      <c r="IU578" s="60"/>
      <c r="IV578" s="60"/>
    </row>
    <row r="579" spans="1:256" s="50" customFormat="1" ht="20.25" customHeight="1">
      <c r="A579" s="56"/>
      <c r="B579" s="56"/>
      <c r="F579" s="158"/>
      <c r="G579" s="158"/>
      <c r="H579" s="158"/>
      <c r="S579" s="58"/>
      <c r="BV579" s="130"/>
      <c r="IS579" s="60"/>
      <c r="IT579" s="60"/>
      <c r="IU579" s="60"/>
      <c r="IV579" s="60"/>
    </row>
    <row r="580" spans="1:256" s="50" customFormat="1" ht="20.25" customHeight="1">
      <c r="A580" s="56"/>
      <c r="B580" s="56"/>
      <c r="F580" s="158"/>
      <c r="G580" s="158"/>
      <c r="H580" s="158"/>
      <c r="S580" s="58"/>
      <c r="BV580" s="130"/>
      <c r="IS580" s="60"/>
      <c r="IT580" s="60"/>
      <c r="IU580" s="60"/>
      <c r="IV580" s="60"/>
    </row>
    <row r="581" spans="1:256" s="50" customFormat="1" ht="20.25" customHeight="1">
      <c r="A581" s="56"/>
      <c r="B581" s="56"/>
      <c r="F581" s="158"/>
      <c r="G581" s="158"/>
      <c r="H581" s="158"/>
      <c r="S581" s="58"/>
      <c r="BV581" s="130"/>
      <c r="IS581" s="60"/>
      <c r="IT581" s="60"/>
      <c r="IU581" s="60"/>
      <c r="IV581" s="60"/>
    </row>
    <row r="582" spans="1:256" s="50" customFormat="1" ht="20.25" customHeight="1">
      <c r="A582" s="56"/>
      <c r="B582" s="56"/>
      <c r="F582" s="158"/>
      <c r="G582" s="158"/>
      <c r="H582" s="158"/>
      <c r="S582" s="58"/>
      <c r="BV582" s="130"/>
      <c r="IS582" s="60"/>
      <c r="IT582" s="60"/>
      <c r="IU582" s="60"/>
      <c r="IV582" s="60"/>
    </row>
    <row r="583" spans="1:256" s="50" customFormat="1" ht="20.25" customHeight="1">
      <c r="A583" s="56"/>
      <c r="B583" s="56"/>
      <c r="F583" s="158"/>
      <c r="G583" s="158"/>
      <c r="H583" s="158"/>
      <c r="S583" s="58"/>
      <c r="BV583" s="130"/>
      <c r="IS583" s="60"/>
      <c r="IT583" s="60"/>
      <c r="IU583" s="60"/>
      <c r="IV583" s="60"/>
    </row>
    <row r="584" spans="1:256" s="50" customFormat="1" ht="20.25" customHeight="1">
      <c r="A584" s="56"/>
      <c r="B584" s="56"/>
      <c r="F584" s="158"/>
      <c r="G584" s="158"/>
      <c r="H584" s="158"/>
      <c r="S584" s="58"/>
      <c r="BV584" s="130"/>
      <c r="IS584" s="60"/>
      <c r="IT584" s="60"/>
      <c r="IU584" s="60"/>
      <c r="IV584" s="60"/>
    </row>
    <row r="585" spans="1:256" s="50" customFormat="1" ht="20.25" customHeight="1">
      <c r="A585" s="56"/>
      <c r="B585" s="56"/>
      <c r="F585" s="158"/>
      <c r="G585" s="158"/>
      <c r="H585" s="158"/>
      <c r="S585" s="58"/>
      <c r="BV585" s="130"/>
      <c r="IS585" s="60"/>
      <c r="IT585" s="60"/>
      <c r="IU585" s="60"/>
      <c r="IV585" s="60"/>
    </row>
    <row r="586" spans="1:256" s="50" customFormat="1" ht="20.25" customHeight="1">
      <c r="A586" s="56"/>
      <c r="B586" s="56"/>
      <c r="F586" s="158"/>
      <c r="G586" s="158"/>
      <c r="H586" s="158"/>
      <c r="S586" s="58"/>
      <c r="BV586" s="130"/>
      <c r="IS586" s="60"/>
      <c r="IT586" s="60"/>
      <c r="IU586" s="60"/>
      <c r="IV586" s="60"/>
    </row>
    <row r="587" spans="1:256" s="50" customFormat="1" ht="20.25" customHeight="1">
      <c r="A587" s="56"/>
      <c r="B587" s="56"/>
      <c r="F587" s="158"/>
      <c r="G587" s="158"/>
      <c r="H587" s="158"/>
      <c r="S587" s="58"/>
      <c r="BV587" s="130"/>
      <c r="IS587" s="60"/>
      <c r="IT587" s="60"/>
      <c r="IU587" s="60"/>
      <c r="IV587" s="60"/>
    </row>
    <row r="588" spans="1:256" s="50" customFormat="1" ht="20.25" customHeight="1">
      <c r="A588" s="56"/>
      <c r="B588" s="56"/>
      <c r="F588" s="158"/>
      <c r="G588" s="158"/>
      <c r="H588" s="158"/>
      <c r="S588" s="58"/>
      <c r="BV588" s="130"/>
      <c r="IS588" s="60"/>
      <c r="IT588" s="60"/>
      <c r="IU588" s="60"/>
      <c r="IV588" s="60"/>
    </row>
    <row r="589" spans="1:256" s="50" customFormat="1" ht="20.25" customHeight="1">
      <c r="A589" s="56"/>
      <c r="B589" s="56"/>
      <c r="F589" s="158"/>
      <c r="G589" s="158"/>
      <c r="H589" s="158"/>
      <c r="S589" s="58"/>
      <c r="BV589" s="130"/>
      <c r="IS589" s="60"/>
      <c r="IT589" s="60"/>
      <c r="IU589" s="60"/>
      <c r="IV589" s="60"/>
    </row>
    <row r="590" spans="1:256" s="50" customFormat="1" ht="20.25" customHeight="1">
      <c r="A590" s="56"/>
      <c r="B590" s="56"/>
      <c r="F590" s="158"/>
      <c r="G590" s="158"/>
      <c r="H590" s="158"/>
      <c r="S590" s="58"/>
      <c r="BV590" s="130"/>
      <c r="IS590" s="60"/>
      <c r="IT590" s="60"/>
      <c r="IU590" s="60"/>
      <c r="IV590" s="60"/>
    </row>
    <row r="591" spans="1:256" s="50" customFormat="1" ht="20.25" customHeight="1">
      <c r="A591" s="56"/>
      <c r="B591" s="56"/>
      <c r="F591" s="158"/>
      <c r="G591" s="158"/>
      <c r="H591" s="158"/>
      <c r="S591" s="58"/>
      <c r="BV591" s="130"/>
      <c r="IS591" s="60"/>
      <c r="IT591" s="60"/>
      <c r="IU591" s="60"/>
      <c r="IV591" s="60"/>
    </row>
    <row r="592" spans="1:256" s="50" customFormat="1" ht="20.25" customHeight="1">
      <c r="A592" s="56"/>
      <c r="B592" s="56"/>
      <c r="F592" s="158"/>
      <c r="G592" s="158"/>
      <c r="H592" s="158"/>
      <c r="S592" s="58"/>
      <c r="BV592" s="130"/>
      <c r="IS592" s="60"/>
      <c r="IT592" s="60"/>
      <c r="IU592" s="60"/>
      <c r="IV592" s="60"/>
    </row>
    <row r="593" spans="1:256" s="50" customFormat="1" ht="20.25" customHeight="1">
      <c r="A593" s="56"/>
      <c r="B593" s="56"/>
      <c r="F593" s="158"/>
      <c r="G593" s="158"/>
      <c r="H593" s="158"/>
      <c r="S593" s="58"/>
      <c r="BV593" s="59"/>
      <c r="IS593" s="60"/>
      <c r="IT593" s="60"/>
      <c r="IU593" s="60"/>
      <c r="IV593" s="60"/>
    </row>
    <row r="594" spans="1:256" s="50" customFormat="1" ht="20.25" customHeight="1">
      <c r="A594" s="56"/>
      <c r="B594" s="56"/>
      <c r="F594" s="158"/>
      <c r="G594" s="158"/>
      <c r="H594" s="158"/>
      <c r="S594" s="58"/>
      <c r="BV594" s="59"/>
      <c r="IS594" s="60"/>
      <c r="IT594" s="60"/>
      <c r="IU594" s="60"/>
      <c r="IV594" s="60"/>
    </row>
    <row r="595" spans="1:256" s="50" customFormat="1" ht="20.25" customHeight="1">
      <c r="A595" s="56"/>
      <c r="B595" s="56"/>
      <c r="F595" s="158"/>
      <c r="G595" s="158"/>
      <c r="H595" s="158"/>
      <c r="S595" s="58"/>
      <c r="BV595" s="59"/>
      <c r="IS595" s="60"/>
      <c r="IT595" s="60"/>
      <c r="IU595" s="60"/>
      <c r="IV595" s="60"/>
    </row>
    <row r="596" spans="1:256" s="50" customFormat="1" ht="20.25" customHeight="1">
      <c r="A596" s="56"/>
      <c r="B596" s="56"/>
      <c r="F596" s="158"/>
      <c r="G596" s="158"/>
      <c r="H596" s="158"/>
      <c r="S596" s="58"/>
      <c r="BV596" s="59"/>
      <c r="IS596" s="60"/>
      <c r="IT596" s="60"/>
      <c r="IU596" s="60"/>
      <c r="IV596" s="60"/>
    </row>
    <row r="597" spans="1:256" s="50" customFormat="1" ht="20.25" customHeight="1">
      <c r="A597" s="56"/>
      <c r="B597" s="56"/>
      <c r="F597" s="158"/>
      <c r="G597" s="158"/>
      <c r="H597" s="158"/>
      <c r="S597" s="58"/>
      <c r="BV597" s="59"/>
      <c r="IS597" s="60"/>
      <c r="IT597" s="60"/>
      <c r="IU597" s="60"/>
      <c r="IV597" s="60"/>
    </row>
    <row r="598" spans="1:256" s="50" customFormat="1" ht="20.25" customHeight="1">
      <c r="A598" s="56"/>
      <c r="B598" s="56"/>
      <c r="F598" s="158"/>
      <c r="G598" s="158"/>
      <c r="H598" s="158"/>
      <c r="S598" s="58"/>
      <c r="BV598" s="59"/>
      <c r="IS598" s="60"/>
      <c r="IT598" s="60"/>
      <c r="IU598" s="60"/>
      <c r="IV598" s="60"/>
    </row>
    <row r="599" spans="1:256" s="50" customFormat="1" ht="20.25" customHeight="1">
      <c r="A599" s="56"/>
      <c r="B599" s="56"/>
      <c r="F599" s="158"/>
      <c r="G599" s="158"/>
      <c r="H599" s="158"/>
      <c r="S599" s="58"/>
      <c r="BV599" s="59"/>
      <c r="IS599" s="60"/>
      <c r="IT599" s="60"/>
      <c r="IU599" s="60"/>
      <c r="IV599" s="60"/>
    </row>
    <row r="600" spans="1:256" s="50" customFormat="1" ht="20.25" customHeight="1">
      <c r="A600" s="56"/>
      <c r="B600" s="56"/>
      <c r="F600" s="158"/>
      <c r="G600" s="158"/>
      <c r="H600" s="158"/>
      <c r="S600" s="58"/>
      <c r="BV600" s="59"/>
      <c r="IS600" s="60"/>
      <c r="IT600" s="60"/>
      <c r="IU600" s="60"/>
      <c r="IV600" s="60"/>
    </row>
    <row r="601" spans="1:256" s="50" customFormat="1" ht="20.25" customHeight="1">
      <c r="A601" s="56"/>
      <c r="B601" s="56"/>
      <c r="F601" s="158"/>
      <c r="G601" s="158"/>
      <c r="H601" s="158"/>
      <c r="S601" s="58"/>
      <c r="BV601" s="59"/>
      <c r="IS601" s="60"/>
      <c r="IT601" s="60"/>
      <c r="IU601" s="60"/>
      <c r="IV601" s="60"/>
    </row>
    <row r="602" spans="1:256" s="50" customFormat="1" ht="20.25" customHeight="1">
      <c r="A602" s="56"/>
      <c r="B602" s="56"/>
      <c r="F602" s="158"/>
      <c r="G602" s="158"/>
      <c r="H602" s="158"/>
      <c r="S602" s="58"/>
      <c r="BV602" s="59"/>
      <c r="IS602" s="60"/>
      <c r="IT602" s="60"/>
      <c r="IU602" s="60"/>
      <c r="IV602" s="60"/>
    </row>
    <row r="603" spans="1:256" s="50" customFormat="1" ht="20.25" customHeight="1">
      <c r="A603" s="56"/>
      <c r="B603" s="56"/>
      <c r="F603" s="158"/>
      <c r="G603" s="158"/>
      <c r="H603" s="158"/>
      <c r="S603" s="58"/>
      <c r="BV603" s="59"/>
      <c r="IS603" s="60"/>
      <c r="IT603" s="60"/>
      <c r="IU603" s="60"/>
      <c r="IV603" s="60"/>
    </row>
    <row r="604" spans="1:256" s="50" customFormat="1" ht="20.25" customHeight="1">
      <c r="A604" s="56"/>
      <c r="B604" s="56"/>
      <c r="F604" s="158"/>
      <c r="G604" s="158"/>
      <c r="H604" s="158"/>
      <c r="S604" s="58"/>
      <c r="BV604" s="59"/>
      <c r="IS604" s="60"/>
      <c r="IT604" s="60"/>
      <c r="IU604" s="60"/>
      <c r="IV604" s="60"/>
    </row>
    <row r="605" spans="1:256" s="50" customFormat="1" ht="20.25" customHeight="1">
      <c r="A605" s="56"/>
      <c r="B605" s="56"/>
      <c r="F605" s="158"/>
      <c r="G605" s="158"/>
      <c r="H605" s="158"/>
      <c r="IS605" s="60"/>
      <c r="IT605" s="60"/>
      <c r="IU605" s="60"/>
      <c r="IV605" s="60"/>
    </row>
    <row r="606" spans="1:256" s="50" customFormat="1" ht="20.25" customHeight="1">
      <c r="A606" s="56"/>
      <c r="B606" s="56"/>
      <c r="F606" s="158"/>
      <c r="G606" s="158"/>
      <c r="H606" s="158"/>
      <c r="IS606" s="60"/>
      <c r="IT606" s="60"/>
      <c r="IU606" s="60"/>
      <c r="IV606" s="60"/>
    </row>
    <row r="607" spans="1:256" s="50" customFormat="1" ht="20.25" customHeight="1">
      <c r="A607" s="56"/>
      <c r="B607" s="56"/>
      <c r="F607" s="158"/>
      <c r="G607" s="158"/>
      <c r="H607" s="158"/>
      <c r="IS607" s="60"/>
      <c r="IT607" s="60"/>
      <c r="IU607" s="60"/>
      <c r="IV607" s="60"/>
    </row>
    <row r="608" spans="1:256" s="50" customFormat="1" ht="20.25" customHeight="1">
      <c r="A608" s="56"/>
      <c r="B608" s="56"/>
      <c r="F608" s="158"/>
      <c r="G608" s="158"/>
      <c r="H608" s="158"/>
      <c r="IS608" s="60"/>
      <c r="IT608" s="60"/>
      <c r="IU608" s="60"/>
      <c r="IV608" s="60"/>
    </row>
    <row r="609" spans="1:256" s="50" customFormat="1" ht="20.25" customHeight="1">
      <c r="A609" s="56"/>
      <c r="B609" s="56"/>
      <c r="F609" s="158"/>
      <c r="G609" s="158"/>
      <c r="H609" s="158"/>
      <c r="IS609" s="60"/>
      <c r="IT609" s="60"/>
      <c r="IU609" s="60"/>
      <c r="IV609" s="60"/>
    </row>
    <row r="610" spans="1:256" s="50" customFormat="1" ht="20.25" customHeight="1">
      <c r="A610" s="56"/>
      <c r="B610" s="56"/>
      <c r="F610" s="158"/>
      <c r="G610" s="158"/>
      <c r="H610" s="158"/>
      <c r="IS610" s="60"/>
      <c r="IT610" s="60"/>
      <c r="IU610" s="60"/>
      <c r="IV610" s="60"/>
    </row>
  </sheetData>
  <autoFilter ref="A6:BV410"/>
  <mergeCells count="54">
    <mergeCell ref="A1:BV1"/>
    <mergeCell ref="A2:BV2"/>
    <mergeCell ref="L3:AH3"/>
    <mergeCell ref="AI3:AP3"/>
    <mergeCell ref="L4:U4"/>
    <mergeCell ref="AM4:AP4"/>
    <mergeCell ref="AL4:AL6"/>
    <mergeCell ref="AM5:AM6"/>
    <mergeCell ref="AN5:AN6"/>
    <mergeCell ref="AO5:AO6"/>
    <mergeCell ref="AP5:AP6"/>
    <mergeCell ref="AQ3:AT5"/>
    <mergeCell ref="AU3:AX5"/>
    <mergeCell ref="AY3:BB5"/>
    <mergeCell ref="BC3:BF5"/>
    <mergeCell ref="BG3:BJ5"/>
    <mergeCell ref="L5:P5"/>
    <mergeCell ref="Q5:U5"/>
    <mergeCell ref="A3:A6"/>
    <mergeCell ref="A7:A15"/>
    <mergeCell ref="A18:A59"/>
    <mergeCell ref="A60:A82"/>
    <mergeCell ref="A83:A104"/>
    <mergeCell ref="A105:A123"/>
    <mergeCell ref="A124:A138"/>
    <mergeCell ref="A139:A155"/>
    <mergeCell ref="A283:A298"/>
    <mergeCell ref="A299:A310"/>
    <mergeCell ref="A156:A167"/>
    <mergeCell ref="A168:A190"/>
    <mergeCell ref="A191:A209"/>
    <mergeCell ref="A210:A218"/>
    <mergeCell ref="A219:A234"/>
    <mergeCell ref="A364:A403"/>
    <mergeCell ref="B3:B6"/>
    <mergeCell ref="AI4:AI6"/>
    <mergeCell ref="AJ4:AJ6"/>
    <mergeCell ref="AK4:AK6"/>
    <mergeCell ref="C3:G5"/>
    <mergeCell ref="H3:K5"/>
    <mergeCell ref="V4:Z5"/>
    <mergeCell ref="A311:A316"/>
    <mergeCell ref="A317:A322"/>
    <mergeCell ref="A323:A339"/>
    <mergeCell ref="A340:A352"/>
    <mergeCell ref="A353:A363"/>
    <mergeCell ref="A235:A255"/>
    <mergeCell ref="A256:A268"/>
    <mergeCell ref="A269:A282"/>
    <mergeCell ref="BK3:BN5"/>
    <mergeCell ref="BO3:BR5"/>
    <mergeCell ref="BS3:BV5"/>
    <mergeCell ref="AA4:AD5"/>
    <mergeCell ref="AE4:AH5"/>
  </mergeCells>
  <phoneticPr fontId="14" type="noConversion"/>
  <conditionalFormatting sqref="F36">
    <cfRule type="cellIs" dxfId="116" priority="62" stopIfTrue="1" operator="lessThan">
      <formula>0</formula>
    </cfRule>
  </conditionalFormatting>
  <conditionalFormatting sqref="J36">
    <cfRule type="cellIs" dxfId="115" priority="61" stopIfTrue="1" operator="lessThan">
      <formula>0</formula>
    </cfRule>
  </conditionalFormatting>
  <conditionalFormatting sqref="BL36">
    <cfRule type="cellIs" dxfId="114" priority="60" stopIfTrue="1" operator="lessThan">
      <formula>0</formula>
    </cfRule>
  </conditionalFormatting>
  <conditionalFormatting sqref="BN36">
    <cfRule type="cellIs" dxfId="113" priority="59" stopIfTrue="1" operator="lessThan">
      <formula>0</formula>
    </cfRule>
  </conditionalFormatting>
  <conditionalFormatting sqref="C38:BV38">
    <cfRule type="cellIs" dxfId="112" priority="70" stopIfTrue="1" operator="lessThan">
      <formula>0</formula>
    </cfRule>
    <cfRule type="cellIs" dxfId="111" priority="72" stopIfTrue="1" operator="lessThan">
      <formula>0</formula>
    </cfRule>
  </conditionalFormatting>
  <conditionalFormatting sqref="C38">
    <cfRule type="cellIs" dxfId="110" priority="71" stopIfTrue="1" operator="lessThan">
      <formula>0</formula>
    </cfRule>
  </conditionalFormatting>
  <conditionalFormatting sqref="I39">
    <cfRule type="cellIs" dxfId="109" priority="33" stopIfTrue="1" operator="lessThan">
      <formula>0</formula>
    </cfRule>
  </conditionalFormatting>
  <conditionalFormatting sqref="Q44">
    <cfRule type="cellIs" dxfId="108" priority="113" stopIfTrue="1" operator="lessThan">
      <formula>0</formula>
    </cfRule>
  </conditionalFormatting>
  <conditionalFormatting sqref="R44">
    <cfRule type="cellIs" dxfId="107" priority="112" stopIfTrue="1" operator="lessThan">
      <formula>0</formula>
    </cfRule>
  </conditionalFormatting>
  <conditionalFormatting sqref="T44">
    <cfRule type="cellIs" dxfId="106" priority="111" stopIfTrue="1" operator="lessThan">
      <formula>0</formula>
    </cfRule>
  </conditionalFormatting>
  <conditionalFormatting sqref="U44">
    <cfRule type="cellIs" dxfId="105" priority="110" stopIfTrue="1" operator="lessThan">
      <formula>0</formula>
    </cfRule>
  </conditionalFormatting>
  <conditionalFormatting sqref="V44:W44">
    <cfRule type="cellIs" dxfId="104" priority="119" stopIfTrue="1" operator="lessThan">
      <formula>0</formula>
    </cfRule>
  </conditionalFormatting>
  <conditionalFormatting sqref="Y44:Z44">
    <cfRule type="cellIs" dxfId="103" priority="120" stopIfTrue="1" operator="lessThan">
      <formula>0</formula>
    </cfRule>
  </conditionalFormatting>
  <conditionalFormatting sqref="AB44">
    <cfRule type="cellIs" dxfId="102" priority="121" stopIfTrue="1" operator="lessThan">
      <formula>0</formula>
    </cfRule>
  </conditionalFormatting>
  <conditionalFormatting sqref="BG44:BH44">
    <cfRule type="cellIs" dxfId="101" priority="122" stopIfTrue="1" operator="lessThan">
      <formula>0</formula>
    </cfRule>
  </conditionalFormatting>
  <conditionalFormatting sqref="BI44">
    <cfRule type="cellIs" dxfId="100" priority="117" stopIfTrue="1" operator="lessThan">
      <formula>0</formula>
    </cfRule>
  </conditionalFormatting>
  <conditionalFormatting sqref="BJ44">
    <cfRule type="cellIs" dxfId="99" priority="118" stopIfTrue="1" operator="lessThan">
      <formula>0</formula>
    </cfRule>
  </conditionalFormatting>
  <conditionalFormatting sqref="BK44:BL44">
    <cfRule type="cellIs" dxfId="98" priority="116" stopIfTrue="1" operator="lessThan">
      <formula>0</formula>
    </cfRule>
  </conditionalFormatting>
  <conditionalFormatting sqref="BM44">
    <cfRule type="cellIs" dxfId="97" priority="115" stopIfTrue="1" operator="lessThan">
      <formula>0</formula>
    </cfRule>
  </conditionalFormatting>
  <conditionalFormatting sqref="BN44">
    <cfRule type="cellIs" dxfId="96" priority="114" stopIfTrue="1" operator="lessThan">
      <formula>0</formula>
    </cfRule>
  </conditionalFormatting>
  <conditionalFormatting sqref="C54:BV54">
    <cfRule type="cellIs" dxfId="95" priority="127" stopIfTrue="1" operator="lessThan">
      <formula>0</formula>
    </cfRule>
  </conditionalFormatting>
  <conditionalFormatting sqref="T77">
    <cfRule type="cellIs" dxfId="94" priority="102" stopIfTrue="1" operator="lessThan">
      <formula>0</formula>
    </cfRule>
  </conditionalFormatting>
  <conditionalFormatting sqref="U77">
    <cfRule type="cellIs" dxfId="93" priority="101" stopIfTrue="1" operator="lessThan">
      <formula>0</formula>
    </cfRule>
  </conditionalFormatting>
  <conditionalFormatting sqref="V77:W77">
    <cfRule type="cellIs" dxfId="92" priority="107" stopIfTrue="1" operator="lessThan">
      <formula>0</formula>
    </cfRule>
  </conditionalFormatting>
  <conditionalFormatting sqref="Y77:Z77">
    <cfRule type="cellIs" dxfId="91" priority="108" stopIfTrue="1" operator="lessThan">
      <formula>0</formula>
    </cfRule>
  </conditionalFormatting>
  <conditionalFormatting sqref="BI77:BJ77">
    <cfRule type="cellIs" dxfId="90" priority="106" stopIfTrue="1" operator="lessThan">
      <formula>0</formula>
    </cfRule>
  </conditionalFormatting>
  <conditionalFormatting sqref="BK77:BN77">
    <cfRule type="cellIs" dxfId="89" priority="105" stopIfTrue="1" operator="lessThan">
      <formula>0</formula>
    </cfRule>
  </conditionalFormatting>
  <conditionalFormatting sqref="F117">
    <cfRule type="cellIs" dxfId="88" priority="55" stopIfTrue="1" operator="lessThan">
      <formula>0</formula>
    </cfRule>
  </conditionalFormatting>
  <conditionalFormatting sqref="T159">
    <cfRule type="cellIs" dxfId="87" priority="23" stopIfTrue="1" operator="lessThan">
      <formula>0</formula>
    </cfRule>
  </conditionalFormatting>
  <conditionalFormatting sqref="Q184">
    <cfRule type="cellIs" dxfId="86" priority="94" stopIfTrue="1" operator="lessThan">
      <formula>0</formula>
    </cfRule>
  </conditionalFormatting>
  <conditionalFormatting sqref="T184">
    <cfRule type="cellIs" dxfId="85" priority="92" stopIfTrue="1" operator="lessThan">
      <formula>0</formula>
    </cfRule>
  </conditionalFormatting>
  <conditionalFormatting sqref="U184">
    <cfRule type="cellIs" dxfId="84" priority="91" stopIfTrue="1" operator="lessThan">
      <formula>0</formula>
    </cfRule>
  </conditionalFormatting>
  <conditionalFormatting sqref="V184:W184">
    <cfRule type="cellIs" dxfId="83" priority="98" stopIfTrue="1" operator="lessThan">
      <formula>0</formula>
    </cfRule>
  </conditionalFormatting>
  <conditionalFormatting sqref="Y184:Z184">
    <cfRule type="cellIs" dxfId="82" priority="99" stopIfTrue="1" operator="lessThan">
      <formula>0</formula>
    </cfRule>
  </conditionalFormatting>
  <conditionalFormatting sqref="BI184:BJ184">
    <cfRule type="cellIs" dxfId="81" priority="97" stopIfTrue="1" operator="lessThan">
      <formula>0</formula>
    </cfRule>
  </conditionalFormatting>
  <conditionalFormatting sqref="BM184">
    <cfRule type="cellIs" dxfId="80" priority="95" stopIfTrue="1" operator="lessThan">
      <formula>0</formula>
    </cfRule>
  </conditionalFormatting>
  <conditionalFormatting sqref="Q205">
    <cfRule type="cellIs" dxfId="79" priority="85" stopIfTrue="1" operator="lessThan">
      <formula>0</formula>
    </cfRule>
  </conditionalFormatting>
  <conditionalFormatting sqref="T205">
    <cfRule type="cellIs" dxfId="78" priority="83" stopIfTrue="1" operator="lessThan">
      <formula>0</formula>
    </cfRule>
  </conditionalFormatting>
  <conditionalFormatting sqref="U205">
    <cfRule type="cellIs" dxfId="77" priority="82" stopIfTrue="1" operator="lessThan">
      <formula>0</formula>
    </cfRule>
  </conditionalFormatting>
  <conditionalFormatting sqref="V205:W205">
    <cfRule type="cellIs" dxfId="76" priority="88" stopIfTrue="1" operator="lessThan">
      <formula>0</formula>
    </cfRule>
  </conditionalFormatting>
  <conditionalFormatting sqref="Y205:Z205">
    <cfRule type="cellIs" dxfId="75" priority="89" stopIfTrue="1" operator="lessThan">
      <formula>0</formula>
    </cfRule>
  </conditionalFormatting>
  <conditionalFormatting sqref="BI205:BJ205">
    <cfRule type="cellIs" dxfId="74" priority="87" stopIfTrue="1" operator="lessThan">
      <formula>0</formula>
    </cfRule>
  </conditionalFormatting>
  <conditionalFormatting sqref="BK205:BN205">
    <cfRule type="cellIs" dxfId="73" priority="86" stopIfTrue="1" operator="lessThan">
      <formula>0</formula>
    </cfRule>
  </conditionalFormatting>
  <conditionalFormatting sqref="F244">
    <cfRule type="cellIs" dxfId="72" priority="57" stopIfTrue="1" operator="lessThan">
      <formula>0</formula>
    </cfRule>
  </conditionalFormatting>
  <conditionalFormatting sqref="Q248">
    <cfRule type="cellIs" dxfId="71" priority="76" stopIfTrue="1" operator="lessThan">
      <formula>0</formula>
    </cfRule>
  </conditionalFormatting>
  <conditionalFormatting sqref="T248">
    <cfRule type="cellIs" dxfId="70" priority="74" stopIfTrue="1" operator="lessThan">
      <formula>0</formula>
    </cfRule>
  </conditionalFormatting>
  <conditionalFormatting sqref="U248">
    <cfRule type="cellIs" dxfId="69" priority="73" stopIfTrue="1" operator="lessThan">
      <formula>0</formula>
    </cfRule>
  </conditionalFormatting>
  <conditionalFormatting sqref="V248:W248">
    <cfRule type="cellIs" dxfId="68" priority="79" stopIfTrue="1" operator="lessThan">
      <formula>0</formula>
    </cfRule>
  </conditionalFormatting>
  <conditionalFormatting sqref="Y248:Z248">
    <cfRule type="cellIs" dxfId="67" priority="80" stopIfTrue="1" operator="lessThan">
      <formula>0</formula>
    </cfRule>
  </conditionalFormatting>
  <conditionalFormatting sqref="BI248:BJ248">
    <cfRule type="cellIs" dxfId="66" priority="78" stopIfTrue="1" operator="lessThan">
      <formula>0</formula>
    </cfRule>
  </conditionalFormatting>
  <conditionalFormatting sqref="BK248:BN248">
    <cfRule type="cellIs" dxfId="65" priority="77" stopIfTrue="1" operator="lessThan">
      <formula>0</formula>
    </cfRule>
  </conditionalFormatting>
  <conditionalFormatting sqref="BH254">
    <cfRule type="cellIs" dxfId="64" priority="30" stopIfTrue="1" operator="lessThan">
      <formula>0</formula>
    </cfRule>
  </conditionalFormatting>
  <conditionalFormatting sqref="T296">
    <cfRule type="cellIs" dxfId="63" priority="13" stopIfTrue="1" operator="lessThan">
      <formula>0</formula>
    </cfRule>
  </conditionalFormatting>
  <conditionalFormatting sqref="C346">
    <cfRule type="cellIs" dxfId="62" priority="67" stopIfTrue="1" operator="lessThan">
      <formula>0</formula>
    </cfRule>
    <cfRule type="cellIs" dxfId="61" priority="68" stopIfTrue="1" operator="lessThan">
      <formula>0</formula>
    </cfRule>
  </conditionalFormatting>
  <conditionalFormatting sqref="C378:BV378">
    <cfRule type="cellIs" dxfId="60" priority="5" stopIfTrue="1" operator="lessThan">
      <formula>0</formula>
    </cfRule>
  </conditionalFormatting>
  <conditionalFormatting sqref="C379:BV379">
    <cfRule type="cellIs" dxfId="59" priority="4" stopIfTrue="1" operator="lessThan">
      <formula>0</formula>
    </cfRule>
  </conditionalFormatting>
  <conditionalFormatting sqref="C380:BV380">
    <cfRule type="cellIs" dxfId="58" priority="3" stopIfTrue="1" operator="lessThan">
      <formula>0</formula>
    </cfRule>
  </conditionalFormatting>
  <conditionalFormatting sqref="C381:BV381">
    <cfRule type="cellIs" dxfId="57" priority="2" stopIfTrue="1" operator="lessThan">
      <formula>0</formula>
    </cfRule>
  </conditionalFormatting>
  <conditionalFormatting sqref="C382:BV382">
    <cfRule type="cellIs" dxfId="56" priority="1" stopIfTrue="1" operator="lessThan">
      <formula>0</formula>
    </cfRule>
  </conditionalFormatting>
  <conditionalFormatting sqref="BT391:BV391">
    <cfRule type="cellIs" dxfId="55" priority="126" stopIfTrue="1" operator="lessThan">
      <formula>0</formula>
    </cfRule>
  </conditionalFormatting>
  <conditionalFormatting sqref="BC15:BF15 AA15 Q15:Y15 BT15 BO15:BS15 BV15 AC15:BB15 BG15:BN15 C15:O15 BU15">
    <cfRule type="cellIs" dxfId="54" priority="50" stopIfTrue="1" operator="lessThan">
      <formula>0</formula>
    </cfRule>
  </conditionalFormatting>
  <conditionalFormatting sqref="Q27 V27:AA27 AC27:AI27 AK27 AM27:BR27 BU27:BV27 S27:T27 C27:O27">
    <cfRule type="cellIs" dxfId="53" priority="28" stopIfTrue="1" operator="lessThan">
      <formula>0</formula>
    </cfRule>
  </conditionalFormatting>
  <conditionalFormatting sqref="BC34:BF34 AA34 Q34:Y34 BT34 BO34:BR34 BV34 AC34:BB34 BG34:BN34 C34:O34">
    <cfRule type="cellIs" dxfId="52" priority="49" stopIfTrue="1" operator="lessThan">
      <formula>0</formula>
    </cfRule>
  </conditionalFormatting>
  <conditionalFormatting sqref="AB36:BG36 BI36 N36:O36 AA36 C36:E36 H36 V36 BK36 BM36 BO36:BR36 Q36 Y36 T36 X36 L36 S36">
    <cfRule type="cellIs" dxfId="51" priority="63" stopIfTrue="1" operator="lessThan">
      <formula>0</formula>
    </cfRule>
  </conditionalFormatting>
  <conditionalFormatting sqref="J39:O39 BH39 BJ39 Q39:U39 X39:AA39 AE39:BF39 BL39:BR39 C39:G39">
    <cfRule type="cellIs" dxfId="50" priority="34" stopIfTrue="1" operator="lessThan">
      <formula>0</formula>
    </cfRule>
  </conditionalFormatting>
  <conditionalFormatting sqref="AA44 BO44:BR44 C44:O44 X44 AG44 AC44:BF44">
    <cfRule type="cellIs" dxfId="49" priority="123" stopIfTrue="1" operator="lessThan">
      <formula>0</formula>
    </cfRule>
  </conditionalFormatting>
  <conditionalFormatting sqref="AC53:BR53 C53:O53 AA53 Q53:Y53 AW397:AX397 BC397">
    <cfRule type="cellIs" dxfId="48" priority="125" stopIfTrue="1" operator="lessThan">
      <formula>0</formula>
    </cfRule>
  </conditionalFormatting>
  <conditionalFormatting sqref="AC67:AI67 BV67 S67:T67 C67:O67 V67:AA67 Q67 AM67:BQ67">
    <cfRule type="cellIs" dxfId="47" priority="27" stopIfTrue="1" operator="lessThan">
      <formula>0</formula>
    </cfRule>
  </conditionalFormatting>
  <conditionalFormatting sqref="C75:AI75 BV75 AM75:BQ75">
    <cfRule type="cellIs" dxfId="46" priority="48" stopIfTrue="1" operator="lessThan">
      <formula>0</formula>
    </cfRule>
  </conditionalFormatting>
  <conditionalFormatting sqref="C77:P77 AA77 BV77 BO77:BQ77 X77 AM77:BH77 AC77:AI77">
    <cfRule type="cellIs" dxfId="45" priority="109" stopIfTrue="1" operator="lessThan">
      <formula>0</formula>
    </cfRule>
  </conditionalFormatting>
  <conditionalFormatting sqref="Q77:R77 R184 R248 R205">
    <cfRule type="cellIs" dxfId="44" priority="104" stopIfTrue="1" operator="lessThan">
      <formula>0</formula>
    </cfRule>
  </conditionalFormatting>
  <conditionalFormatting sqref="AC90:AI90 BV90 S90:T90 C90:O90 V90:AA90 Q90 AM90:BQ90">
    <cfRule type="cellIs" dxfId="43" priority="26" stopIfTrue="1" operator="lessThan">
      <formula>0</formula>
    </cfRule>
  </conditionalFormatting>
  <conditionalFormatting sqref="AC93:AI93 AA93 Q93:Y93 C93:G93 I93:O93 BV93 AM93:BQ93">
    <cfRule type="cellIs" dxfId="42" priority="47" stopIfTrue="1" operator="lessThan">
      <formula>0</formula>
    </cfRule>
  </conditionalFormatting>
  <conditionalFormatting sqref="Q97:X97 AM97:BQ97 AC97:AI97 AA97 C97:O97">
    <cfRule type="cellIs" dxfId="41" priority="32" stopIfTrue="1" operator="lessThan">
      <formula>0</formula>
    </cfRule>
  </conditionalFormatting>
  <conditionalFormatting sqref="V111:AI111 S111:T111 C111:O111 Q111 AM111:BQ111">
    <cfRule type="cellIs" dxfId="40" priority="25" stopIfTrue="1" operator="lessThan">
      <formula>0</formula>
    </cfRule>
  </conditionalFormatting>
  <conditionalFormatting sqref="AA116:AI116 Q116:Y116 C116:O116 BV116 AM116:BQ116">
    <cfRule type="cellIs" dxfId="39" priority="46" stopIfTrue="1" operator="lessThan">
      <formula>0</formula>
    </cfRule>
  </conditionalFormatting>
  <conditionalFormatting sqref="AC117:AI117 N117:O117 AA117 C117:E117 V117 Q117 H117:L117 X117:Y117 BI117 BK117:BQ117 S117:T117 AM117:BG117">
    <cfRule type="cellIs" dxfId="38" priority="56" stopIfTrue="1" operator="lessThan">
      <formula>0</formula>
    </cfRule>
  </conditionalFormatting>
  <conditionalFormatting sqref="V136:AI137 BV136:BV137 S136:T137 C136:O137 Q136:Q137 AM136:BQ137">
    <cfRule type="cellIs" dxfId="37" priority="16" stopIfTrue="1" operator="lessThan">
      <formula>0</formula>
    </cfRule>
  </conditionalFormatting>
  <conditionalFormatting sqref="AA148:AI148 Q148:Y148 C148:O148 BV148 AM148:BQ148">
    <cfRule type="cellIs" dxfId="36" priority="45" stopIfTrue="1" operator="lessThan">
      <formula>0</formula>
    </cfRule>
  </conditionalFormatting>
  <conditionalFormatting sqref="V159:AI159 BV159 S159 C159:O159 Q159 AM159:BQ159">
    <cfRule type="cellIs" dxfId="35" priority="24" stopIfTrue="1" operator="lessThan">
      <formula>0</formula>
    </cfRule>
  </conditionalFormatting>
  <conditionalFormatting sqref="AC163:AI163 AA163 Q163:Y163 C163:O163 BV163 AM163:BQ163">
    <cfRule type="cellIs" dxfId="34" priority="44" stopIfTrue="1" operator="lessThan">
      <formula>0</formula>
    </cfRule>
  </conditionalFormatting>
  <conditionalFormatting sqref="V176:AI176 S176:T176 C176:O176 Q176 AM176:BQ176">
    <cfRule type="cellIs" dxfId="33" priority="22" stopIfTrue="1" operator="lessThan">
      <formula>0</formula>
    </cfRule>
  </conditionalFormatting>
  <conditionalFormatting sqref="AC178:AI178 AA178 Q178:Y178 C178:O178 BV178 AM178:BQ178">
    <cfRule type="cellIs" dxfId="32" priority="43" stopIfTrue="1" operator="lessThan">
      <formula>0</formula>
    </cfRule>
  </conditionalFormatting>
  <conditionalFormatting sqref="C184:P184 BV184 BO184:BQ184 X184 AM184:BH184 AA184:AI184">
    <cfRule type="cellIs" dxfId="31" priority="100" stopIfTrue="1" operator="lessThan">
      <formula>0</formula>
    </cfRule>
  </conditionalFormatting>
  <conditionalFormatting sqref="BN184 BK184:BL184">
    <cfRule type="cellIs" dxfId="30" priority="96" stopIfTrue="1" operator="lessThan">
      <formula>0</formula>
    </cfRule>
  </conditionalFormatting>
  <conditionalFormatting sqref="AC200:AI200 AM200:BQ200 Q200 V200:AA200 C200:O200 S200:T200 BV200">
    <cfRule type="cellIs" dxfId="29" priority="10" stopIfTrue="1" operator="lessThan">
      <formula>0</formula>
    </cfRule>
  </conditionalFormatting>
  <conditionalFormatting sqref="AA201:AI201 AM201:BQ201 BV201 C201:O201 Q201:Y201">
    <cfRule type="cellIs" dxfId="28" priority="42" stopIfTrue="1" operator="lessThan">
      <formula>0</formula>
    </cfRule>
  </conditionalFormatting>
  <conditionalFormatting sqref="AC205:AI205 AM205:BH205 C205:O205 X205 BO205:BQ205 AA205">
    <cfRule type="cellIs" dxfId="27" priority="90" stopIfTrue="1" operator="lessThan">
      <formula>0</formula>
    </cfRule>
  </conditionalFormatting>
  <conditionalFormatting sqref="V228:AI228 BV228 S228:T228 C228:O228 AM228:BQ228">
    <cfRule type="cellIs" dxfId="26" priority="15" stopIfTrue="1" operator="lessThan">
      <formula>0</formula>
    </cfRule>
  </conditionalFormatting>
  <conditionalFormatting sqref="AA230:AI230 Q230:Y230 C230:O230 BV230 AM230:BQ230">
    <cfRule type="cellIs" dxfId="25" priority="39" stopIfTrue="1" operator="lessThan">
      <formula>0</formula>
    </cfRule>
  </conditionalFormatting>
  <conditionalFormatting sqref="V243:AI243 AM243:BQ243 BV243 Q243 C243:O243 S243:T243">
    <cfRule type="cellIs" dxfId="24" priority="19" stopIfTrue="1" operator="lessThan">
      <formula>0</formula>
    </cfRule>
  </conditionalFormatting>
  <conditionalFormatting sqref="AC244:AI244 AM244:BG244 S244:T244 BK244:BQ244 X244:Y244 H244:L244 Q244 V244 C244:E244 AA244 N244:O244">
    <cfRule type="cellIs" dxfId="23" priority="58" stopIfTrue="1" operator="lessThan">
      <formula>0</formula>
    </cfRule>
  </conditionalFormatting>
  <conditionalFormatting sqref="AC245:AI245 AM245:BQ245 BV245 C245:O245 Q245:Y245 AA245">
    <cfRule type="cellIs" dxfId="22" priority="40" stopIfTrue="1" operator="lessThan">
      <formula>0</formula>
    </cfRule>
  </conditionalFormatting>
  <conditionalFormatting sqref="C248:P248 AA248:AI248 AM248:BH248 X248 BO248:BQ248 BV248">
    <cfRule type="cellIs" dxfId="21" priority="81" stopIfTrue="1" operator="lessThan">
      <formula>0</formula>
    </cfRule>
  </conditionalFormatting>
  <conditionalFormatting sqref="Q254:X254 C254:O254 AA254 BI254:BQ254 AC254:AI254 AM254:BG254">
    <cfRule type="cellIs" dxfId="20" priority="31" stopIfTrue="1" operator="lessThan">
      <formula>0</formula>
    </cfRule>
  </conditionalFormatting>
  <conditionalFormatting sqref="AC262:AI262 AM262:BQ262 BV262 Q262:Y262 C262:O262 AA262">
    <cfRule type="cellIs" dxfId="19" priority="36" stopIfTrue="1" operator="lessThan">
      <formula>0</formula>
    </cfRule>
  </conditionalFormatting>
  <conditionalFormatting sqref="C278:AI278 AM278:BQ278 BV278">
    <cfRule type="cellIs" dxfId="18" priority="128" stopIfTrue="1" operator="equal">
      <formula>0</formula>
    </cfRule>
  </conditionalFormatting>
  <conditionalFormatting sqref="AA279:AI281 AM279:BQ281 BV279:BV281 C279:O281 Q279:Y281">
    <cfRule type="cellIs" dxfId="17" priority="41" stopIfTrue="1" operator="lessThan">
      <formula>0</formula>
    </cfRule>
  </conditionalFormatting>
  <conditionalFormatting sqref="AC291:AI291 AA291 C291:O291 Q291:Y291 BV291 BH291:BQ291 AM291:BF291">
    <cfRule type="cellIs" dxfId="16" priority="37" stopIfTrue="1" operator="lessThan">
      <formula>0</formula>
    </cfRule>
  </conditionalFormatting>
  <conditionalFormatting sqref="V296:AI296 BV296 S296 C296:O296 Q296 AM296:BQ296">
    <cfRule type="cellIs" dxfId="15" priority="14" stopIfTrue="1" operator="lessThan">
      <formula>0</formula>
    </cfRule>
  </conditionalFormatting>
  <conditionalFormatting sqref="V305:AI305 S305:T305 C305:O305 Q305 BV305 AM305:BQ305">
    <cfRule type="cellIs" dxfId="14" priority="17" stopIfTrue="1" operator="lessThan">
      <formula>0</formula>
    </cfRule>
  </conditionalFormatting>
  <conditionalFormatting sqref="V328:AI328 AM328:BQ328 Q328 C328:O328 S328:T328 BV328">
    <cfRule type="cellIs" dxfId="13" priority="20" stopIfTrue="1" operator="lessThan">
      <formula>0</formula>
    </cfRule>
  </conditionalFormatting>
  <conditionalFormatting sqref="AA336:AI336 AM336:BV336 Q336:Y336 C336:O336">
    <cfRule type="cellIs" dxfId="12" priority="38" stopIfTrue="1" operator="lessThan">
      <formula>0</formula>
    </cfRule>
  </conditionalFormatting>
  <conditionalFormatting sqref="C346:AI346 AM346:BV346">
    <cfRule type="cellIs" dxfId="11" priority="66" stopIfTrue="1" operator="lessThan">
      <formula>0</formula>
    </cfRule>
    <cfRule type="cellIs" dxfId="10" priority="69" stopIfTrue="1" operator="lessThan">
      <formula>0</formula>
    </cfRule>
  </conditionalFormatting>
  <conditionalFormatting sqref="S371:T371 C371:O371 AM371:BR371 AC371:AI371 V371:AA371 Q371">
    <cfRule type="cellIs" dxfId="9" priority="12" stopIfTrue="1" operator="lessThan">
      <formula>0</formula>
    </cfRule>
  </conditionalFormatting>
  <conditionalFormatting sqref="C383:G383 N383 S383 X383">
    <cfRule type="cellIs" dxfId="8" priority="29" stopIfTrue="1" operator="lessThan">
      <formula>0</formula>
    </cfRule>
  </conditionalFormatting>
  <conditionalFormatting sqref="N384:O384 S384 C384:G384 X384">
    <cfRule type="cellIs" dxfId="7" priority="7" stopIfTrue="1" operator="lessThan">
      <formula>0</formula>
    </cfRule>
  </conditionalFormatting>
  <conditionalFormatting sqref="C384:F384 S384">
    <cfRule type="cellIs" dxfId="6" priority="8" stopIfTrue="1" operator="lessThan">
      <formula>0</formula>
    </cfRule>
  </conditionalFormatting>
  <conditionalFormatting sqref="AC397:AV397 Q397:Y397 AA397 C397:O397 BD397:BR397 AY397:BB397">
    <cfRule type="cellIs" dxfId="5" priority="9" stopIfTrue="1" operator="lessThan">
      <formula>0</formula>
    </cfRule>
  </conditionalFormatting>
  <printOptions horizontalCentered="1"/>
  <pageMargins left="0" right="0.2" top="0" bottom="0" header="0" footer="0"/>
  <pageSetup paperSize="9" scale="15" orientation="landscape"/>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AQ45"/>
  <sheetViews>
    <sheetView zoomScale="90" zoomScaleNormal="90" workbookViewId="0">
      <pane xSplit="1" ySplit="2" topLeftCell="B3" activePane="bottomRight" state="frozen"/>
      <selection pane="topRight"/>
      <selection pane="bottomLeft"/>
      <selection pane="bottomRight" activeCell="G18" sqref="G18"/>
    </sheetView>
  </sheetViews>
  <sheetFormatPr defaultColWidth="13.875" defaultRowHeight="14.25"/>
  <cols>
    <col min="1" max="1" width="22.875" style="3" customWidth="1"/>
    <col min="2" max="6" width="16" style="3" customWidth="1"/>
    <col min="7" max="8" width="16" style="4" customWidth="1"/>
    <col min="9" max="38" width="16" style="3" customWidth="1"/>
    <col min="39" max="16384" width="13.875" style="3"/>
  </cols>
  <sheetData>
    <row r="1" spans="1:43" ht="33.75">
      <c r="A1" s="324" t="s">
        <v>126</v>
      </c>
      <c r="B1" s="324"/>
      <c r="C1" s="324"/>
      <c r="D1" s="324"/>
      <c r="E1" s="324"/>
      <c r="F1" s="324"/>
      <c r="G1" s="324"/>
      <c r="H1" s="324"/>
      <c r="I1" s="324"/>
      <c r="J1" s="324"/>
      <c r="K1" s="324"/>
      <c r="L1" s="324"/>
      <c r="M1" s="324"/>
      <c r="N1" s="324"/>
      <c r="O1" s="324"/>
      <c r="P1" s="324"/>
      <c r="Q1" s="324"/>
      <c r="R1" s="324"/>
      <c r="S1" s="324"/>
      <c r="T1" s="324"/>
      <c r="U1" s="324"/>
      <c r="V1" s="324"/>
      <c r="W1" s="324"/>
      <c r="X1" s="324"/>
      <c r="AN1" s="34"/>
      <c r="AO1" s="34"/>
      <c r="AP1" s="34"/>
    </row>
    <row r="2" spans="1:43" s="1" customFormat="1">
      <c r="A2" s="5" t="s">
        <v>127</v>
      </c>
      <c r="B2" s="6" t="s">
        <v>128</v>
      </c>
      <c r="C2" s="7" t="s">
        <v>44</v>
      </c>
      <c r="D2" s="6" t="s">
        <v>31</v>
      </c>
      <c r="E2" s="7" t="s">
        <v>32</v>
      </c>
      <c r="F2" s="6" t="s">
        <v>33</v>
      </c>
      <c r="G2" s="8" t="s">
        <v>46</v>
      </c>
      <c r="H2" s="8" t="s">
        <v>129</v>
      </c>
      <c r="I2" s="8" t="s">
        <v>34</v>
      </c>
      <c r="J2" s="6" t="s">
        <v>48</v>
      </c>
      <c r="K2" s="6" t="s">
        <v>130</v>
      </c>
      <c r="L2" s="8" t="s">
        <v>131</v>
      </c>
      <c r="M2" s="6" t="s">
        <v>37</v>
      </c>
      <c r="N2" s="6" t="s">
        <v>38</v>
      </c>
      <c r="O2" s="8" t="s">
        <v>50</v>
      </c>
      <c r="P2" s="6" t="s">
        <v>39</v>
      </c>
      <c r="Q2" s="8" t="s">
        <v>51</v>
      </c>
      <c r="R2" s="8" t="s">
        <v>40</v>
      </c>
      <c r="S2" s="8" t="s">
        <v>52</v>
      </c>
      <c r="T2" s="8" t="s">
        <v>53</v>
      </c>
      <c r="U2" s="8" t="s">
        <v>122</v>
      </c>
      <c r="V2" s="8" t="s">
        <v>55</v>
      </c>
      <c r="W2" s="8" t="s">
        <v>56</v>
      </c>
      <c r="X2" s="8" t="s">
        <v>57</v>
      </c>
      <c r="Y2" s="32" t="s">
        <v>132</v>
      </c>
      <c r="Z2" s="32" t="s">
        <v>59</v>
      </c>
      <c r="AA2" s="32" t="s">
        <v>60</v>
      </c>
      <c r="AB2" s="32" t="s">
        <v>61</v>
      </c>
      <c r="AC2" s="1" t="s">
        <v>62</v>
      </c>
      <c r="AD2" s="1" t="s">
        <v>41</v>
      </c>
      <c r="AE2" s="32" t="s">
        <v>63</v>
      </c>
      <c r="AF2" s="32" t="s">
        <v>64</v>
      </c>
      <c r="AG2" s="35" t="s">
        <v>65</v>
      </c>
      <c r="AH2" s="32" t="s">
        <v>66</v>
      </c>
      <c r="AI2" s="8" t="s">
        <v>67</v>
      </c>
      <c r="AJ2" s="36" t="s">
        <v>68</v>
      </c>
      <c r="AK2" s="37" t="s">
        <v>69</v>
      </c>
      <c r="AL2" s="37" t="s">
        <v>71</v>
      </c>
      <c r="AM2" s="32" t="s">
        <v>72</v>
      </c>
      <c r="AN2" s="1" t="s">
        <v>73</v>
      </c>
      <c r="AO2" s="1" t="s">
        <v>74</v>
      </c>
      <c r="AP2" s="1" t="s">
        <v>75</v>
      </c>
      <c r="AQ2" s="48"/>
    </row>
    <row r="3" spans="1:43">
      <c r="A3" s="9" t="s">
        <v>133</v>
      </c>
      <c r="B3" s="10">
        <f>C3+D3+E3+F3+G3+H3+I3+J3+K3+L3+M3+N3+O3+P3+Q3+R3+S3+T3+U3+V3+W3+X3+Y3+Z3+AA3+AB3+AC3+AD3+AE3+AF3+AG3+AH3+AI3+AJ3+AK3+AL3+AM3+AN3+AO3</f>
        <v>4701851.4036214799</v>
      </c>
      <c r="C3" s="10">
        <v>115898.38465837001</v>
      </c>
      <c r="D3" s="10">
        <v>840607.95802303997</v>
      </c>
      <c r="E3" s="10">
        <v>180142.32423254999</v>
      </c>
      <c r="F3" s="11">
        <v>1203994.0290039601</v>
      </c>
      <c r="G3" s="10">
        <v>29460.041541750001</v>
      </c>
      <c r="H3" s="11">
        <v>8056.1</v>
      </c>
      <c r="I3" s="10">
        <v>90446.671602789997</v>
      </c>
      <c r="J3" s="23">
        <v>30944.18616759</v>
      </c>
      <c r="K3" s="18">
        <v>208177.60971237</v>
      </c>
      <c r="L3" s="10">
        <v>87713.664569240005</v>
      </c>
      <c r="M3" s="10">
        <v>73372.518577919996</v>
      </c>
      <c r="N3" s="24">
        <v>8174.7105690600001</v>
      </c>
      <c r="O3" s="10">
        <v>101596.3575633</v>
      </c>
      <c r="P3" s="10">
        <v>6700.86</v>
      </c>
      <c r="Q3" s="10">
        <v>75147.029563980002</v>
      </c>
      <c r="R3" s="18">
        <v>995962.47319299995</v>
      </c>
      <c r="S3" s="18">
        <v>24262.283330030001</v>
      </c>
      <c r="T3" s="10" t="s">
        <v>134</v>
      </c>
      <c r="U3" s="18">
        <v>19978.759839729999</v>
      </c>
      <c r="V3" s="10">
        <v>7098.61</v>
      </c>
      <c r="W3" s="18">
        <v>39041.693236779996</v>
      </c>
      <c r="X3" s="28">
        <v>27369.803438989999</v>
      </c>
      <c r="Y3" s="10">
        <v>12333.15907423</v>
      </c>
      <c r="Z3" s="10">
        <v>22079.54</v>
      </c>
      <c r="AA3" s="10">
        <v>29224.21525044</v>
      </c>
      <c r="AB3" s="18">
        <v>16538.490000000002</v>
      </c>
      <c r="AC3" s="10">
        <v>92626.503134080005</v>
      </c>
      <c r="AD3" s="18">
        <v>163075.967729</v>
      </c>
      <c r="AE3" s="10">
        <v>11652.91</v>
      </c>
      <c r="AF3" s="10">
        <v>1423.10380725</v>
      </c>
      <c r="AG3" s="10">
        <v>53890.41</v>
      </c>
      <c r="AH3" s="38">
        <v>5519.72</v>
      </c>
      <c r="AI3" s="10">
        <v>9305.8210756400003</v>
      </c>
      <c r="AJ3" s="10">
        <v>13859.96</v>
      </c>
      <c r="AK3" s="39">
        <v>14215.79</v>
      </c>
      <c r="AL3" s="18">
        <v>19231.960233059999</v>
      </c>
      <c r="AM3" s="11">
        <v>10106.59</v>
      </c>
      <c r="AN3" s="9">
        <v>30458.536819019999</v>
      </c>
      <c r="AO3" s="9">
        <v>8752.3976743099993</v>
      </c>
      <c r="AP3" s="9">
        <v>3074.09</v>
      </c>
    </row>
    <row r="4" spans="1:43">
      <c r="A4" s="9" t="s">
        <v>24</v>
      </c>
      <c r="B4" s="10"/>
      <c r="C4" s="10">
        <v>21.976139813391601</v>
      </c>
      <c r="D4" s="10">
        <v>30.606213037977</v>
      </c>
      <c r="E4" s="12">
        <v>44.470285965082397</v>
      </c>
      <c r="F4" s="13">
        <v>29.857157744150999</v>
      </c>
      <c r="G4" s="12">
        <v>-42.709327199502098</v>
      </c>
      <c r="H4" s="14">
        <v>7.79</v>
      </c>
      <c r="I4" s="10">
        <v>24.807705717838399</v>
      </c>
      <c r="J4" s="18">
        <v>-3.9494048207743901</v>
      </c>
      <c r="K4" s="18">
        <v>28.580740561863099</v>
      </c>
      <c r="L4" s="12">
        <v>-0.53430303698553905</v>
      </c>
      <c r="M4" s="12">
        <v>21.04</v>
      </c>
      <c r="N4" s="25">
        <v>25.709465191726601</v>
      </c>
      <c r="O4" s="10">
        <v>2.5907437116194001</v>
      </c>
      <c r="P4" s="12">
        <v>17.556100000000001</v>
      </c>
      <c r="Q4" s="12">
        <v>18.191276425670001</v>
      </c>
      <c r="R4" s="18">
        <v>-5.18</v>
      </c>
      <c r="S4" s="18">
        <v>24.6104311168321</v>
      </c>
      <c r="T4" s="10" t="s">
        <v>135</v>
      </c>
      <c r="U4" s="18">
        <v>-7.5152192645731901</v>
      </c>
      <c r="V4" s="12">
        <v>0.17</v>
      </c>
      <c r="W4" s="29">
        <v>40.855498544351903</v>
      </c>
      <c r="X4" s="28">
        <v>44.935414390450703</v>
      </c>
      <c r="Y4" s="12">
        <v>-19.899276494623699</v>
      </c>
      <c r="Z4" s="12">
        <v>51.07</v>
      </c>
      <c r="AA4" s="12">
        <v>-1.43</v>
      </c>
      <c r="AB4" s="18">
        <v>6.62488532265355</v>
      </c>
      <c r="AC4" s="12">
        <v>12.0580765329481</v>
      </c>
      <c r="AD4" s="18">
        <v>37.433709631635999</v>
      </c>
      <c r="AE4" s="12">
        <v>-32.57</v>
      </c>
      <c r="AF4" s="12">
        <v>94.921695580000005</v>
      </c>
      <c r="AG4" s="12">
        <v>23.552299999999999</v>
      </c>
      <c r="AH4" s="40">
        <v>-38.5772341438879</v>
      </c>
      <c r="AI4" s="12">
        <v>29.152000000000001</v>
      </c>
      <c r="AJ4" s="12">
        <v>211.89993969016899</v>
      </c>
      <c r="AK4" s="18">
        <v>-9.48</v>
      </c>
      <c r="AL4" s="18">
        <v>274.37355156160601</v>
      </c>
      <c r="AM4" s="11">
        <v>2</v>
      </c>
      <c r="AN4" s="9">
        <v>0</v>
      </c>
      <c r="AO4" s="9">
        <v>0</v>
      </c>
      <c r="AP4" s="9"/>
    </row>
    <row r="5" spans="1:43">
      <c r="A5" s="9" t="s">
        <v>136</v>
      </c>
      <c r="B5" s="10">
        <f>C5+D5+E5+F5+G5+H5+I5+J5+K5+L5+M5+N5+O5+P5+Q5+R5+S5+T5+U5+V5+W5+X5+Y5+Z5+AA5+AB5+AC5+AD5+AE5+AF5+AG5+AH5+AI5+AJ5+AK5+AL5+AM5+AN5+AO5</f>
        <v>4371104</v>
      </c>
      <c r="C5" s="10">
        <v>129926</v>
      </c>
      <c r="D5" s="10">
        <v>960882</v>
      </c>
      <c r="E5" s="10">
        <v>210347</v>
      </c>
      <c r="F5" s="11">
        <v>1323470</v>
      </c>
      <c r="G5" s="10">
        <v>31470</v>
      </c>
      <c r="H5" s="11">
        <v>84896</v>
      </c>
      <c r="I5" s="10">
        <v>94344</v>
      </c>
      <c r="J5" s="23">
        <v>33642</v>
      </c>
      <c r="K5" s="18">
        <v>231406</v>
      </c>
      <c r="L5" s="10">
        <v>101961</v>
      </c>
      <c r="M5" s="10">
        <v>97299</v>
      </c>
      <c r="N5" s="24">
        <v>7535</v>
      </c>
      <c r="O5" s="10">
        <v>121055</v>
      </c>
      <c r="P5" s="10">
        <v>7289</v>
      </c>
      <c r="Q5" s="10">
        <v>85864</v>
      </c>
      <c r="R5" s="18">
        <v>91283</v>
      </c>
      <c r="S5" s="18">
        <v>27969</v>
      </c>
      <c r="T5" s="10" t="s">
        <v>137</v>
      </c>
      <c r="U5" s="18">
        <v>26067</v>
      </c>
      <c r="V5" s="10">
        <v>8156</v>
      </c>
      <c r="W5" s="18">
        <v>69712</v>
      </c>
      <c r="X5" s="28">
        <v>32153</v>
      </c>
      <c r="Y5" s="10">
        <v>15961</v>
      </c>
      <c r="Z5" s="10">
        <v>26358</v>
      </c>
      <c r="AA5" s="10">
        <v>31691</v>
      </c>
      <c r="AB5" s="18">
        <v>21545</v>
      </c>
      <c r="AC5" s="10">
        <v>106720</v>
      </c>
      <c r="AD5" s="18">
        <v>174584</v>
      </c>
      <c r="AE5" s="10">
        <v>6242</v>
      </c>
      <c r="AF5" s="10">
        <v>1578</v>
      </c>
      <c r="AG5" s="10">
        <v>66229</v>
      </c>
      <c r="AH5" s="38">
        <v>6932</v>
      </c>
      <c r="AI5" s="10">
        <v>9181</v>
      </c>
      <c r="AJ5" s="10">
        <v>10516</v>
      </c>
      <c r="AK5" s="18">
        <v>16400</v>
      </c>
      <c r="AL5" s="18">
        <v>26116</v>
      </c>
      <c r="AM5" s="11">
        <v>10641</v>
      </c>
      <c r="AN5" s="9">
        <v>34497</v>
      </c>
      <c r="AO5" s="9">
        <v>11208</v>
      </c>
      <c r="AP5" s="9">
        <v>3472</v>
      </c>
    </row>
    <row r="6" spans="1:43">
      <c r="A6" s="9" t="s">
        <v>24</v>
      </c>
      <c r="B6" s="10"/>
      <c r="C6" s="10">
        <v>7.2155930748791102</v>
      </c>
      <c r="D6" s="10">
        <v>14.9304770619158</v>
      </c>
      <c r="E6" s="10">
        <v>28.565316512948399</v>
      </c>
      <c r="F6" s="13">
        <v>20.513096022932199</v>
      </c>
      <c r="G6" s="10">
        <v>-53.3446006048746</v>
      </c>
      <c r="H6" s="14">
        <v>1.39</v>
      </c>
      <c r="I6" s="10">
        <v>12.6751143543013</v>
      </c>
      <c r="J6" s="18">
        <v>-53.151371675254097</v>
      </c>
      <c r="K6" s="18">
        <v>16.728459516855601</v>
      </c>
      <c r="L6" s="10">
        <v>-12.0525471388894</v>
      </c>
      <c r="M6" s="10">
        <v>3.77</v>
      </c>
      <c r="N6" s="25">
        <v>12.244897959183699</v>
      </c>
      <c r="O6" s="10">
        <v>-11.2395882214923</v>
      </c>
      <c r="P6" s="10">
        <v>6.6266999999999996</v>
      </c>
      <c r="Q6" s="10">
        <v>-7.2742980561555104</v>
      </c>
      <c r="R6" s="18">
        <v>1.9693923145665902E-2</v>
      </c>
      <c r="S6" s="18">
        <v>7.86347859622059</v>
      </c>
      <c r="T6" s="10" t="s">
        <v>138</v>
      </c>
      <c r="U6" s="18">
        <v>-19.6331123786034</v>
      </c>
      <c r="V6" s="10">
        <v>0.05</v>
      </c>
      <c r="W6" s="29">
        <v>16.9154395733405</v>
      </c>
      <c r="X6" s="28">
        <v>24.368545236529599</v>
      </c>
      <c r="Y6" s="12">
        <v>-32.543003254300302</v>
      </c>
      <c r="Z6" s="10">
        <v>32.64</v>
      </c>
      <c r="AA6" s="10">
        <v>-12.26</v>
      </c>
      <c r="AB6" s="18">
        <v>6.9974175605879996</v>
      </c>
      <c r="AC6" s="10">
        <v>2.41646033665381</v>
      </c>
      <c r="AD6" s="18">
        <v>19.602658080427499</v>
      </c>
      <c r="AE6" s="10">
        <v>-44.64</v>
      </c>
      <c r="AF6" s="10">
        <v>68.770053480000001</v>
      </c>
      <c r="AG6" s="10">
        <v>7.0627000000000004</v>
      </c>
      <c r="AH6" s="40">
        <v>-41.184456134396697</v>
      </c>
      <c r="AI6" s="10">
        <v>14.433999999999999</v>
      </c>
      <c r="AJ6" s="12">
        <v>47.738128687833701</v>
      </c>
      <c r="AK6" s="18">
        <v>-4.68</v>
      </c>
      <c r="AL6" s="41">
        <v>332.67064280980799</v>
      </c>
      <c r="AM6" s="11">
        <v>-19</v>
      </c>
      <c r="AN6" s="9">
        <v>0</v>
      </c>
      <c r="AO6" s="9">
        <v>0</v>
      </c>
      <c r="AP6" s="9"/>
    </row>
    <row r="7" spans="1:43">
      <c r="A7" s="9" t="s">
        <v>139</v>
      </c>
      <c r="B7" s="10">
        <f>C7+D7+E7+F7+G7+H7+I7+J7+K7+L7+M7+N7+O7+P7+Q7+R7+S7+T7+U7+V7+W7+X7+Y7+Z7+AA7+AB7+AC7+AD7+AE7+AF7+AG7+AH7+AI7+AJ7+AK7+AL7+AM7+AN7+AO7</f>
        <v>1490267.8370123799</v>
      </c>
      <c r="C7" s="10">
        <v>52762.381847999997</v>
      </c>
      <c r="D7" s="10">
        <v>355773.85157499998</v>
      </c>
      <c r="E7" s="10">
        <v>84068.965790999995</v>
      </c>
      <c r="F7" s="11">
        <v>436973.60581037699</v>
      </c>
      <c r="G7" s="10">
        <v>14318.153451</v>
      </c>
      <c r="H7" s="10">
        <v>26798.69</v>
      </c>
      <c r="I7" s="10">
        <v>36937.111271000002</v>
      </c>
      <c r="J7" s="23">
        <v>13468.835368</v>
      </c>
      <c r="K7" s="18">
        <v>84547.349132999996</v>
      </c>
      <c r="L7" s="10">
        <v>33245.383288999998</v>
      </c>
      <c r="M7" s="10">
        <v>26886.069596000001</v>
      </c>
      <c r="N7" s="24">
        <v>2684.9382989999999</v>
      </c>
      <c r="O7" s="10">
        <v>35925.293068000203</v>
      </c>
      <c r="P7" s="10">
        <v>2404.44</v>
      </c>
      <c r="Q7" s="10">
        <v>19778.910061999999</v>
      </c>
      <c r="R7" s="18">
        <v>24555.291608</v>
      </c>
      <c r="S7" s="18">
        <v>10223.977158</v>
      </c>
      <c r="T7" s="10" t="s">
        <v>140</v>
      </c>
      <c r="U7" s="18">
        <v>9212.5712270000004</v>
      </c>
      <c r="V7" s="10">
        <v>2312.31</v>
      </c>
      <c r="W7" s="18">
        <v>15389.384109000001</v>
      </c>
      <c r="X7" s="28">
        <v>9194.291459</v>
      </c>
      <c r="Y7" s="10">
        <v>5259.2974469999999</v>
      </c>
      <c r="Z7" s="10">
        <v>7779.05</v>
      </c>
      <c r="AA7" s="10">
        <v>10568.692207</v>
      </c>
      <c r="AB7" s="18">
        <v>5164.37</v>
      </c>
      <c r="AC7" s="10">
        <v>40051.653381999997</v>
      </c>
      <c r="AD7" s="18">
        <v>56184.090499999998</v>
      </c>
      <c r="AE7" s="10">
        <v>1486.359322</v>
      </c>
      <c r="AF7" s="10">
        <v>506.87033700000001</v>
      </c>
      <c r="AG7" s="10">
        <v>21913.1</v>
      </c>
      <c r="AH7" s="38">
        <v>2518.0500000000002</v>
      </c>
      <c r="AI7" s="10">
        <v>4266.1255730000003</v>
      </c>
      <c r="AJ7" s="10">
        <v>3084.2</v>
      </c>
      <c r="AK7" s="41">
        <v>4313.12</v>
      </c>
      <c r="AL7" s="18">
        <v>7600.028018</v>
      </c>
      <c r="AM7" s="11">
        <v>3074.7863779999998</v>
      </c>
      <c r="AN7" s="9">
        <v>10403.955422999999</v>
      </c>
      <c r="AO7" s="9">
        <v>3296.4443030000002</v>
      </c>
      <c r="AP7" s="9">
        <v>931.21</v>
      </c>
    </row>
    <row r="8" spans="1:43">
      <c r="A8" s="9" t="s">
        <v>24</v>
      </c>
      <c r="B8" s="10"/>
      <c r="C8" s="10">
        <v>-8.3535938499677709</v>
      </c>
      <c r="D8" s="10">
        <v>3.3166487279695902</v>
      </c>
      <c r="E8" s="10">
        <v>18.880361467502901</v>
      </c>
      <c r="F8" s="13">
        <v>0.38366741613251598</v>
      </c>
      <c r="G8" s="10">
        <v>-41.426089352660199</v>
      </c>
      <c r="H8" s="14">
        <v>-4.88</v>
      </c>
      <c r="I8" s="10">
        <v>-8.8356801935579394</v>
      </c>
      <c r="J8" s="18">
        <v>-21.673698063758</v>
      </c>
      <c r="K8" s="18">
        <v>-0.76623750608980601</v>
      </c>
      <c r="L8" s="10">
        <v>-23.1125028549075</v>
      </c>
      <c r="M8" s="10">
        <v>3.57</v>
      </c>
      <c r="N8" s="25">
        <v>-4.7005400337032697</v>
      </c>
      <c r="O8" s="10">
        <v>-13.216673877849599</v>
      </c>
      <c r="P8" s="10">
        <v>-12.757099999999999</v>
      </c>
      <c r="Q8" s="10">
        <v>-15.097091607093599</v>
      </c>
      <c r="R8" s="18">
        <v>-3.03</v>
      </c>
      <c r="S8" s="18">
        <v>10.139287560461799</v>
      </c>
      <c r="T8" s="10" t="s">
        <v>141</v>
      </c>
      <c r="U8" s="18">
        <v>-20.753234344099901</v>
      </c>
      <c r="V8" s="10">
        <v>-0.02</v>
      </c>
      <c r="W8" s="29">
        <v>19.5297539949701</v>
      </c>
      <c r="X8" s="28">
        <v>21.945631639479501</v>
      </c>
      <c r="Y8" s="12">
        <v>-35.871715881376197</v>
      </c>
      <c r="Z8" s="10">
        <v>11.71</v>
      </c>
      <c r="AA8" s="10">
        <v>-17.43</v>
      </c>
      <c r="AB8" s="18">
        <v>-15.564373465176899</v>
      </c>
      <c r="AC8" s="10">
        <v>-6.4554576286270899</v>
      </c>
      <c r="AD8" s="18">
        <v>2.8965167127434701</v>
      </c>
      <c r="AE8" s="10">
        <v>-53.28</v>
      </c>
      <c r="AF8" s="10">
        <v>52.653396280000003</v>
      </c>
      <c r="AG8" s="10">
        <v>4.5734000000000004</v>
      </c>
      <c r="AH8" s="40">
        <v>-42.590620889029701</v>
      </c>
      <c r="AI8" s="10">
        <v>2.1030000000000002</v>
      </c>
      <c r="AJ8" s="12">
        <v>21.2900587141099</v>
      </c>
      <c r="AK8" s="18">
        <v>-18.95</v>
      </c>
      <c r="AL8" s="18">
        <v>227.57384538720299</v>
      </c>
      <c r="AM8" s="11">
        <v>-29</v>
      </c>
      <c r="AN8" s="9">
        <v>0</v>
      </c>
      <c r="AO8" s="9">
        <v>0</v>
      </c>
      <c r="AP8" s="49"/>
    </row>
    <row r="9" spans="1:43">
      <c r="A9" s="9" t="s">
        <v>142</v>
      </c>
      <c r="B9" s="10">
        <f>B7*10000/B5</f>
        <v>3409.36257067409</v>
      </c>
      <c r="C9" s="10">
        <v>4060.9563788618102</v>
      </c>
      <c r="D9" s="10">
        <v>3702.5758789841002</v>
      </c>
      <c r="E9" s="10">
        <v>3996.6800473027902</v>
      </c>
      <c r="F9" s="11">
        <v>3301.7265658486999</v>
      </c>
      <c r="G9" s="10">
        <v>4549.7786625357503</v>
      </c>
      <c r="H9" s="10">
        <v>3156.65</v>
      </c>
      <c r="I9" s="10">
        <v>3915.1521316670901</v>
      </c>
      <c r="J9" s="18">
        <v>4003.5774829082702</v>
      </c>
      <c r="K9" s="18">
        <v>3653.6368604530599</v>
      </c>
      <c r="L9" s="10">
        <v>3260.5980020792299</v>
      </c>
      <c r="M9" s="10">
        <v>2763.2421295182899</v>
      </c>
      <c r="N9" s="24">
        <v>3563.2890497677499</v>
      </c>
      <c r="O9" s="10">
        <v>2967.68353789601</v>
      </c>
      <c r="P9" s="10">
        <v>3298.7240999999999</v>
      </c>
      <c r="Q9" s="10">
        <v>2303.51603256312</v>
      </c>
      <c r="R9" s="18">
        <v>2690.0180329999998</v>
      </c>
      <c r="S9" s="18">
        <v>3655.4675383460299</v>
      </c>
      <c r="T9" s="10" t="s">
        <v>143</v>
      </c>
      <c r="U9" s="18">
        <v>3534.18929182491</v>
      </c>
      <c r="V9" s="10">
        <v>2835.1</v>
      </c>
      <c r="W9" s="18">
        <v>2207.5660014057798</v>
      </c>
      <c r="X9" s="28">
        <v>2847.94060804114</v>
      </c>
      <c r="Y9" s="10">
        <v>3295.0926928137301</v>
      </c>
      <c r="Z9" s="10">
        <v>2951.31</v>
      </c>
      <c r="AA9" s="10">
        <v>3334.9191275125399</v>
      </c>
      <c r="AB9" s="18">
        <v>2397.0155488512401</v>
      </c>
      <c r="AC9" s="10">
        <v>3752.9660215517201</v>
      </c>
      <c r="AD9" s="18">
        <v>3218</v>
      </c>
      <c r="AE9" s="10">
        <v>2381.2199999999998</v>
      </c>
      <c r="AF9" s="10">
        <v>3212.1060646400001</v>
      </c>
      <c r="AG9" s="10">
        <v>3308.6864999999998</v>
      </c>
      <c r="AH9" s="38">
        <v>3632.50144258511</v>
      </c>
      <c r="AI9" s="10">
        <v>4646.6894400000001</v>
      </c>
      <c r="AJ9" s="10">
        <v>2932.8642069227799</v>
      </c>
      <c r="AK9" s="18">
        <v>2629.9512195121902</v>
      </c>
      <c r="AL9" s="18">
        <v>2910.10415760453</v>
      </c>
      <c r="AM9" s="11">
        <v>2889.5652457475799</v>
      </c>
      <c r="AN9" s="9">
        <v>3015.9015053482899</v>
      </c>
      <c r="AO9" s="9">
        <v>2941.1530183797199</v>
      </c>
      <c r="AP9" s="9">
        <v>2682.06</v>
      </c>
    </row>
    <row r="10" spans="1:43">
      <c r="A10" s="9" t="s">
        <v>24</v>
      </c>
      <c r="B10" s="10"/>
      <c r="C10" s="10">
        <v>-14.521383017462201</v>
      </c>
      <c r="D10" s="10">
        <v>-10.105090164804199</v>
      </c>
      <c r="E10" s="10">
        <v>-7.5331009234283401</v>
      </c>
      <c r="F10" s="13">
        <v>-16.7031047007283</v>
      </c>
      <c r="G10" s="15">
        <v>25.545834794546099</v>
      </c>
      <c r="H10" s="14">
        <v>-6.19</v>
      </c>
      <c r="I10" s="10">
        <v>-19.090989763915001</v>
      </c>
      <c r="J10" s="18">
        <v>67.190171275237503</v>
      </c>
      <c r="K10" s="18">
        <v>-14.9875164080437</v>
      </c>
      <c r="L10" s="10">
        <v>-12.575640744802801</v>
      </c>
      <c r="M10" s="10">
        <v>-0.19</v>
      </c>
      <c r="N10" s="25">
        <v>-15.0968447572993</v>
      </c>
      <c r="O10" s="10">
        <v>-2.2274408339732799</v>
      </c>
      <c r="P10" s="10" t="s">
        <v>144</v>
      </c>
      <c r="Q10" s="10">
        <v>-8.4364888989199898</v>
      </c>
      <c r="R10" s="18">
        <v>-5</v>
      </c>
      <c r="S10" s="18">
        <v>2.1098976167461898</v>
      </c>
      <c r="T10" s="10" t="s">
        <v>145</v>
      </c>
      <c r="U10" s="18">
        <v>-1.39376053826219</v>
      </c>
      <c r="V10" s="10">
        <v>-0.08</v>
      </c>
      <c r="W10" s="29">
        <v>2.2360728669968699</v>
      </c>
      <c r="X10" s="28">
        <v>-2.61800491582758</v>
      </c>
      <c r="Y10" s="12">
        <v>-4.93456985585129</v>
      </c>
      <c r="Z10" s="10">
        <v>-15.78</v>
      </c>
      <c r="AA10" s="10">
        <v>-5.8966657169889896</v>
      </c>
      <c r="AB10" s="18">
        <v>-21.086294922014499</v>
      </c>
      <c r="AC10" s="10">
        <v>-8.6625899158376996</v>
      </c>
      <c r="AD10" s="18">
        <v>-13.9802191927292</v>
      </c>
      <c r="AE10" s="10">
        <v>-15.6</v>
      </c>
      <c r="AF10" s="10">
        <v>-9.5494782199999992</v>
      </c>
      <c r="AG10" s="10">
        <v>-2.3250000000000002</v>
      </c>
      <c r="AH10" s="40">
        <v>-2.3908046448506202</v>
      </c>
      <c r="AI10" s="10">
        <v>-10.776</v>
      </c>
      <c r="AJ10" s="12">
        <v>-17.901903013870701</v>
      </c>
      <c r="AK10" s="18">
        <v>-22.58</v>
      </c>
      <c r="AL10" s="18">
        <v>-24.290253838369001</v>
      </c>
      <c r="AM10" s="11">
        <v>-13</v>
      </c>
      <c r="AN10" s="9">
        <v>0</v>
      </c>
      <c r="AO10" s="9">
        <v>0</v>
      </c>
      <c r="AP10" s="9"/>
    </row>
    <row r="11" spans="1:43">
      <c r="A11" s="16" t="s">
        <v>25</v>
      </c>
      <c r="B11" s="10"/>
      <c r="C11" s="10"/>
      <c r="D11" s="10"/>
      <c r="E11" s="10"/>
      <c r="F11" s="11"/>
      <c r="G11" s="10"/>
      <c r="H11" s="10"/>
      <c r="I11" s="10"/>
      <c r="J11" s="18"/>
      <c r="K11" s="18"/>
      <c r="L11" s="10"/>
      <c r="M11" s="10"/>
      <c r="N11" s="24"/>
      <c r="O11" s="10">
        <v>0</v>
      </c>
      <c r="P11" s="10"/>
      <c r="Q11" s="10"/>
      <c r="R11" s="18"/>
      <c r="S11" s="18"/>
      <c r="T11" s="10"/>
      <c r="U11" s="18"/>
      <c r="V11" s="10"/>
      <c r="W11" s="18"/>
      <c r="X11" s="28"/>
      <c r="Y11" s="10"/>
      <c r="Z11" s="10">
        <v>0</v>
      </c>
      <c r="AA11" s="10"/>
      <c r="AB11" s="18">
        <v>0</v>
      </c>
      <c r="AC11" s="10" t="s">
        <v>36</v>
      </c>
      <c r="AD11" s="18"/>
      <c r="AE11" s="10"/>
      <c r="AF11" s="10"/>
      <c r="AG11" s="10"/>
      <c r="AH11" s="38"/>
      <c r="AI11" s="10"/>
      <c r="AJ11" s="12"/>
      <c r="AK11" s="18"/>
      <c r="AL11" s="18">
        <v>0</v>
      </c>
      <c r="AM11" s="11"/>
      <c r="AN11" s="9">
        <v>0</v>
      </c>
      <c r="AO11" s="9">
        <v>0</v>
      </c>
      <c r="AP11" s="9"/>
    </row>
    <row r="12" spans="1:43" ht="14.25" customHeight="1">
      <c r="A12" s="9" t="s">
        <v>146</v>
      </c>
      <c r="B12" s="10">
        <f>C12+D12+E12+F12+G12+H12+I12+J12+K12+L12+M12+N12+O12+P12+Q12+R12+S12+T12+U12+V12+W12+X12+Y12+Z12+AA12+AB12+AC12+AD12+AE12+AF12+AG12+AH12+AI12+AJ12+AK12+AL12+AM12+AN12+AO12</f>
        <v>681352.73012299999</v>
      </c>
      <c r="C12" s="10">
        <v>25598.834297000001</v>
      </c>
      <c r="D12" s="10">
        <v>160266.01884100001</v>
      </c>
      <c r="E12" s="10">
        <v>39834.323285999999</v>
      </c>
      <c r="F12" s="11">
        <v>179708.830208</v>
      </c>
      <c r="G12" s="10">
        <v>8906.2238739999993</v>
      </c>
      <c r="H12" s="11">
        <v>14326.52</v>
      </c>
      <c r="I12" s="10">
        <v>22650.376612</v>
      </c>
      <c r="J12" s="23">
        <v>8199.6933979999994</v>
      </c>
      <c r="K12" s="18">
        <v>35995.190553</v>
      </c>
      <c r="L12" s="10">
        <v>19392.193251000001</v>
      </c>
      <c r="M12" s="10">
        <v>11452.29</v>
      </c>
      <c r="N12" s="24">
        <v>1330.726361</v>
      </c>
      <c r="O12" s="10">
        <v>19820.741161000002</v>
      </c>
      <c r="P12" s="10">
        <v>1215.97</v>
      </c>
      <c r="Q12" s="10">
        <v>8646.7254649999995</v>
      </c>
      <c r="R12" s="18">
        <v>11658.69</v>
      </c>
      <c r="S12" s="18">
        <v>3712.0448369999999</v>
      </c>
      <c r="T12" s="10" t="s">
        <v>147</v>
      </c>
      <c r="U12" s="18">
        <v>5542.2279179999996</v>
      </c>
      <c r="V12" s="10">
        <v>780.38</v>
      </c>
      <c r="W12" s="18">
        <v>6748.6164939999999</v>
      </c>
      <c r="X12" s="28">
        <v>3261.3624140000002</v>
      </c>
      <c r="Y12" s="10">
        <v>3977.4302480000001</v>
      </c>
      <c r="Z12" s="10">
        <v>3091</v>
      </c>
      <c r="AA12" s="10">
        <v>5743.3088950000001</v>
      </c>
      <c r="AB12" s="18">
        <v>4380.09</v>
      </c>
      <c r="AC12" s="10">
        <v>18443.717059999999</v>
      </c>
      <c r="AD12" s="18">
        <v>22873.801599999999</v>
      </c>
      <c r="AE12" s="10">
        <v>1054.246069</v>
      </c>
      <c r="AF12" s="33">
        <v>276.37</v>
      </c>
      <c r="AG12" s="10">
        <v>9605.07</v>
      </c>
      <c r="AH12" s="38">
        <v>2075.1607909999998</v>
      </c>
      <c r="AI12" s="10">
        <v>1704.901067</v>
      </c>
      <c r="AJ12" s="18">
        <v>803.36</v>
      </c>
      <c r="AK12" s="42">
        <v>1964.57</v>
      </c>
      <c r="AL12" s="18">
        <v>1646.81</v>
      </c>
      <c r="AM12" s="11">
        <v>1467.37</v>
      </c>
      <c r="AN12" s="9">
        <v>10403.955422999999</v>
      </c>
      <c r="AO12" s="9">
        <v>250.18</v>
      </c>
      <c r="AP12" s="9">
        <v>45.140594</v>
      </c>
    </row>
    <row r="13" spans="1:43">
      <c r="A13" s="9" t="s">
        <v>24</v>
      </c>
      <c r="B13" s="10"/>
      <c r="C13" s="10">
        <v>21.918902361910099</v>
      </c>
      <c r="D13" s="10">
        <v>9.7181586061271297</v>
      </c>
      <c r="E13" s="10">
        <v>22.379012236610802</v>
      </c>
      <c r="F13" s="13">
        <v>14.856219889147599</v>
      </c>
      <c r="G13" s="10">
        <v>-32.281170991673399</v>
      </c>
      <c r="H13" s="14">
        <v>8.3000000000000007</v>
      </c>
      <c r="I13" s="10">
        <v>9.7071026539870697</v>
      </c>
      <c r="J13" s="18">
        <v>-0.54625575488502798</v>
      </c>
      <c r="K13" s="18">
        <v>9.8911474072879599</v>
      </c>
      <c r="L13" s="10">
        <v>-1.8897393301752801</v>
      </c>
      <c r="M13" s="10">
        <v>19</v>
      </c>
      <c r="N13" s="25">
        <v>1.79792449717875</v>
      </c>
      <c r="O13" s="10">
        <v>12.6786308855333</v>
      </c>
      <c r="P13" s="10">
        <v>-36.421199999999999</v>
      </c>
      <c r="Q13" s="10">
        <v>-10.071769307081</v>
      </c>
      <c r="R13" s="18">
        <v>8.9</v>
      </c>
      <c r="S13" s="18">
        <v>-6.8408058986984503</v>
      </c>
      <c r="T13" s="10" t="s">
        <v>148</v>
      </c>
      <c r="U13" s="18">
        <v>10.0124243819747</v>
      </c>
      <c r="V13" s="10">
        <v>-13.44</v>
      </c>
      <c r="W13" s="29">
        <v>21.234954693742601</v>
      </c>
      <c r="X13" s="28">
        <v>27.900163211885399</v>
      </c>
      <c r="Y13" s="12">
        <v>-28.027559403391098</v>
      </c>
      <c r="Z13" s="10">
        <v>-0.08</v>
      </c>
      <c r="AA13" s="10">
        <v>5.4960419461032499</v>
      </c>
      <c r="AB13" s="18">
        <v>3.8216485022020299</v>
      </c>
      <c r="AC13" s="10">
        <v>-7.7802031163085399</v>
      </c>
      <c r="AD13" s="18">
        <v>12.502164519794</v>
      </c>
      <c r="AE13" s="10">
        <v>-24.8</v>
      </c>
      <c r="AF13" s="10">
        <v>-43.56</v>
      </c>
      <c r="AG13" s="10">
        <v>12.55</v>
      </c>
      <c r="AH13" s="43">
        <v>-16.534804684995599</v>
      </c>
      <c r="AI13" s="10">
        <v>-8.8298100000000002</v>
      </c>
      <c r="AJ13" s="12">
        <v>168.99</v>
      </c>
      <c r="AK13" s="18">
        <v>16.34</v>
      </c>
      <c r="AL13" s="18">
        <v>215.44</v>
      </c>
      <c r="AM13" s="11">
        <v>20.59</v>
      </c>
      <c r="AN13" s="9">
        <v>0</v>
      </c>
      <c r="AO13" s="9" t="s">
        <v>42</v>
      </c>
      <c r="AP13" s="9"/>
    </row>
    <row r="14" spans="1:43">
      <c r="A14" s="9" t="s">
        <v>149</v>
      </c>
      <c r="B14" s="10">
        <f>C14+D14+E14+F14+G14+H14+I14+J14+K14+L14+M14+N14+O14+P14+Q14+R14+S14+T14+U14+V14+W14+X14+Y14+Z14+AA14+AB14+AC14+AD14+AE14+AF14+AG14+AH14+AI14+AJ14+AK14+AL14+AM14+AN14+AO14</f>
        <v>1115342</v>
      </c>
      <c r="C14" s="10">
        <v>41077</v>
      </c>
      <c r="D14" s="10">
        <v>247805</v>
      </c>
      <c r="E14" s="10">
        <v>54725</v>
      </c>
      <c r="F14" s="11">
        <v>279848</v>
      </c>
      <c r="G14" s="10">
        <v>14689</v>
      </c>
      <c r="H14" s="11">
        <v>24931</v>
      </c>
      <c r="I14" s="10">
        <v>23308</v>
      </c>
      <c r="J14" s="23">
        <v>13786</v>
      </c>
      <c r="K14" s="18">
        <v>71111</v>
      </c>
      <c r="L14" s="10">
        <v>30420</v>
      </c>
      <c r="M14" s="10">
        <v>34287</v>
      </c>
      <c r="N14" s="24">
        <v>2084</v>
      </c>
      <c r="O14" s="10">
        <v>41696</v>
      </c>
      <c r="P14" s="10">
        <v>1357</v>
      </c>
      <c r="Q14" s="10">
        <v>21700</v>
      </c>
      <c r="R14" s="18">
        <v>22154</v>
      </c>
      <c r="S14" s="18">
        <v>5491</v>
      </c>
      <c r="T14" s="10" t="s">
        <v>150</v>
      </c>
      <c r="U14" s="18">
        <v>12576</v>
      </c>
      <c r="V14" s="10">
        <v>1749</v>
      </c>
      <c r="W14" s="18">
        <v>14338</v>
      </c>
      <c r="X14" s="28">
        <v>8477</v>
      </c>
      <c r="Y14" s="10">
        <v>6900</v>
      </c>
      <c r="Z14" s="10">
        <v>6081</v>
      </c>
      <c r="AA14" s="10">
        <v>10994</v>
      </c>
      <c r="AB14" s="18">
        <v>6238</v>
      </c>
      <c r="AC14" s="10">
        <v>32584</v>
      </c>
      <c r="AD14" s="18">
        <v>36481</v>
      </c>
      <c r="AE14" s="10">
        <v>2126</v>
      </c>
      <c r="AF14" s="10">
        <v>488</v>
      </c>
      <c r="AG14" s="10">
        <v>19989</v>
      </c>
      <c r="AH14" s="38">
        <v>3044</v>
      </c>
      <c r="AI14" s="10">
        <v>2925</v>
      </c>
      <c r="AJ14" s="18">
        <v>1504</v>
      </c>
      <c r="AK14" s="39">
        <v>3970</v>
      </c>
      <c r="AL14" s="18">
        <v>3458</v>
      </c>
      <c r="AM14" s="11">
        <v>2177</v>
      </c>
      <c r="AN14" s="9">
        <v>3352</v>
      </c>
      <c r="AO14" s="9">
        <v>734</v>
      </c>
      <c r="AP14" s="9">
        <v>145</v>
      </c>
    </row>
    <row r="15" spans="1:43">
      <c r="A15" s="9" t="s">
        <v>24</v>
      </c>
      <c r="B15" s="10"/>
      <c r="C15" s="10">
        <v>0.491731089147663</v>
      </c>
      <c r="D15" s="10">
        <v>-3.1875576252910598</v>
      </c>
      <c r="E15" s="10">
        <v>20.851092021288299</v>
      </c>
      <c r="F15" s="13">
        <v>7.4023480104856695E-2</v>
      </c>
      <c r="G15" s="10">
        <v>-43.954366820557802</v>
      </c>
      <c r="H15" s="14">
        <v>-5.26</v>
      </c>
      <c r="I15" s="10">
        <v>0.36169479848432701</v>
      </c>
      <c r="J15" s="18">
        <v>-5.7303063457330401</v>
      </c>
      <c r="K15" s="18">
        <v>5.8199404761904798</v>
      </c>
      <c r="L15" s="10">
        <v>-11.984260170129</v>
      </c>
      <c r="M15" s="10">
        <v>32.950000000000003</v>
      </c>
      <c r="N15" s="25">
        <v>-10.4426299957026</v>
      </c>
      <c r="O15" s="10">
        <v>-6.3600431189364004</v>
      </c>
      <c r="P15" s="10">
        <v>-56.084099999999999</v>
      </c>
      <c r="Q15" s="10">
        <v>-20.026534974570701</v>
      </c>
      <c r="R15" s="18">
        <v>-8.1999999999999993</v>
      </c>
      <c r="S15" s="18">
        <v>-16.954022988505699</v>
      </c>
      <c r="T15" s="10" t="s">
        <v>151</v>
      </c>
      <c r="U15" s="18">
        <v>-3.6690923018000801</v>
      </c>
      <c r="V15" s="10">
        <v>-16.12</v>
      </c>
      <c r="W15" s="29">
        <v>49.323057696313299</v>
      </c>
      <c r="X15" s="28">
        <v>16.186951754386001</v>
      </c>
      <c r="Y15" s="12">
        <v>-32.392710170487902</v>
      </c>
      <c r="Z15" s="10">
        <v>-0.14000000000000001</v>
      </c>
      <c r="AA15" s="10">
        <v>15.7384987893463</v>
      </c>
      <c r="AB15" s="18">
        <v>-5.3270602519350403</v>
      </c>
      <c r="AC15" s="10">
        <v>-10.8484500259925</v>
      </c>
      <c r="AD15" s="18">
        <v>6.0062765153716402</v>
      </c>
      <c r="AE15" s="10">
        <v>-33.56</v>
      </c>
      <c r="AF15" s="10">
        <v>-80.83</v>
      </c>
      <c r="AG15" s="10">
        <v>-3.95</v>
      </c>
      <c r="AH15" s="43">
        <v>-33.782901892538597</v>
      </c>
      <c r="AI15" s="10">
        <v>-19.377099999999999</v>
      </c>
      <c r="AJ15" s="12">
        <v>150.4</v>
      </c>
      <c r="AK15" s="18">
        <v>-20.34</v>
      </c>
      <c r="AL15" s="18">
        <v>254.3</v>
      </c>
      <c r="AM15" s="44">
        <v>20.010000000000002</v>
      </c>
      <c r="AN15" s="9">
        <v>0</v>
      </c>
      <c r="AO15" s="9" t="s">
        <v>42</v>
      </c>
      <c r="AP15" s="9"/>
    </row>
    <row r="16" spans="1:43">
      <c r="A16" s="9" t="s">
        <v>117</v>
      </c>
      <c r="B16" s="10">
        <f>B12/B7*100</f>
        <v>45.720152659869903</v>
      </c>
      <c r="C16" s="10">
        <v>48.517207526275399</v>
      </c>
      <c r="D16" s="10">
        <v>45.047160754368903</v>
      </c>
      <c r="E16" s="10">
        <v>47.382911055466401</v>
      </c>
      <c r="F16" s="13">
        <v>41.125786047128898</v>
      </c>
      <c r="G16" s="10">
        <v>49.698315161403997</v>
      </c>
      <c r="H16" s="10">
        <v>48.08</v>
      </c>
      <c r="I16" s="10"/>
      <c r="J16" s="18">
        <v>60.879008273286097</v>
      </c>
      <c r="K16" s="18">
        <v>42.5740025229846</v>
      </c>
      <c r="L16" s="10">
        <v>58.330484814763302</v>
      </c>
      <c r="M16" s="10">
        <v>42.595599999999997</v>
      </c>
      <c r="N16" s="24">
        <v>49.562642146958297</v>
      </c>
      <c r="O16" s="10">
        <v>55.172107082001702</v>
      </c>
      <c r="P16" s="10">
        <v>50.571899999999999</v>
      </c>
      <c r="Q16" s="10">
        <v>43.7168956120207</v>
      </c>
      <c r="R16" s="18">
        <v>45.25</v>
      </c>
      <c r="S16" s="18">
        <v>37.1</v>
      </c>
      <c r="T16" s="10" t="s">
        <v>152</v>
      </c>
      <c r="U16" s="18">
        <v>60.1594037260408</v>
      </c>
      <c r="V16" s="10">
        <v>38.82</v>
      </c>
      <c r="W16" s="29">
        <v>43.8524144059364</v>
      </c>
      <c r="X16" s="28">
        <v>37.453265424049697</v>
      </c>
      <c r="Y16" s="10">
        <v>75.626645727535305</v>
      </c>
      <c r="Z16" s="10">
        <v>39.729999999999997</v>
      </c>
      <c r="AA16" s="10">
        <v>54.342663997689499</v>
      </c>
      <c r="AB16" s="18">
        <v>84.813636513263006</v>
      </c>
      <c r="AC16" s="10">
        <v>46.049826917479898</v>
      </c>
      <c r="AD16" s="18">
        <v>40.71</v>
      </c>
      <c r="AE16" s="10">
        <v>70.06</v>
      </c>
      <c r="AF16" s="10">
        <v>39.44</v>
      </c>
      <c r="AG16" s="10">
        <v>43.91</v>
      </c>
      <c r="AH16" s="43">
        <v>82.411421179087</v>
      </c>
      <c r="AI16" s="10">
        <v>39.963686905753399</v>
      </c>
      <c r="AJ16" s="12">
        <v>26.05</v>
      </c>
      <c r="AK16" s="18">
        <v>45.55</v>
      </c>
      <c r="AL16" s="18">
        <v>35.1</v>
      </c>
      <c r="AM16" s="44">
        <v>47.71</v>
      </c>
      <c r="AN16" s="9">
        <v>100</v>
      </c>
      <c r="AO16" s="9">
        <v>0.61519999999999997</v>
      </c>
      <c r="AP16" s="9">
        <v>4.8475203000000002</v>
      </c>
    </row>
    <row r="17" spans="1:42">
      <c r="A17" s="9" t="s">
        <v>153</v>
      </c>
      <c r="B17" s="10">
        <f>B12*10000/B14</f>
        <v>6108.9130519876398</v>
      </c>
      <c r="C17" s="10">
        <v>6231.9142822017202</v>
      </c>
      <c r="D17" s="10">
        <v>6467.4247428825101</v>
      </c>
      <c r="E17" s="10">
        <v>7278.9992299680198</v>
      </c>
      <c r="F17" s="11">
        <v>6421.6585506417796</v>
      </c>
      <c r="G17" s="10">
        <v>6063.1927796310201</v>
      </c>
      <c r="H17" s="11">
        <v>5746.47</v>
      </c>
      <c r="I17" s="10">
        <v>9717.8550763686308</v>
      </c>
      <c r="J17" s="18">
        <v>5947.8408515885703</v>
      </c>
      <c r="K17" s="18">
        <v>5061.8315806274704</v>
      </c>
      <c r="L17" s="10">
        <v>6374.8169792899398</v>
      </c>
      <c r="M17" s="10">
        <v>3300</v>
      </c>
      <c r="N17" s="24">
        <v>6385.44319097889</v>
      </c>
      <c r="O17" s="10">
        <v>4753.6313221891796</v>
      </c>
      <c r="P17" s="10">
        <v>8960.7222000000002</v>
      </c>
      <c r="Q17" s="10">
        <v>3984.66611290323</v>
      </c>
      <c r="R17" s="18">
        <v>5262.57</v>
      </c>
      <c r="S17" s="18">
        <v>6760.2346330358796</v>
      </c>
      <c r="T17" s="10" t="s">
        <v>154</v>
      </c>
      <c r="U17" s="18">
        <v>4406.9878482824397</v>
      </c>
      <c r="V17" s="10">
        <v>4461.8599999999997</v>
      </c>
      <c r="W17" s="18">
        <v>4706.8046408146201</v>
      </c>
      <c r="X17" s="28">
        <v>3847.3073186268698</v>
      </c>
      <c r="Y17" s="10">
        <v>5764.3916637681205</v>
      </c>
      <c r="Z17" s="10">
        <v>5083.05</v>
      </c>
      <c r="AA17" s="10">
        <v>5224.0393805712201</v>
      </c>
      <c r="AB17" s="18">
        <v>7021.6255210003201</v>
      </c>
      <c r="AC17" s="10">
        <v>5660.3600110483703</v>
      </c>
      <c r="AD17" s="18">
        <v>6270.06</v>
      </c>
      <c r="AE17" s="10">
        <v>4958.82</v>
      </c>
      <c r="AF17" s="10">
        <v>5663.32</v>
      </c>
      <c r="AG17" s="10">
        <v>4888.5600000000004</v>
      </c>
      <c r="AH17" s="38">
        <v>6817.22</v>
      </c>
      <c r="AI17" s="10">
        <v>5828.72</v>
      </c>
      <c r="AJ17" s="10">
        <v>5341.49</v>
      </c>
      <c r="AK17" s="18">
        <v>4948.54</v>
      </c>
      <c r="AL17" s="18">
        <v>4881</v>
      </c>
      <c r="AM17" s="44">
        <v>6740.33</v>
      </c>
      <c r="AN17" s="9">
        <v>31038.053171241099</v>
      </c>
      <c r="AO17" s="9">
        <v>4526.71</v>
      </c>
      <c r="AP17" s="9">
        <v>0.31130000000000002</v>
      </c>
    </row>
    <row r="18" spans="1:42">
      <c r="A18" s="9" t="s">
        <v>24</v>
      </c>
      <c r="B18" s="10"/>
      <c r="C18" s="10">
        <v>21.322322782711499</v>
      </c>
      <c r="D18" s="10">
        <v>13.3306379994702</v>
      </c>
      <c r="E18" s="10">
        <v>1.2642998832425001</v>
      </c>
      <c r="F18" s="13">
        <v>14.7712622067019</v>
      </c>
      <c r="G18" s="10">
        <v>20.8280202518369</v>
      </c>
      <c r="H18" s="14">
        <v>14.31</v>
      </c>
      <c r="I18" s="10">
        <v>9.3117278203276008</v>
      </c>
      <c r="J18" s="18">
        <v>5.4991698709242298</v>
      </c>
      <c r="K18" s="18">
        <v>3.8472965612879899</v>
      </c>
      <c r="L18" s="10">
        <v>11.468995045052001</v>
      </c>
      <c r="M18" s="10">
        <v>-10.81</v>
      </c>
      <c r="N18" s="25">
        <v>13.667836038836301</v>
      </c>
      <c r="O18" s="10">
        <v>20.3317842495929</v>
      </c>
      <c r="P18" s="10">
        <v>44.774099999999997</v>
      </c>
      <c r="Q18" s="10">
        <v>12.4475857890168</v>
      </c>
      <c r="R18" s="18">
        <v>18.670000000000002</v>
      </c>
      <c r="S18" s="18">
        <v>12.1778531046814</v>
      </c>
      <c r="T18" s="10" t="s">
        <v>155</v>
      </c>
      <c r="U18" s="18">
        <v>14.202624070187699</v>
      </c>
      <c r="V18" s="10">
        <v>3.19</v>
      </c>
      <c r="W18" s="29">
        <v>-18.810291883852901</v>
      </c>
      <c r="X18" s="28">
        <v>10.081348448025899</v>
      </c>
      <c r="Y18" s="12">
        <v>6.4566273520276303</v>
      </c>
      <c r="Z18" s="10">
        <v>7.0000000000000007E-2</v>
      </c>
      <c r="AA18" s="10">
        <v>-8.8496541344338198</v>
      </c>
      <c r="AB18" s="18">
        <v>9.6634886151024695</v>
      </c>
      <c r="AC18" s="10">
        <v>3.44160803774979</v>
      </c>
      <c r="AD18" s="18">
        <v>6.1279413407537602</v>
      </c>
      <c r="AE18" s="10">
        <v>13.19</v>
      </c>
      <c r="AF18" s="10">
        <v>197.42</v>
      </c>
      <c r="AG18" s="10">
        <v>22.07</v>
      </c>
      <c r="AH18" s="43">
        <v>26.0478067612842</v>
      </c>
      <c r="AI18" s="10">
        <v>13.0822</v>
      </c>
      <c r="AJ18" s="10">
        <v>112.36</v>
      </c>
      <c r="AK18" s="18">
        <v>30.84</v>
      </c>
      <c r="AL18" s="18">
        <v>-8.75</v>
      </c>
      <c r="AM18" s="44">
        <v>0.48</v>
      </c>
      <c r="AN18" s="9">
        <v>0</v>
      </c>
      <c r="AO18" s="9" t="s">
        <v>42</v>
      </c>
      <c r="AP18" s="9"/>
    </row>
    <row r="19" spans="1:42">
      <c r="A19" s="17" t="s">
        <v>156</v>
      </c>
      <c r="B19" s="10">
        <f>C19+D19+E19+F19+G19+H19+I19+J19+K19+L19+M19+N19+O19+P19+Q19+R19+S19+T19+U19+V19+W19+X19+Y19+Z19+AA19+AB19+AC19+AD19+AE19+AF19+AG19+AH19+AI19+AJ19+AK19+AL19+AM19+AN19+AO19</f>
        <v>1163828</v>
      </c>
      <c r="C19" s="10">
        <v>43125</v>
      </c>
      <c r="D19" s="10">
        <v>253790</v>
      </c>
      <c r="E19" s="10">
        <v>54480</v>
      </c>
      <c r="F19" s="11">
        <v>319921</v>
      </c>
      <c r="G19" s="10">
        <v>14364</v>
      </c>
      <c r="H19" s="11">
        <v>25971</v>
      </c>
      <c r="I19" s="10">
        <v>24903</v>
      </c>
      <c r="J19" s="18">
        <v>12612</v>
      </c>
      <c r="K19" s="18">
        <v>70667</v>
      </c>
      <c r="L19" s="10">
        <v>33434</v>
      </c>
      <c r="M19" s="10">
        <v>27505</v>
      </c>
      <c r="N19" s="24">
        <v>1799</v>
      </c>
      <c r="O19" s="10">
        <v>41468</v>
      </c>
      <c r="P19" s="10">
        <v>1680</v>
      </c>
      <c r="Q19" s="10">
        <v>21042</v>
      </c>
      <c r="R19" s="18">
        <v>22084</v>
      </c>
      <c r="S19" s="18">
        <v>5710</v>
      </c>
      <c r="T19" s="10" t="s">
        <v>157</v>
      </c>
      <c r="U19" s="18">
        <v>12698</v>
      </c>
      <c r="V19" s="10">
        <v>2182</v>
      </c>
      <c r="W19" s="18">
        <v>14785</v>
      </c>
      <c r="X19" s="28">
        <v>8583</v>
      </c>
      <c r="Y19" s="10">
        <v>4458</v>
      </c>
      <c r="Z19" s="10">
        <v>5996</v>
      </c>
      <c r="AA19" s="10">
        <v>11072</v>
      </c>
      <c r="AB19" s="18">
        <v>5545</v>
      </c>
      <c r="AC19" s="10">
        <v>32617</v>
      </c>
      <c r="AD19" s="18">
        <v>39709</v>
      </c>
      <c r="AE19" s="10">
        <v>2603</v>
      </c>
      <c r="AF19" s="10">
        <v>450</v>
      </c>
      <c r="AG19" s="10">
        <v>19593</v>
      </c>
      <c r="AH19" s="38">
        <v>3120</v>
      </c>
      <c r="AI19" s="10">
        <v>2337</v>
      </c>
      <c r="AJ19" s="10">
        <v>1565</v>
      </c>
      <c r="AK19" s="18">
        <v>3848</v>
      </c>
      <c r="AL19" s="18">
        <v>4837</v>
      </c>
      <c r="AM19" s="44">
        <v>2998</v>
      </c>
      <c r="AN19" s="9">
        <v>3522</v>
      </c>
      <c r="AO19" s="9">
        <v>886</v>
      </c>
      <c r="AP19" s="9">
        <v>191</v>
      </c>
    </row>
    <row r="20" spans="1:42">
      <c r="A20" s="9" t="s">
        <v>24</v>
      </c>
      <c r="B20" s="10"/>
      <c r="C20" s="10">
        <v>6.8005646499418004</v>
      </c>
      <c r="D20" s="10">
        <v>0.63085103430228195</v>
      </c>
      <c r="E20" s="10">
        <v>30.6098964326812</v>
      </c>
      <c r="F20" s="13">
        <v>2.7297540299274301</v>
      </c>
      <c r="G20" s="10">
        <v>-43.3663210188069</v>
      </c>
      <c r="H20" s="14">
        <v>5.91</v>
      </c>
      <c r="I20" s="10">
        <v>1.75288060799215</v>
      </c>
      <c r="J20" s="18">
        <v>-25.833578359306099</v>
      </c>
      <c r="K20" s="18">
        <v>17.361699300815399</v>
      </c>
      <c r="L20" s="10">
        <v>-8.1054338564714303</v>
      </c>
      <c r="M20" s="10">
        <v>6.2</v>
      </c>
      <c r="N20" s="25">
        <v>-14.3333333333333</v>
      </c>
      <c r="O20" s="10">
        <v>-3.65689326704149</v>
      </c>
      <c r="P20" s="10">
        <v>-43.3</v>
      </c>
      <c r="Q20" s="10">
        <v>-18.467141971481698</v>
      </c>
      <c r="R20" s="18">
        <v>-7.82</v>
      </c>
      <c r="S20" s="18">
        <v>-24.280599390001299</v>
      </c>
      <c r="T20" s="10" t="s">
        <v>158</v>
      </c>
      <c r="U20" s="18">
        <v>-3.9412966185036602</v>
      </c>
      <c r="V20" s="10">
        <v>-12.3</v>
      </c>
      <c r="W20" s="29">
        <v>48.757420263607997</v>
      </c>
      <c r="X20" s="28">
        <v>21.727414551127499</v>
      </c>
      <c r="Y20" s="12">
        <v>-36.7838910947249</v>
      </c>
      <c r="Z20" s="10">
        <v>-0.1</v>
      </c>
      <c r="AA20" s="10">
        <v>4.8782798143411901</v>
      </c>
      <c r="AB20" s="18">
        <v>-4.0325372101073</v>
      </c>
      <c r="AC20" s="10">
        <v>-11.8197301900565</v>
      </c>
      <c r="AD20" s="18">
        <v>10.884923626818599</v>
      </c>
      <c r="AE20" s="12">
        <v>24.78</v>
      </c>
      <c r="AF20" s="10">
        <v>-55.36</v>
      </c>
      <c r="AG20" s="10">
        <v>-4.01</v>
      </c>
      <c r="AH20" s="43">
        <v>-33.1619537275064</v>
      </c>
      <c r="AI20" s="10">
        <v>-27.6</v>
      </c>
      <c r="AJ20" s="10">
        <v>152.38999999999999</v>
      </c>
      <c r="AK20" s="18">
        <v>-18.21</v>
      </c>
      <c r="AL20" s="18">
        <v>228.82</v>
      </c>
      <c r="AM20" s="44">
        <v>40.82</v>
      </c>
      <c r="AN20" s="9">
        <v>0</v>
      </c>
      <c r="AO20" s="9" t="s">
        <v>42</v>
      </c>
      <c r="AP20" s="9"/>
    </row>
    <row r="21" spans="1:42" ht="33.75">
      <c r="A21" s="325" t="s">
        <v>159</v>
      </c>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4"/>
    </row>
    <row r="22" spans="1:42" s="2" customFormat="1">
      <c r="A22" s="5" t="s">
        <v>127</v>
      </c>
      <c r="B22" s="6" t="s">
        <v>128</v>
      </c>
      <c r="C22" s="7" t="s">
        <v>77</v>
      </c>
      <c r="D22" s="7" t="s">
        <v>32</v>
      </c>
      <c r="E22" s="6" t="s">
        <v>33</v>
      </c>
      <c r="F22" s="6" t="s">
        <v>46</v>
      </c>
      <c r="G22" s="8" t="s">
        <v>129</v>
      </c>
      <c r="H22" s="8" t="s">
        <v>34</v>
      </c>
      <c r="I22" s="6" t="s">
        <v>48</v>
      </c>
      <c r="J22" s="6" t="s">
        <v>130</v>
      </c>
      <c r="K22" s="6" t="s">
        <v>131</v>
      </c>
      <c r="L22" s="6" t="s">
        <v>37</v>
      </c>
      <c r="M22" s="6" t="s">
        <v>38</v>
      </c>
      <c r="N22" s="6" t="s">
        <v>50</v>
      </c>
      <c r="O22" s="6" t="s">
        <v>39</v>
      </c>
      <c r="P22" s="6" t="s">
        <v>51</v>
      </c>
      <c r="Q22" s="6" t="s">
        <v>40</v>
      </c>
      <c r="R22" s="6" t="s">
        <v>52</v>
      </c>
      <c r="S22" s="6" t="s">
        <v>53</v>
      </c>
      <c r="T22" s="6" t="s">
        <v>122</v>
      </c>
      <c r="U22" s="6" t="s">
        <v>55</v>
      </c>
      <c r="V22" s="6" t="s">
        <v>56</v>
      </c>
      <c r="W22" s="6" t="s">
        <v>57</v>
      </c>
      <c r="X22" s="6" t="s">
        <v>132</v>
      </c>
      <c r="Y22" s="6" t="s">
        <v>59</v>
      </c>
      <c r="Z22" s="1" t="s">
        <v>60</v>
      </c>
      <c r="AA22" s="1" t="s">
        <v>61</v>
      </c>
      <c r="AB22" s="1" t="s">
        <v>62</v>
      </c>
      <c r="AC22" s="1" t="s">
        <v>41</v>
      </c>
      <c r="AD22" s="1" t="s">
        <v>63</v>
      </c>
      <c r="AE22" s="1" t="s">
        <v>64</v>
      </c>
      <c r="AF22" s="35" t="s">
        <v>65</v>
      </c>
      <c r="AG22" s="35" t="s">
        <v>66</v>
      </c>
      <c r="AH22" s="45" t="s">
        <v>67</v>
      </c>
      <c r="AI22" s="46" t="s">
        <v>68</v>
      </c>
      <c r="AJ22" s="35" t="s">
        <v>69</v>
      </c>
      <c r="AK22" s="35" t="s">
        <v>71</v>
      </c>
      <c r="AL22" s="1" t="s">
        <v>72</v>
      </c>
      <c r="AM22" s="1" t="s">
        <v>73</v>
      </c>
      <c r="AN22" s="1" t="s">
        <v>74</v>
      </c>
      <c r="AO22" s="1" t="s">
        <v>75</v>
      </c>
    </row>
    <row r="23" spans="1:42">
      <c r="A23" s="9" t="s">
        <v>133</v>
      </c>
      <c r="B23" s="10">
        <f>C23+D23+E23+F23+G23+H23+I23+J23+K23+L23+M23+N23+O23+P23+Q23+R23+S23+T23+U23+V23+W23+X23+Y23+Z23+AA23+AB23+AC23+AD23+AE23+AF23+AG23+AH23+AI23+AJ23+AK23+AL23+AM23+AN23</f>
        <v>10072147.686249901</v>
      </c>
      <c r="C23" s="18">
        <v>2660028.86940976</v>
      </c>
      <c r="D23" s="18">
        <v>614964.17635295005</v>
      </c>
      <c r="E23" s="11">
        <v>2480007.8075800999</v>
      </c>
      <c r="F23" s="18">
        <v>73898.213998830004</v>
      </c>
      <c r="G23" s="11">
        <v>9593.43</v>
      </c>
      <c r="H23" s="10">
        <v>297814.49062540999</v>
      </c>
      <c r="I23" s="18">
        <v>75203.955589510006</v>
      </c>
      <c r="J23" s="18">
        <v>310423.55470769998</v>
      </c>
      <c r="K23" s="18">
        <v>209155.91509468001</v>
      </c>
      <c r="L23" s="18">
        <v>82118.615607920001</v>
      </c>
      <c r="M23" s="24">
        <v>17788.333740170001</v>
      </c>
      <c r="N23" s="18">
        <v>131873.96487788</v>
      </c>
      <c r="O23" s="18">
        <v>26490.41</v>
      </c>
      <c r="P23" s="18">
        <v>76190.13091788</v>
      </c>
      <c r="Q23" s="30">
        <v>2001833.700857</v>
      </c>
      <c r="R23" s="18">
        <v>29557.640123289999</v>
      </c>
      <c r="S23" s="10" t="s">
        <v>160</v>
      </c>
      <c r="T23" s="18">
        <v>25938.81</v>
      </c>
      <c r="U23" s="18">
        <v>8087.21</v>
      </c>
      <c r="V23" s="11">
        <v>5469.0886796100003</v>
      </c>
      <c r="W23" s="28">
        <v>30225.06415667</v>
      </c>
      <c r="X23" s="18">
        <v>21697.788400429999</v>
      </c>
      <c r="Y23" s="18">
        <v>25452.41</v>
      </c>
      <c r="Z23" s="10">
        <v>34817.257902869998</v>
      </c>
      <c r="AA23" s="18">
        <v>26141.84</v>
      </c>
      <c r="AB23" s="18">
        <v>145544.47773094001</v>
      </c>
      <c r="AC23" s="18">
        <v>450323.46028699999</v>
      </c>
      <c r="AD23" s="10">
        <v>14993.68</v>
      </c>
      <c r="AE23" s="18">
        <v>1423.10380725</v>
      </c>
      <c r="AF23" s="10">
        <v>55254.68</v>
      </c>
      <c r="AG23" s="18">
        <v>6299.48</v>
      </c>
      <c r="AH23" s="10">
        <v>9305.8210756400003</v>
      </c>
      <c r="AI23" s="10">
        <v>13859.96</v>
      </c>
      <c r="AJ23" s="39">
        <v>14215.79</v>
      </c>
      <c r="AK23" s="18">
        <v>19231.960233059999</v>
      </c>
      <c r="AL23" s="11">
        <v>11460.31</v>
      </c>
      <c r="AM23" s="47">
        <v>30458.536819019999</v>
      </c>
      <c r="AN23" s="9">
        <v>8752.3976743099993</v>
      </c>
      <c r="AO23" s="9">
        <v>3074.09</v>
      </c>
    </row>
    <row r="24" spans="1:42">
      <c r="A24" s="9" t="s">
        <v>24</v>
      </c>
      <c r="B24" s="10"/>
      <c r="C24" s="18">
        <v>29.946887178890599</v>
      </c>
      <c r="D24" s="18">
        <v>35.078100183232998</v>
      </c>
      <c r="E24" s="13">
        <v>32.030811534856397</v>
      </c>
      <c r="F24" s="18">
        <v>-21.595592969694501</v>
      </c>
      <c r="G24" s="14">
        <v>12.09</v>
      </c>
      <c r="H24" s="10">
        <v>21.787212198334199</v>
      </c>
      <c r="I24" s="18">
        <v>-14.5863988866609</v>
      </c>
      <c r="J24" s="18">
        <v>34.101437682253497</v>
      </c>
      <c r="K24" s="18">
        <v>13.891365926868099</v>
      </c>
      <c r="L24" s="18">
        <v>23.55</v>
      </c>
      <c r="M24" s="25">
        <v>50.760973992019601</v>
      </c>
      <c r="N24" s="18">
        <v>9.2771358214342392</v>
      </c>
      <c r="O24" s="18">
        <v>43.505899999999997</v>
      </c>
      <c r="P24" s="18">
        <v>19.063792726423799</v>
      </c>
      <c r="Q24" s="18">
        <v>-2.63</v>
      </c>
      <c r="R24" s="18">
        <v>24.373221844137699</v>
      </c>
      <c r="S24" s="10" t="s">
        <v>161</v>
      </c>
      <c r="T24" s="18">
        <v>-1.30115017782709</v>
      </c>
      <c r="U24" s="18">
        <v>0.15</v>
      </c>
      <c r="V24" s="11">
        <v>32.546631241676401</v>
      </c>
      <c r="W24" s="28">
        <v>44.162536283582199</v>
      </c>
      <c r="X24" s="12">
        <v>-12.1391783978217</v>
      </c>
      <c r="Y24" s="18">
        <v>54.47</v>
      </c>
      <c r="Z24" s="18">
        <v>-0.6</v>
      </c>
      <c r="AA24" s="18">
        <v>20.1633628664345</v>
      </c>
      <c r="AB24" s="18">
        <v>15.9743082467607</v>
      </c>
      <c r="AC24" s="18">
        <v>34.943229647883399</v>
      </c>
      <c r="AD24" s="18">
        <v>-28.32</v>
      </c>
      <c r="AE24" s="18">
        <v>94.921695580000005</v>
      </c>
      <c r="AF24" s="12">
        <v>26.680099999999999</v>
      </c>
      <c r="AG24" s="18">
        <v>-34.523646190624703</v>
      </c>
      <c r="AH24" s="10">
        <v>29.152000000000001</v>
      </c>
      <c r="AI24" s="12">
        <v>211.89993969016899</v>
      </c>
      <c r="AJ24" s="18">
        <v>-9.48</v>
      </c>
      <c r="AK24" s="18">
        <v>274.37355156160601</v>
      </c>
      <c r="AL24" s="11">
        <v>1</v>
      </c>
      <c r="AM24" s="47">
        <v>0</v>
      </c>
      <c r="AN24" s="9">
        <v>0</v>
      </c>
      <c r="AO24" s="9"/>
    </row>
    <row r="25" spans="1:42">
      <c r="A25" s="9" t="s">
        <v>136</v>
      </c>
      <c r="B25" s="10">
        <f>C25+D25+E25+F25+G25+H25+I25+J25+K25+L25+M25+N25+O25+P25+Q25+R25+S25+T25+U25+V25+W25+X25+Y25+Z25+AA25+AB25+AC25+AD25+AE25+AF25+AG25+AH25+AI25+AJ25+AK25+AL25+AM25+AN25</f>
        <v>9321731</v>
      </c>
      <c r="C25" s="18">
        <v>3082348</v>
      </c>
      <c r="D25" s="18">
        <v>696622</v>
      </c>
      <c r="E25" s="11">
        <v>2642340</v>
      </c>
      <c r="F25" s="18">
        <v>77028</v>
      </c>
      <c r="G25" s="11">
        <v>105214</v>
      </c>
      <c r="H25" s="10">
        <v>307082</v>
      </c>
      <c r="I25" s="18">
        <v>85503</v>
      </c>
      <c r="J25" s="18">
        <v>345686</v>
      </c>
      <c r="K25" s="18">
        <v>239518</v>
      </c>
      <c r="L25" s="18">
        <v>106767</v>
      </c>
      <c r="M25" s="24">
        <v>18674</v>
      </c>
      <c r="N25" s="18">
        <v>156459</v>
      </c>
      <c r="O25" s="18">
        <v>28081</v>
      </c>
      <c r="P25" s="18">
        <v>87017</v>
      </c>
      <c r="Q25" s="18">
        <v>218598</v>
      </c>
      <c r="R25" s="18">
        <v>34539</v>
      </c>
      <c r="S25" s="10" t="s">
        <v>162</v>
      </c>
      <c r="T25" s="18">
        <v>32293</v>
      </c>
      <c r="U25" s="18">
        <v>9225</v>
      </c>
      <c r="V25" s="11">
        <v>10508</v>
      </c>
      <c r="W25" s="28">
        <v>35466</v>
      </c>
      <c r="X25" s="18">
        <v>27592</v>
      </c>
      <c r="Y25" s="18">
        <v>30358</v>
      </c>
      <c r="Z25" s="10">
        <v>37401</v>
      </c>
      <c r="AA25" s="18">
        <v>33925</v>
      </c>
      <c r="AB25" s="18">
        <v>162198</v>
      </c>
      <c r="AC25" s="18">
        <v>485347</v>
      </c>
      <c r="AD25" s="18">
        <v>7742</v>
      </c>
      <c r="AE25" s="18">
        <v>1578</v>
      </c>
      <c r="AF25" s="10">
        <v>67746</v>
      </c>
      <c r="AG25" s="18">
        <v>7649</v>
      </c>
      <c r="AH25" s="10">
        <v>9181</v>
      </c>
      <c r="AI25" s="10">
        <v>10516</v>
      </c>
      <c r="AJ25" s="18">
        <v>16400</v>
      </c>
      <c r="AK25" s="18">
        <v>26116</v>
      </c>
      <c r="AL25" s="11">
        <v>12415</v>
      </c>
      <c r="AM25" s="47">
        <v>34497</v>
      </c>
      <c r="AN25" s="9">
        <v>11208</v>
      </c>
      <c r="AO25" s="9">
        <v>3472</v>
      </c>
    </row>
    <row r="26" spans="1:42">
      <c r="A26" s="9" t="s">
        <v>24</v>
      </c>
      <c r="B26" s="10"/>
      <c r="C26" s="18">
        <v>14.083586957447</v>
      </c>
      <c r="D26" s="18">
        <v>18.652520562551199</v>
      </c>
      <c r="E26" s="13">
        <v>18.674395229202499</v>
      </c>
      <c r="F26" s="18">
        <v>-34.612870639966701</v>
      </c>
      <c r="G26" s="14">
        <v>6.33</v>
      </c>
      <c r="H26" s="10">
        <v>8.8611274575838603</v>
      </c>
      <c r="I26" s="18">
        <v>-67.704981190227997</v>
      </c>
      <c r="J26" s="18">
        <v>21.1776830533666</v>
      </c>
      <c r="K26" s="18">
        <v>-3.4684270767841898</v>
      </c>
      <c r="L26" s="18">
        <v>5.98</v>
      </c>
      <c r="M26" s="25">
        <v>27.545932654873301</v>
      </c>
      <c r="N26" s="18">
        <v>-5.3925273768419997</v>
      </c>
      <c r="O26" s="18">
        <v>25.188400000000001</v>
      </c>
      <c r="P26" s="18">
        <v>-6.6351219407517101</v>
      </c>
      <c r="Q26" s="18">
        <v>2.3739164235302899E-2</v>
      </c>
      <c r="R26" s="18">
        <v>8.0390378178860793</v>
      </c>
      <c r="S26" s="10" t="s">
        <v>163</v>
      </c>
      <c r="T26" s="18">
        <v>-15.0921568111903</v>
      </c>
      <c r="U26" s="18">
        <v>0.03</v>
      </c>
      <c r="V26" s="11">
        <v>-16.250896628676202</v>
      </c>
      <c r="W26" s="28">
        <v>22.698495070057099</v>
      </c>
      <c r="X26" s="18">
        <v>-25.279605708560101</v>
      </c>
      <c r="Y26" s="18">
        <v>31.44</v>
      </c>
      <c r="Z26" s="18">
        <v>-11.29</v>
      </c>
      <c r="AA26" s="18">
        <v>15.638954221631399</v>
      </c>
      <c r="AB26" s="18">
        <v>2.7818615025854201</v>
      </c>
      <c r="AC26" s="18">
        <v>19.802381005274899</v>
      </c>
      <c r="AD26" s="18">
        <v>-41.84</v>
      </c>
      <c r="AE26" s="18">
        <v>68.770053480000001</v>
      </c>
      <c r="AF26" s="10">
        <v>9.5150000000000006</v>
      </c>
      <c r="AG26" s="18">
        <v>-38.646025507339402</v>
      </c>
      <c r="AH26" s="10">
        <v>14.433999999999999</v>
      </c>
      <c r="AI26" s="12">
        <v>47.738128687833701</v>
      </c>
      <c r="AJ26" s="18">
        <v>-4.68</v>
      </c>
      <c r="AK26" s="41">
        <v>332.67064280980799</v>
      </c>
      <c r="AL26" s="11">
        <v>-11</v>
      </c>
      <c r="AM26" s="47">
        <v>0</v>
      </c>
      <c r="AN26" s="9">
        <v>0</v>
      </c>
      <c r="AO26" s="9"/>
    </row>
    <row r="27" spans="1:42">
      <c r="A27" s="9" t="s">
        <v>139</v>
      </c>
      <c r="B27" s="10">
        <f>C27+D27+E27+F27+G27+H27+I27+J27+K27+L27+M27+N27+O27+P27+Q27+R27+S27+T27+U27+V27+W27+X27+Y27+Z27+AA27+AB27+AC27+AD27+AE27+AF27+AG27+AH27+AI27+AJ27+AK27+AL27+AM27+AN27</f>
        <v>3032791.9845684199</v>
      </c>
      <c r="C27" s="18">
        <v>1033460.021009</v>
      </c>
      <c r="D27" s="18">
        <v>237211.405444</v>
      </c>
      <c r="E27" s="11">
        <v>843453.73697641504</v>
      </c>
      <c r="F27" s="18">
        <v>33408.254931000003</v>
      </c>
      <c r="G27" s="11">
        <v>32369.18</v>
      </c>
      <c r="H27" s="10">
        <v>110327.11511699999</v>
      </c>
      <c r="I27" s="18">
        <v>32016.822915000001</v>
      </c>
      <c r="J27" s="18">
        <v>119850.404952</v>
      </c>
      <c r="K27" s="18">
        <v>65764.136339999997</v>
      </c>
      <c r="L27" s="18">
        <v>30242.911158999999</v>
      </c>
      <c r="M27" s="24">
        <v>5756.6253809999998</v>
      </c>
      <c r="N27" s="18">
        <v>46465.493836000198</v>
      </c>
      <c r="O27" s="18">
        <v>9728.5300000000007</v>
      </c>
      <c r="P27" s="18">
        <v>20072.426872</v>
      </c>
      <c r="Q27" s="18">
        <v>57562.587211999999</v>
      </c>
      <c r="R27" s="18">
        <v>12291.328476000001</v>
      </c>
      <c r="S27" s="10" t="s">
        <v>164</v>
      </c>
      <c r="T27" s="18">
        <v>12091.276040000001</v>
      </c>
      <c r="U27" s="18">
        <v>2628.92</v>
      </c>
      <c r="V27" s="11">
        <v>2217.9824370000001</v>
      </c>
      <c r="W27" s="28">
        <v>10132.653421999999</v>
      </c>
      <c r="X27" s="18">
        <v>8510.5018309999996</v>
      </c>
      <c r="Y27" s="18">
        <v>8845.48</v>
      </c>
      <c r="Z27" s="10">
        <v>12379.092570999999</v>
      </c>
      <c r="AA27" s="18">
        <v>9005.27</v>
      </c>
      <c r="AB27" s="18">
        <v>61321.92871</v>
      </c>
      <c r="AC27" s="18">
        <v>144892.0073</v>
      </c>
      <c r="AD27" s="18">
        <v>2016.9491129999999</v>
      </c>
      <c r="AE27" s="18">
        <v>506.87033700000001</v>
      </c>
      <c r="AF27" s="10">
        <v>22275.02</v>
      </c>
      <c r="AG27" s="18">
        <v>2756.54</v>
      </c>
      <c r="AH27" s="10">
        <v>4266.1255730000003</v>
      </c>
      <c r="AI27" s="10">
        <v>3084.2</v>
      </c>
      <c r="AJ27" s="41">
        <v>4313.12</v>
      </c>
      <c r="AK27" s="18">
        <v>7600.028018</v>
      </c>
      <c r="AL27" s="11">
        <v>3516.4988699999999</v>
      </c>
      <c r="AM27" s="47">
        <v>10403.955422999999</v>
      </c>
      <c r="AN27" s="9">
        <v>3296.4443030000002</v>
      </c>
      <c r="AO27" s="9">
        <v>931.21</v>
      </c>
    </row>
    <row r="28" spans="1:42">
      <c r="A28" s="9" t="s">
        <v>24</v>
      </c>
      <c r="B28" s="10"/>
      <c r="C28" s="18">
        <v>3.5023394740863298</v>
      </c>
      <c r="D28" s="18">
        <v>10.617901317385099</v>
      </c>
      <c r="E28" s="13">
        <v>3.2710305989871702</v>
      </c>
      <c r="F28" s="18">
        <v>-20.827292086064599</v>
      </c>
      <c r="G28" s="14">
        <v>-1.59</v>
      </c>
      <c r="H28" s="10">
        <v>-6.77914485436236</v>
      </c>
      <c r="I28" s="18">
        <v>-22.694197434272901</v>
      </c>
      <c r="J28" s="18">
        <v>2.9476653548602401</v>
      </c>
      <c r="K28" s="18">
        <v>-14.5830326698695</v>
      </c>
      <c r="L28" s="18">
        <v>6.23</v>
      </c>
      <c r="M28" s="25">
        <v>17.825059307348301</v>
      </c>
      <c r="N28" s="18">
        <v>-7.7951486275859603</v>
      </c>
      <c r="O28" s="18">
        <v>26.556899999999999</v>
      </c>
      <c r="P28" s="18">
        <v>-14.4089809860071</v>
      </c>
      <c r="Q28" s="18">
        <v>-6.11</v>
      </c>
      <c r="R28" s="18">
        <v>8.6521663235758197</v>
      </c>
      <c r="S28" s="10" t="s">
        <v>165</v>
      </c>
      <c r="T28" s="18">
        <v>-12.5242374893561</v>
      </c>
      <c r="U28" s="18">
        <v>-0.04</v>
      </c>
      <c r="V28" s="11">
        <v>17.9465792197777</v>
      </c>
      <c r="W28" s="28">
        <v>19.787504230540701</v>
      </c>
      <c r="X28" s="18">
        <v>-29.573993766659001</v>
      </c>
      <c r="Y28" s="18">
        <v>11.3</v>
      </c>
      <c r="Z28" s="18">
        <v>-16.84</v>
      </c>
      <c r="AA28" s="18">
        <v>0.57540136814184495</v>
      </c>
      <c r="AB28" s="18">
        <v>-3.0755899717663802</v>
      </c>
      <c r="AC28" s="18">
        <v>2.90161883821203</v>
      </c>
      <c r="AD28" s="18">
        <v>-47.07</v>
      </c>
      <c r="AE28" s="18">
        <v>52.653396280000003</v>
      </c>
      <c r="AF28" s="10">
        <v>6.3006000000000002</v>
      </c>
      <c r="AG28" s="18">
        <v>-40.437770095073503</v>
      </c>
      <c r="AH28" s="10">
        <v>2.1030000000000002</v>
      </c>
      <c r="AI28" s="12">
        <v>21.2900587141099</v>
      </c>
      <c r="AJ28" s="18">
        <v>-18.95</v>
      </c>
      <c r="AK28" s="18">
        <v>227.57384538720299</v>
      </c>
      <c r="AL28" s="11">
        <v>-24</v>
      </c>
      <c r="AM28" s="47">
        <v>0</v>
      </c>
      <c r="AN28" s="9">
        <v>0</v>
      </c>
      <c r="AO28" s="9"/>
    </row>
    <row r="29" spans="1:42">
      <c r="A29" s="9" t="s">
        <v>166</v>
      </c>
      <c r="B29" s="10">
        <f>B27*10000/B25</f>
        <v>3253.4643882862702</v>
      </c>
      <c r="C29" s="18">
        <v>3352.8336872053401</v>
      </c>
      <c r="D29" s="18">
        <v>3405.1667251967401</v>
      </c>
      <c r="E29" s="11">
        <v>3192.0711830287401</v>
      </c>
      <c r="F29" s="18">
        <v>4337.1572585293698</v>
      </c>
      <c r="G29" s="11">
        <v>3076.51</v>
      </c>
      <c r="H29" s="10">
        <v>3592.7574757556599</v>
      </c>
      <c r="I29" s="18">
        <v>3744.5262639907401</v>
      </c>
      <c r="J29" s="18">
        <v>3467.0309168436102</v>
      </c>
      <c r="K29" s="18">
        <v>2745.6866014245302</v>
      </c>
      <c r="L29" s="18">
        <v>2832.60849878708</v>
      </c>
      <c r="M29" s="24">
        <v>3082.6953952018798</v>
      </c>
      <c r="N29" s="18">
        <v>2969.8191753750302</v>
      </c>
      <c r="O29" s="18">
        <v>3464.4528</v>
      </c>
      <c r="P29" s="18">
        <v>2306.7247632071899</v>
      </c>
      <c r="Q29" s="18">
        <v>2633.262299</v>
      </c>
      <c r="R29" s="18">
        <v>3558.6810492486802</v>
      </c>
      <c r="S29" s="10" t="s">
        <v>167</v>
      </c>
      <c r="T29" s="18">
        <v>3744.24055987366</v>
      </c>
      <c r="U29" s="18">
        <v>2849.78</v>
      </c>
      <c r="V29" s="11">
        <v>2110.7560306433202</v>
      </c>
      <c r="W29" s="28">
        <v>2850.5748669329901</v>
      </c>
      <c r="X29" s="18">
        <v>3084.4091878080599</v>
      </c>
      <c r="Y29" s="18">
        <v>2913.72</v>
      </c>
      <c r="Z29" s="10">
        <v>3309.82930162295</v>
      </c>
      <c r="AA29" s="18">
        <v>2654.4642593957301</v>
      </c>
      <c r="AB29" s="18">
        <v>3780.6834060839201</v>
      </c>
      <c r="AC29" s="18">
        <v>2985</v>
      </c>
      <c r="AD29" s="18">
        <v>2605.1999999999998</v>
      </c>
      <c r="AE29" s="18">
        <v>3212.1060646400001</v>
      </c>
      <c r="AF29" s="10">
        <v>3288.0198999999998</v>
      </c>
      <c r="AG29" s="18">
        <v>3603.7913452738899</v>
      </c>
      <c r="AH29" s="10">
        <v>4646.6894400000001</v>
      </c>
      <c r="AI29" s="10">
        <v>2932.8642069227799</v>
      </c>
      <c r="AJ29" s="18">
        <v>2629.9512195121902</v>
      </c>
      <c r="AK29" s="18">
        <v>2910.10415760453</v>
      </c>
      <c r="AL29" s="11">
        <v>2832.45982279501</v>
      </c>
      <c r="AM29" s="47">
        <v>3015.9015053482899</v>
      </c>
      <c r="AN29" s="9">
        <v>2941.1530183797199</v>
      </c>
      <c r="AO29" s="9">
        <v>2682.06</v>
      </c>
    </row>
    <row r="30" spans="1:42">
      <c r="A30" s="9" t="s">
        <v>24</v>
      </c>
      <c r="B30" s="10"/>
      <c r="C30" s="18">
        <v>-9.2749954358530893</v>
      </c>
      <c r="D30" s="18">
        <v>-6.7715537833268096</v>
      </c>
      <c r="E30" s="13">
        <v>-12.979518118011899</v>
      </c>
      <c r="F30" s="18">
        <v>21.083015402000999</v>
      </c>
      <c r="G30" s="14">
        <v>-7.45</v>
      </c>
      <c r="H30" s="10">
        <v>-14.367178328223901</v>
      </c>
      <c r="I30" s="18">
        <v>139.37376541281199</v>
      </c>
      <c r="J30" s="18">
        <v>-15.044038835499</v>
      </c>
      <c r="K30" s="18">
        <v>-11.513958859788</v>
      </c>
      <c r="L30" s="18">
        <v>0.24</v>
      </c>
      <c r="M30" s="25">
        <v>-7.6214687094952298</v>
      </c>
      <c r="N30" s="18">
        <v>-2.5395681589699701</v>
      </c>
      <c r="O30" s="18" t="s">
        <v>168</v>
      </c>
      <c r="P30" s="18">
        <v>-8.3263205681286294</v>
      </c>
      <c r="Q30" s="18">
        <v>-8.2899999999999991</v>
      </c>
      <c r="R30" s="18">
        <v>0.56750644773721703</v>
      </c>
      <c r="S30" s="10" t="s">
        <v>169</v>
      </c>
      <c r="T30" s="18">
        <v>3.02436056010036</v>
      </c>
      <c r="U30" s="18">
        <v>-0.08</v>
      </c>
      <c r="V30" s="11">
        <v>40.833244144513799</v>
      </c>
      <c r="W30" s="28">
        <v>-2.73036285066323</v>
      </c>
      <c r="X30" s="18">
        <v>-5.7472770303500198</v>
      </c>
      <c r="Y30" s="18">
        <v>-15.32</v>
      </c>
      <c r="Z30" s="18">
        <v>-6.26145399508738</v>
      </c>
      <c r="AA30" s="18">
        <v>-13.026365514010999</v>
      </c>
      <c r="AB30" s="18">
        <v>-5.6989155369641402</v>
      </c>
      <c r="AC30" s="18">
        <v>-14.125431530494801</v>
      </c>
      <c r="AD30" s="18">
        <v>-8.98</v>
      </c>
      <c r="AE30" s="18">
        <v>-9.5494782199999992</v>
      </c>
      <c r="AF30" s="10">
        <v>-2.9352</v>
      </c>
      <c r="AG30" s="18">
        <v>-2.9203398843353301</v>
      </c>
      <c r="AH30" s="10">
        <v>-10.776</v>
      </c>
      <c r="AI30" s="12">
        <v>-17.901903013870701</v>
      </c>
      <c r="AJ30" s="18">
        <v>-22.58</v>
      </c>
      <c r="AK30" s="18">
        <v>-24.290253838369001</v>
      </c>
      <c r="AL30" s="11">
        <v>-15</v>
      </c>
      <c r="AM30" s="47">
        <v>0</v>
      </c>
      <c r="AN30" s="9">
        <v>0</v>
      </c>
      <c r="AO30" s="9"/>
    </row>
    <row r="31" spans="1:42">
      <c r="A31" s="16" t="s">
        <v>25</v>
      </c>
      <c r="B31" s="10"/>
      <c r="C31" s="18"/>
      <c r="D31" s="18"/>
      <c r="E31" s="11"/>
      <c r="F31" s="18"/>
      <c r="G31" s="18"/>
      <c r="H31" s="10"/>
      <c r="I31" s="18"/>
      <c r="J31" s="18"/>
      <c r="K31" s="18"/>
      <c r="L31" s="18"/>
      <c r="M31" s="24"/>
      <c r="N31" s="18">
        <v>0</v>
      </c>
      <c r="O31" s="18"/>
      <c r="P31" s="18"/>
      <c r="Q31" s="18"/>
      <c r="R31" s="18"/>
      <c r="S31" s="10"/>
      <c r="T31" s="18"/>
      <c r="U31" s="18"/>
      <c r="V31" s="11"/>
      <c r="W31" s="28"/>
      <c r="X31" s="18"/>
      <c r="Y31" s="18">
        <v>0</v>
      </c>
      <c r="Z31" s="18"/>
      <c r="AA31" s="18">
        <v>0</v>
      </c>
      <c r="AB31" s="18" t="s">
        <v>36</v>
      </c>
      <c r="AC31" s="18"/>
      <c r="AD31" s="18"/>
      <c r="AE31" s="18"/>
      <c r="AF31" s="18"/>
      <c r="AG31" s="29"/>
      <c r="AH31" s="10"/>
      <c r="AI31" s="12"/>
      <c r="AJ31" s="18"/>
      <c r="AK31" s="18">
        <v>0</v>
      </c>
      <c r="AL31" s="11"/>
      <c r="AM31" s="47">
        <v>0</v>
      </c>
      <c r="AN31" s="9">
        <v>0</v>
      </c>
      <c r="AO31" s="9"/>
    </row>
    <row r="32" spans="1:42" ht="14.25" customHeight="1">
      <c r="A32" s="9" t="s">
        <v>146</v>
      </c>
      <c r="B32" s="10">
        <f>C32+D32+E32+F32+G32+H32+I32+J32+K32+L32+M32+N32+O32+P32+Q32+R32+S32+T32+U32+V32+W32+X32+Y32+Z32+AA32+AB32+AC32+AD32+AE32+AF32+AG32+AH32+AI32+AJ32+AK32+AL32+AM32+AN32</f>
        <v>1358278.2492130001</v>
      </c>
      <c r="C32" s="18">
        <v>465472.95154099999</v>
      </c>
      <c r="D32" s="18">
        <v>110927.230404</v>
      </c>
      <c r="E32" s="11">
        <v>336296.54572200001</v>
      </c>
      <c r="F32" s="18">
        <v>16911.292837000001</v>
      </c>
      <c r="G32" s="11">
        <v>16877.419999999998</v>
      </c>
      <c r="H32" s="10">
        <v>62468.09751</v>
      </c>
      <c r="I32" s="18">
        <v>22324.360023000001</v>
      </c>
      <c r="J32" s="18">
        <v>49947.487369000002</v>
      </c>
      <c r="K32" s="18">
        <v>35313.949339999999</v>
      </c>
      <c r="L32" s="11">
        <v>12896.62</v>
      </c>
      <c r="M32" s="24">
        <v>2327.7685919999999</v>
      </c>
      <c r="N32" s="18">
        <v>24344.250222999999</v>
      </c>
      <c r="O32" s="18">
        <v>3444.26</v>
      </c>
      <c r="P32" s="18">
        <v>8729.8238959999999</v>
      </c>
      <c r="Q32" s="18">
        <v>27263.87</v>
      </c>
      <c r="R32" s="18">
        <v>4557.773596</v>
      </c>
      <c r="S32" s="10" t="s">
        <v>170</v>
      </c>
      <c r="T32" s="18">
        <v>7066.9936100000004</v>
      </c>
      <c r="U32" s="18">
        <v>895.48</v>
      </c>
      <c r="V32" s="11">
        <v>1037.2859659999999</v>
      </c>
      <c r="W32" s="28">
        <v>3635.2911559999998</v>
      </c>
      <c r="X32" s="18">
        <v>5676.196911</v>
      </c>
      <c r="Y32" s="18">
        <v>3590.01</v>
      </c>
      <c r="Z32" s="18">
        <v>6573.5555320000003</v>
      </c>
      <c r="AA32" s="18">
        <v>6839.27</v>
      </c>
      <c r="AB32" s="18">
        <v>27396.347495000002</v>
      </c>
      <c r="AC32" s="18">
        <v>60918.232300000003</v>
      </c>
      <c r="AD32" s="18">
        <v>1229.1620089999999</v>
      </c>
      <c r="AE32" s="33">
        <v>276.37</v>
      </c>
      <c r="AF32" s="10">
        <v>9635.7099999999991</v>
      </c>
      <c r="AG32" s="10">
        <v>2181.0766910000002</v>
      </c>
      <c r="AH32" s="10">
        <v>1704.901067</v>
      </c>
      <c r="AI32" s="18">
        <v>803.36</v>
      </c>
      <c r="AJ32" s="42">
        <v>1964.57</v>
      </c>
      <c r="AK32" s="18">
        <v>1646.81</v>
      </c>
      <c r="AL32" s="11">
        <v>1587.58</v>
      </c>
      <c r="AM32" s="47">
        <v>10403.955422999999</v>
      </c>
      <c r="AN32" s="9">
        <v>250.18</v>
      </c>
      <c r="AO32" s="9">
        <v>45.140594</v>
      </c>
    </row>
    <row r="33" spans="1:41">
      <c r="A33" s="9" t="s">
        <v>24</v>
      </c>
      <c r="B33" s="10"/>
      <c r="C33" s="18">
        <v>12.3876070496813</v>
      </c>
      <c r="D33" s="18">
        <v>13.438993131155099</v>
      </c>
      <c r="E33" s="13">
        <v>15.4438742756141</v>
      </c>
      <c r="F33" s="18">
        <v>-21.2998827078947</v>
      </c>
      <c r="G33" s="14">
        <v>9.4700000000000006</v>
      </c>
      <c r="H33" s="10">
        <v>-7.8072641821087903</v>
      </c>
      <c r="I33" s="18">
        <v>4.5885407585459603</v>
      </c>
      <c r="J33" s="18">
        <v>13.775263984137601</v>
      </c>
      <c r="K33" s="18">
        <v>7.0298095370295597</v>
      </c>
      <c r="L33" s="11">
        <v>20.61</v>
      </c>
      <c r="M33" s="25">
        <v>19.799615841430501</v>
      </c>
      <c r="N33" s="18">
        <v>14.337603330818901</v>
      </c>
      <c r="O33" s="18">
        <v>-24.466799999999999</v>
      </c>
      <c r="P33" s="18">
        <v>-9.51318074824494</v>
      </c>
      <c r="Q33" s="18">
        <v>13.77</v>
      </c>
      <c r="R33" s="18">
        <v>-1.1708555497002699</v>
      </c>
      <c r="S33" s="10" t="s">
        <v>171</v>
      </c>
      <c r="T33" s="18">
        <v>15.685463757202699</v>
      </c>
      <c r="U33" s="18">
        <v>-8.9700000000000006</v>
      </c>
      <c r="V33" s="11">
        <v>-7.2690821668338996</v>
      </c>
      <c r="W33" s="28">
        <v>24.910597838797401</v>
      </c>
      <c r="X33" s="18">
        <v>-23.596586993424101</v>
      </c>
      <c r="Y33" s="18">
        <v>-7.0000000000000007E-2</v>
      </c>
      <c r="Z33" s="18">
        <v>3.9022842795749302</v>
      </c>
      <c r="AA33" s="18">
        <v>22.188952153631501</v>
      </c>
      <c r="AB33" s="18">
        <v>-3.4125857483415598</v>
      </c>
      <c r="AC33" s="18">
        <v>21.5929428745427</v>
      </c>
      <c r="AD33" s="18">
        <v>-36.729999999999997</v>
      </c>
      <c r="AE33" s="10">
        <v>-43.56</v>
      </c>
      <c r="AF33" s="10">
        <v>12.9</v>
      </c>
      <c r="AG33" s="29">
        <v>-15.9467214983587</v>
      </c>
      <c r="AH33" s="10">
        <v>-8.8298100000000002</v>
      </c>
      <c r="AI33" s="12">
        <v>168.99</v>
      </c>
      <c r="AJ33" s="18">
        <v>16.34</v>
      </c>
      <c r="AK33" s="18">
        <v>215.44</v>
      </c>
      <c r="AL33" s="11">
        <v>28.14</v>
      </c>
      <c r="AM33" s="47">
        <v>0</v>
      </c>
      <c r="AN33" s="9" t="s">
        <v>42</v>
      </c>
      <c r="AO33" s="9"/>
    </row>
    <row r="34" spans="1:41">
      <c r="A34" s="9" t="s">
        <v>149</v>
      </c>
      <c r="B34" s="10">
        <f>C34+D34+E34+F34+G34+H34+I34+J34+K34+L34+M34+N34+O34+P34+Q34+R34+S34+T34+U34+V34+W34+X34+Y34+Z34+AA34+AB34+AC34+AD34+AE34+AF34+AG34+AH34+AI34+AJ34+AK34+AL34+AM34+AN34</f>
        <v>2019436</v>
      </c>
      <c r="C34" s="18">
        <v>644599</v>
      </c>
      <c r="D34" s="18">
        <v>141309</v>
      </c>
      <c r="E34" s="11">
        <v>499429</v>
      </c>
      <c r="F34" s="18">
        <v>27658</v>
      </c>
      <c r="G34" s="11">
        <v>28675</v>
      </c>
      <c r="H34" s="10">
        <v>55977</v>
      </c>
      <c r="I34" s="18">
        <v>33363</v>
      </c>
      <c r="J34" s="18">
        <v>99445</v>
      </c>
      <c r="K34" s="18">
        <v>53503</v>
      </c>
      <c r="L34" s="11">
        <v>38446</v>
      </c>
      <c r="M34" s="24">
        <v>3652</v>
      </c>
      <c r="N34" s="18">
        <v>52056</v>
      </c>
      <c r="O34" s="18">
        <v>3821</v>
      </c>
      <c r="P34" s="18">
        <v>21954</v>
      </c>
      <c r="Q34" s="18">
        <v>49758</v>
      </c>
      <c r="R34" s="18">
        <v>6864</v>
      </c>
      <c r="S34" s="10" t="s">
        <v>172</v>
      </c>
      <c r="T34" s="18">
        <v>16219</v>
      </c>
      <c r="U34" s="18">
        <v>1935</v>
      </c>
      <c r="V34" s="11">
        <v>2376</v>
      </c>
      <c r="W34" s="28">
        <v>9297</v>
      </c>
      <c r="X34" s="18">
        <v>9954</v>
      </c>
      <c r="Y34" s="18">
        <v>6861</v>
      </c>
      <c r="Z34" s="18">
        <v>12307</v>
      </c>
      <c r="AA34" s="18">
        <v>9720</v>
      </c>
      <c r="AB34" s="18">
        <v>46924</v>
      </c>
      <c r="AC34" s="18">
        <v>93518</v>
      </c>
      <c r="AD34" s="18">
        <v>2558</v>
      </c>
      <c r="AE34" s="10">
        <v>488</v>
      </c>
      <c r="AF34" s="10">
        <v>20089</v>
      </c>
      <c r="AG34" s="10">
        <v>3218</v>
      </c>
      <c r="AH34" s="10">
        <v>2925</v>
      </c>
      <c r="AI34" s="18">
        <v>1504</v>
      </c>
      <c r="AJ34" s="39">
        <v>3970</v>
      </c>
      <c r="AK34" s="18">
        <v>3458</v>
      </c>
      <c r="AL34" s="11">
        <v>2319</v>
      </c>
      <c r="AM34" s="47">
        <v>3352</v>
      </c>
      <c r="AN34" s="9">
        <v>734</v>
      </c>
      <c r="AO34" s="9">
        <v>145</v>
      </c>
    </row>
    <row r="35" spans="1:41">
      <c r="A35" s="9" t="s">
        <v>24</v>
      </c>
      <c r="B35" s="10"/>
      <c r="C35" s="18">
        <v>1.0641066646598001</v>
      </c>
      <c r="D35" s="18">
        <v>12.583356570927799</v>
      </c>
      <c r="E35" s="13">
        <v>1.5425685484362801</v>
      </c>
      <c r="F35" s="18">
        <v>-30.2727776937427</v>
      </c>
      <c r="G35" s="14">
        <v>-1.77</v>
      </c>
      <c r="H35" s="10">
        <v>-13.3737755149414</v>
      </c>
      <c r="I35" s="18">
        <v>-0.283938071612166</v>
      </c>
      <c r="J35" s="18">
        <v>8.1688149235873198</v>
      </c>
      <c r="K35" s="18">
        <v>-4.3957614852670499</v>
      </c>
      <c r="L35" s="11">
        <v>34.200000000000003</v>
      </c>
      <c r="M35" s="25">
        <v>10.3323262839879</v>
      </c>
      <c r="N35" s="18">
        <v>-4.4738870334348801</v>
      </c>
      <c r="O35" s="18">
        <v>-46.782699999999998</v>
      </c>
      <c r="P35" s="18">
        <v>-19.295665919200101</v>
      </c>
      <c r="Q35" s="18">
        <v>-3.1</v>
      </c>
      <c r="R35" s="18">
        <v>-16.668690057059599</v>
      </c>
      <c r="S35" s="10" t="s">
        <v>173</v>
      </c>
      <c r="T35" s="18">
        <v>5.0453367875647599</v>
      </c>
      <c r="U35" s="18">
        <v>-14.3</v>
      </c>
      <c r="V35" s="11">
        <v>76.785714285714306</v>
      </c>
      <c r="W35" s="28">
        <v>11.850336862367699</v>
      </c>
      <c r="X35" s="18">
        <v>-28.3884892086331</v>
      </c>
      <c r="Y35" s="18">
        <v>-0.14000000000000001</v>
      </c>
      <c r="Z35" s="18">
        <v>10.9138428262437</v>
      </c>
      <c r="AA35" s="18">
        <v>8.2646469146803305</v>
      </c>
      <c r="AB35" s="18">
        <v>-7.6644562073240303</v>
      </c>
      <c r="AC35" s="18">
        <v>11.0968554355703</v>
      </c>
      <c r="AD35" s="18">
        <v>-37.93</v>
      </c>
      <c r="AE35" s="10">
        <v>-80.83</v>
      </c>
      <c r="AF35" s="10">
        <v>-3.47</v>
      </c>
      <c r="AG35" s="29">
        <v>-32.3380992430614</v>
      </c>
      <c r="AH35" s="10">
        <v>-19.377099999999999</v>
      </c>
      <c r="AI35" s="12">
        <v>150.4</v>
      </c>
      <c r="AJ35" s="18">
        <v>-20.34</v>
      </c>
      <c r="AK35" s="18">
        <v>254.3</v>
      </c>
      <c r="AL35" s="44">
        <v>26.03</v>
      </c>
      <c r="AM35" s="47">
        <v>0</v>
      </c>
      <c r="AN35" s="9" t="s">
        <v>42</v>
      </c>
      <c r="AO35" s="9"/>
    </row>
    <row r="36" spans="1:41">
      <c r="A36" s="9" t="s">
        <v>117</v>
      </c>
      <c r="B36" s="10">
        <f>B32/B27*100</f>
        <v>44.786396697309002</v>
      </c>
      <c r="C36" s="18">
        <v>45.040247525641497</v>
      </c>
      <c r="D36" s="18">
        <v>46.763025663277901</v>
      </c>
      <c r="E36" s="13">
        <v>39.871368277713103</v>
      </c>
      <c r="F36" s="18">
        <v>0.50620102342752904</v>
      </c>
      <c r="G36" s="10">
        <v>47.48</v>
      </c>
      <c r="H36" s="10"/>
      <c r="I36" s="18">
        <v>69.726968482375398</v>
      </c>
      <c r="J36" s="18">
        <v>41.674859078702298</v>
      </c>
      <c r="K36" s="18">
        <v>53.6978835355294</v>
      </c>
      <c r="L36" s="11">
        <v>42.643500000000003</v>
      </c>
      <c r="M36" s="24">
        <v>40.436339659740703</v>
      </c>
      <c r="N36" s="18">
        <v>52.392104792693999</v>
      </c>
      <c r="O36" s="18">
        <v>35.403700000000001</v>
      </c>
      <c r="P36" s="18">
        <v>43.491621375279003</v>
      </c>
      <c r="Q36" s="18">
        <v>46.09</v>
      </c>
      <c r="R36" s="18">
        <v>38.139382401900001</v>
      </c>
      <c r="S36" s="10" t="s">
        <v>174</v>
      </c>
      <c r="T36" s="18">
        <v>58.447045511335503</v>
      </c>
      <c r="U36" s="18">
        <v>38.729999999999997</v>
      </c>
      <c r="V36" s="11">
        <v>46.767095568304498</v>
      </c>
      <c r="W36" s="28">
        <v>35.939017287351597</v>
      </c>
      <c r="X36" s="18">
        <v>66.696383171249906</v>
      </c>
      <c r="Y36" s="18">
        <v>40.590000000000003</v>
      </c>
      <c r="Z36" s="10">
        <v>53.102079124923897</v>
      </c>
      <c r="AA36" s="18">
        <v>75.947417456666997</v>
      </c>
      <c r="AB36" s="18">
        <v>44.676265197986801</v>
      </c>
      <c r="AC36" s="18">
        <v>42.04</v>
      </c>
      <c r="AD36" s="18">
        <v>63.04</v>
      </c>
      <c r="AE36" s="10">
        <v>39.44</v>
      </c>
      <c r="AF36" s="10">
        <v>42.93</v>
      </c>
      <c r="AG36" s="29">
        <v>79.123709106343497</v>
      </c>
      <c r="AH36" s="10">
        <v>39.963686905753399</v>
      </c>
      <c r="AI36" s="12">
        <v>26.05</v>
      </c>
      <c r="AJ36" s="18">
        <v>45.55</v>
      </c>
      <c r="AK36" s="18">
        <v>35.1</v>
      </c>
      <c r="AL36" s="44">
        <v>45.15</v>
      </c>
      <c r="AM36" s="47">
        <v>100</v>
      </c>
      <c r="AN36" s="9">
        <v>0.61519999999999997</v>
      </c>
      <c r="AO36" s="9">
        <v>4.8475203000000002</v>
      </c>
    </row>
    <row r="37" spans="1:41">
      <c r="A37" s="9" t="s">
        <v>153</v>
      </c>
      <c r="B37" s="10">
        <f>B32*10000/B34</f>
        <v>6726.0277087909699</v>
      </c>
      <c r="C37" s="10">
        <v>7221.1243197864096</v>
      </c>
      <c r="D37" s="10">
        <v>7849.9763216780202</v>
      </c>
      <c r="E37" s="11">
        <v>6733.6207092900104</v>
      </c>
      <c r="F37" s="10">
        <v>6114.4308471328404</v>
      </c>
      <c r="G37" s="11">
        <v>5885.76</v>
      </c>
      <c r="H37" s="10">
        <v>11159.6008199796</v>
      </c>
      <c r="I37" s="18">
        <v>6691.3527029943398</v>
      </c>
      <c r="J37" s="18">
        <v>5022.6243017748502</v>
      </c>
      <c r="K37" s="10">
        <v>6600.3680802945601</v>
      </c>
      <c r="L37" s="11">
        <v>3400</v>
      </c>
      <c r="M37" s="24">
        <v>6373.9556188389897</v>
      </c>
      <c r="N37" s="18">
        <v>4676.5502964115603</v>
      </c>
      <c r="O37" s="10">
        <v>0.90139999999999998</v>
      </c>
      <c r="P37" s="10">
        <v>3976.4160954723502</v>
      </c>
      <c r="Q37" s="18">
        <v>5479.29</v>
      </c>
      <c r="R37" s="10">
        <v>6640.1130477855504</v>
      </c>
      <c r="S37" s="10" t="s">
        <v>175</v>
      </c>
      <c r="T37" s="10">
        <v>4357.2314014427502</v>
      </c>
      <c r="U37" s="10">
        <v>4627.78</v>
      </c>
      <c r="V37" s="11">
        <v>4365.6816750841699</v>
      </c>
      <c r="W37" s="28">
        <v>3910.17656878563</v>
      </c>
      <c r="X37" s="10">
        <v>5702.4280801687801</v>
      </c>
      <c r="Y37" s="10">
        <v>5232.49</v>
      </c>
      <c r="Z37" s="10">
        <v>5341.31431868043</v>
      </c>
      <c r="AA37" s="18">
        <v>7036.2860082304496</v>
      </c>
      <c r="AB37" s="10">
        <v>5838.4510048163002</v>
      </c>
      <c r="AC37" s="18">
        <v>6514.06</v>
      </c>
      <c r="AD37" s="10">
        <v>4805.17</v>
      </c>
      <c r="AE37" s="10">
        <v>5663.32</v>
      </c>
      <c r="AF37" s="10">
        <v>4879.47</v>
      </c>
      <c r="AG37" s="10">
        <v>6777.74</v>
      </c>
      <c r="AH37" s="10">
        <v>5828.72</v>
      </c>
      <c r="AI37" s="10">
        <v>5341.49</v>
      </c>
      <c r="AJ37" s="18">
        <v>4948.54</v>
      </c>
      <c r="AK37" s="44">
        <v>4881</v>
      </c>
      <c r="AL37" s="44">
        <v>6845.97</v>
      </c>
      <c r="AM37" s="47">
        <v>31038.053171241099</v>
      </c>
      <c r="AN37" s="9">
        <v>4526.71</v>
      </c>
      <c r="AO37" s="9">
        <v>0.31130000000000002</v>
      </c>
    </row>
    <row r="38" spans="1:41">
      <c r="A38" s="9" t="s">
        <v>24</v>
      </c>
      <c r="B38" s="10"/>
      <c r="C38" s="10">
        <v>11.204274948567001</v>
      </c>
      <c r="D38" s="10">
        <v>0.76000270935987502</v>
      </c>
      <c r="E38" s="13">
        <v>13.690126146993</v>
      </c>
      <c r="F38" s="10">
        <v>12.8685679553348</v>
      </c>
      <c r="G38" s="14">
        <v>11.45</v>
      </c>
      <c r="H38" s="10">
        <v>6.4258962755473297</v>
      </c>
      <c r="I38" s="18">
        <v>4.8863530467712701</v>
      </c>
      <c r="J38" s="18">
        <v>5.1830548985035696</v>
      </c>
      <c r="K38" s="10">
        <v>11.950904269307999</v>
      </c>
      <c r="L38" s="11">
        <v>-8.11</v>
      </c>
      <c r="M38" s="25">
        <v>8.5807032954914799</v>
      </c>
      <c r="N38" s="18">
        <v>19.692511063271201</v>
      </c>
      <c r="O38" s="10">
        <v>40.58</v>
      </c>
      <c r="P38" s="10">
        <v>12.1213876334833</v>
      </c>
      <c r="Q38" s="31">
        <v>17.420000000000002</v>
      </c>
      <c r="R38" s="10">
        <v>18.597852977435899</v>
      </c>
      <c r="S38" s="10" t="s">
        <v>176</v>
      </c>
      <c r="T38" s="10">
        <v>10.1290807331654</v>
      </c>
      <c r="U38" s="10">
        <v>6.22</v>
      </c>
      <c r="V38" s="11">
        <v>-47.546147488310098</v>
      </c>
      <c r="W38" s="28">
        <v>11.6765504179932</v>
      </c>
      <c r="X38" s="18">
        <v>6.6915250945755798</v>
      </c>
      <c r="Y38" s="10">
        <v>0.08</v>
      </c>
      <c r="Z38" s="10">
        <v>-6.3216261992229397</v>
      </c>
      <c r="AA38" s="18">
        <v>12.861359304043599</v>
      </c>
      <c r="AB38" s="10">
        <v>4.6048036155278798</v>
      </c>
      <c r="AC38" s="18">
        <v>9.4476255763001191</v>
      </c>
      <c r="AD38" s="10">
        <v>1.93</v>
      </c>
      <c r="AE38" s="10">
        <v>197.42</v>
      </c>
      <c r="AF38" s="10">
        <v>21.84</v>
      </c>
      <c r="AG38" s="29">
        <v>24.225439882697898</v>
      </c>
      <c r="AH38" s="10">
        <v>13.0822</v>
      </c>
      <c r="AI38" s="10">
        <v>112.36</v>
      </c>
      <c r="AJ38" s="18">
        <v>30.84</v>
      </c>
      <c r="AK38" s="18">
        <v>-8.75</v>
      </c>
      <c r="AL38" s="44">
        <v>1.68</v>
      </c>
      <c r="AM38" s="47">
        <v>0</v>
      </c>
      <c r="AN38" s="9" t="s">
        <v>42</v>
      </c>
      <c r="AO38" s="9"/>
    </row>
    <row r="39" spans="1:41">
      <c r="A39" s="17" t="s">
        <v>156</v>
      </c>
      <c r="B39" s="10">
        <f>C39+D39+E39+F39+G39+H39+I39+J39+K39+L39+M39+N39+O39+P39+Q39+R39+S39+T39+U39+V39+W39+X39+Y39+Z39+AA39+AB39+AC39+AD39+AE39+AF39+AG39+AH39+AI39+AJ39+AK39+AL39+AM39+AN39</f>
        <v>2175268</v>
      </c>
      <c r="C39" s="10">
        <v>675690</v>
      </c>
      <c r="D39" s="10">
        <v>140612</v>
      </c>
      <c r="E39" s="11">
        <v>605704</v>
      </c>
      <c r="F39" s="10">
        <v>27436</v>
      </c>
      <c r="G39" s="11">
        <v>30299</v>
      </c>
      <c r="H39" s="10">
        <v>61468</v>
      </c>
      <c r="I39" s="18">
        <v>30720</v>
      </c>
      <c r="J39" s="18">
        <v>99487</v>
      </c>
      <c r="K39" s="10">
        <v>63539</v>
      </c>
      <c r="L39" s="26">
        <v>31004</v>
      </c>
      <c r="M39" s="24">
        <v>3993</v>
      </c>
      <c r="N39" s="18">
        <v>51801</v>
      </c>
      <c r="O39" s="10">
        <v>5541</v>
      </c>
      <c r="P39" s="10">
        <v>21305</v>
      </c>
      <c r="Q39" s="18">
        <v>49632</v>
      </c>
      <c r="R39" s="10">
        <v>7164</v>
      </c>
      <c r="S39" s="10" t="s">
        <v>177</v>
      </c>
      <c r="T39" s="10">
        <v>16462</v>
      </c>
      <c r="U39" s="10">
        <v>2467</v>
      </c>
      <c r="V39" s="11">
        <v>2440</v>
      </c>
      <c r="W39" s="28">
        <v>9386</v>
      </c>
      <c r="X39" s="10">
        <v>6054</v>
      </c>
      <c r="Y39" s="10">
        <v>6754</v>
      </c>
      <c r="Z39" s="10">
        <v>12342</v>
      </c>
      <c r="AA39" s="18">
        <v>9330</v>
      </c>
      <c r="AB39" s="10">
        <v>47797</v>
      </c>
      <c r="AC39" s="18">
        <v>103276</v>
      </c>
      <c r="AD39" s="10">
        <v>3205</v>
      </c>
      <c r="AE39" s="10">
        <v>450</v>
      </c>
      <c r="AF39" s="10">
        <v>19700</v>
      </c>
      <c r="AG39" s="10">
        <v>3307</v>
      </c>
      <c r="AH39" s="10">
        <v>2337</v>
      </c>
      <c r="AI39" s="10">
        <v>1565</v>
      </c>
      <c r="AJ39" s="18">
        <v>3848</v>
      </c>
      <c r="AK39" s="18">
        <v>4837</v>
      </c>
      <c r="AL39" s="44">
        <v>3259</v>
      </c>
      <c r="AM39" s="47">
        <v>3522</v>
      </c>
      <c r="AN39" s="9">
        <v>886</v>
      </c>
      <c r="AO39" s="9">
        <v>191</v>
      </c>
    </row>
    <row r="40" spans="1:41">
      <c r="A40" s="9" t="s">
        <v>24</v>
      </c>
      <c r="B40" s="10"/>
      <c r="C40" s="10">
        <v>3.9827026361551798</v>
      </c>
      <c r="D40" s="10">
        <v>20.8505225522552</v>
      </c>
      <c r="E40" s="13">
        <v>4.2984738463445904</v>
      </c>
      <c r="F40" s="10">
        <v>-28.696917719216199</v>
      </c>
      <c r="G40" s="10">
        <v>10.16</v>
      </c>
      <c r="H40" s="10">
        <v>-9.7717431192660502</v>
      </c>
      <c r="I40" s="18">
        <v>-25.6390395042603</v>
      </c>
      <c r="J40" s="18">
        <v>19.667773287144001</v>
      </c>
      <c r="K40" s="10">
        <v>0.38708250387082799</v>
      </c>
      <c r="L40" s="10">
        <v>8.6</v>
      </c>
      <c r="M40" s="25">
        <v>-0.29962546816479901</v>
      </c>
      <c r="N40" s="18">
        <v>-2.5325982651890002</v>
      </c>
      <c r="O40" s="10">
        <v>-18.93</v>
      </c>
      <c r="P40" s="10">
        <v>-17.677743431221</v>
      </c>
      <c r="Q40" s="18">
        <v>-3.33</v>
      </c>
      <c r="R40" s="10">
        <v>-19.6951014460262</v>
      </c>
      <c r="S40" s="10" t="s">
        <v>178</v>
      </c>
      <c r="T40" s="10">
        <v>5.1213282247765104</v>
      </c>
      <c r="U40" s="10">
        <v>-11.23</v>
      </c>
      <c r="V40" s="11">
        <v>73.541963015647198</v>
      </c>
      <c r="W40" s="28">
        <v>17.796184738955802</v>
      </c>
      <c r="X40" s="18">
        <v>-35.320512820512803</v>
      </c>
      <c r="Y40" s="10">
        <v>-0.1</v>
      </c>
      <c r="Z40" s="10">
        <v>-0.202150885420882</v>
      </c>
      <c r="AA40" s="18">
        <v>9.8293113596233095</v>
      </c>
      <c r="AB40" s="10">
        <v>-7.4185987952040602</v>
      </c>
      <c r="AC40" s="18">
        <v>15.041270760696399</v>
      </c>
      <c r="AD40" s="10">
        <v>20.85</v>
      </c>
      <c r="AE40" s="10">
        <v>-55.36</v>
      </c>
      <c r="AF40" s="10">
        <v>-3.48</v>
      </c>
      <c r="AG40" s="29">
        <v>-25.601799775028098</v>
      </c>
      <c r="AH40" s="10">
        <v>-27.6</v>
      </c>
      <c r="AI40" s="10">
        <v>152.38999999999999</v>
      </c>
      <c r="AJ40" s="18">
        <v>-18.21</v>
      </c>
      <c r="AK40" s="18">
        <v>228.82</v>
      </c>
      <c r="AL40" s="44">
        <v>52.08</v>
      </c>
      <c r="AM40" s="47">
        <v>0</v>
      </c>
      <c r="AN40" s="9" t="s">
        <v>42</v>
      </c>
      <c r="AO40" s="9"/>
    </row>
    <row r="41" spans="1:41" ht="29.25" customHeight="1">
      <c r="A41" s="19"/>
      <c r="B41" s="20"/>
      <c r="C41" s="20"/>
      <c r="D41" s="20"/>
      <c r="E41" s="20"/>
      <c r="F41" s="20"/>
      <c r="G41" s="21"/>
      <c r="H41" s="22"/>
      <c r="I41" s="27"/>
      <c r="J41" s="27"/>
      <c r="K41" s="27"/>
      <c r="L41" s="27"/>
      <c r="M41" s="27"/>
      <c r="N41" s="27"/>
      <c r="O41" s="27"/>
      <c r="P41" s="27"/>
      <c r="Q41" s="27"/>
      <c r="R41" s="27"/>
      <c r="S41" s="27"/>
      <c r="T41" s="27"/>
      <c r="U41" s="27"/>
      <c r="V41" s="27"/>
      <c r="W41" s="27"/>
      <c r="X41" s="27"/>
      <c r="Y41" s="27"/>
      <c r="Z41" s="27"/>
      <c r="AA41" s="27"/>
      <c r="AB41" s="27"/>
      <c r="AC41" s="27"/>
      <c r="AD41" s="27"/>
    </row>
    <row r="42" spans="1:41">
      <c r="A42" s="326"/>
      <c r="B42" s="326"/>
      <c r="C42" s="326"/>
      <c r="D42" s="326"/>
      <c r="E42" s="326"/>
      <c r="F42" s="326"/>
      <c r="G42" s="326"/>
      <c r="H42" s="3"/>
    </row>
    <row r="43" spans="1:41">
      <c r="G43" s="3"/>
      <c r="H43" s="3"/>
    </row>
    <row r="44" spans="1:41" hidden="1">
      <c r="B44" s="3">
        <v>1211848.6216219999</v>
      </c>
      <c r="C44" s="3">
        <v>421817.42848399997</v>
      </c>
      <c r="D44" s="3">
        <v>110677.475814</v>
      </c>
      <c r="E44" s="3">
        <v>284153.76934399997</v>
      </c>
      <c r="F44" s="3">
        <v>23923.427211999999</v>
      </c>
      <c r="G44" s="3">
        <v>17829.71</v>
      </c>
      <c r="H44" s="3">
        <v>56023.4</v>
      </c>
      <c r="I44" s="3">
        <v>17552.942596000001</v>
      </c>
      <c r="J44" s="3">
        <v>49911.080481999998</v>
      </c>
      <c r="K44" s="3">
        <v>37457.634330000001</v>
      </c>
      <c r="L44" s="3">
        <v>10436.879999999999</v>
      </c>
      <c r="M44" s="3">
        <v>1994.038419</v>
      </c>
      <c r="N44" s="3">
        <v>17244.02</v>
      </c>
      <c r="O44" s="3">
        <v>6629.18</v>
      </c>
      <c r="P44" s="3">
        <v>8459.1823430000004</v>
      </c>
      <c r="Q44" s="3">
        <v>18320.013996999998</v>
      </c>
      <c r="R44" s="3">
        <v>6415.9853000000003</v>
      </c>
      <c r="S44" s="3">
        <v>2037.08</v>
      </c>
      <c r="T44" s="3">
        <v>6300.87</v>
      </c>
      <c r="U44" s="3">
        <v>1175.9052200000001</v>
      </c>
      <c r="V44" s="3">
        <v>4307.07</v>
      </c>
      <c r="W44" s="3">
        <v>3560.58</v>
      </c>
      <c r="X44" s="3">
        <v>12257.698490000001</v>
      </c>
      <c r="Y44" s="3">
        <v>5456.66</v>
      </c>
      <c r="Z44" s="3">
        <v>12582.08</v>
      </c>
      <c r="AA44" s="3">
        <v>6243.25</v>
      </c>
      <c r="AB44" s="3">
        <v>25492.956919</v>
      </c>
      <c r="AC44" s="3">
        <v>35523.346236999998</v>
      </c>
      <c r="AD44" s="3">
        <v>5397.58</v>
      </c>
      <c r="AE44" s="3">
        <v>1518.316435</v>
      </c>
      <c r="AF44" s="3">
        <v>1149.06</v>
      </c>
      <c r="AG44" s="3">
        <v>1149.06</v>
      </c>
    </row>
    <row r="45" spans="1:41" hidden="1">
      <c r="B45" s="3">
        <f t="shared" ref="B45:AF45" si="0">B27-B44</f>
        <v>1820943.36294642</v>
      </c>
      <c r="C45" s="3">
        <f t="shared" si="0"/>
        <v>611642.59252499999</v>
      </c>
      <c r="D45" s="3">
        <f t="shared" si="0"/>
        <v>126533.92963</v>
      </c>
      <c r="E45" s="3">
        <f t="shared" si="0"/>
        <v>559299.96763241501</v>
      </c>
      <c r="F45" s="3">
        <f t="shared" si="0"/>
        <v>9484.8277190000008</v>
      </c>
      <c r="G45" s="3">
        <f t="shared" si="0"/>
        <v>14539.47</v>
      </c>
      <c r="H45" s="3">
        <f t="shared" si="0"/>
        <v>54303.715117</v>
      </c>
      <c r="I45" s="3">
        <f t="shared" si="0"/>
        <v>14463.880319</v>
      </c>
      <c r="J45" s="3">
        <f t="shared" si="0"/>
        <v>69939.324470000007</v>
      </c>
      <c r="K45" s="3">
        <f t="shared" si="0"/>
        <v>28306.50201</v>
      </c>
      <c r="L45" s="3">
        <f t="shared" si="0"/>
        <v>19806.031158999998</v>
      </c>
      <c r="M45" s="3">
        <f t="shared" si="0"/>
        <v>3762.5869619999999</v>
      </c>
      <c r="N45" s="3">
        <f t="shared" si="0"/>
        <v>29221.473836000201</v>
      </c>
      <c r="O45" s="3">
        <f t="shared" si="0"/>
        <v>3099.35</v>
      </c>
      <c r="P45" s="3">
        <f t="shared" si="0"/>
        <v>11613.244529</v>
      </c>
      <c r="Q45" s="3">
        <f t="shared" si="0"/>
        <v>39242.573214999997</v>
      </c>
      <c r="R45" s="3">
        <f t="shared" si="0"/>
        <v>5875.3431760000003</v>
      </c>
      <c r="S45" s="3">
        <f t="shared" si="0"/>
        <v>4713.0600000000004</v>
      </c>
      <c r="T45" s="3">
        <f t="shared" si="0"/>
        <v>5790.4060399999998</v>
      </c>
      <c r="U45" s="3">
        <f t="shared" si="0"/>
        <v>1453.01478</v>
      </c>
      <c r="V45" s="3">
        <f t="shared" si="0"/>
        <v>-2089.087563</v>
      </c>
      <c r="W45" s="3">
        <f t="shared" si="0"/>
        <v>6572.0734220000004</v>
      </c>
      <c r="X45" s="3">
        <f t="shared" si="0"/>
        <v>-3747.1966590000002</v>
      </c>
      <c r="Y45" s="3">
        <f t="shared" si="0"/>
        <v>3388.82</v>
      </c>
      <c r="Z45" s="3">
        <f t="shared" si="0"/>
        <v>-202.98742900000099</v>
      </c>
      <c r="AA45" s="3">
        <f t="shared" si="0"/>
        <v>2762.02</v>
      </c>
      <c r="AB45" s="3">
        <f t="shared" si="0"/>
        <v>35828.971791000004</v>
      </c>
      <c r="AC45" s="3">
        <f t="shared" si="0"/>
        <v>109368.66106300001</v>
      </c>
      <c r="AD45" s="3">
        <f t="shared" si="0"/>
        <v>-3380.6308869999998</v>
      </c>
      <c r="AE45" s="3">
        <f t="shared" si="0"/>
        <v>-1011.446098</v>
      </c>
      <c r="AF45" s="3">
        <f t="shared" si="0"/>
        <v>21125.96</v>
      </c>
      <c r="AG45" s="3">
        <f>AG7-AG44</f>
        <v>20764.04</v>
      </c>
    </row>
  </sheetData>
  <mergeCells count="3">
    <mergeCell ref="A1:X1"/>
    <mergeCell ref="A21:X21"/>
    <mergeCell ref="A42:G42"/>
  </mergeCells>
  <phoneticPr fontId="14" type="noConversion"/>
  <conditionalFormatting sqref="AL6">
    <cfRule type="cellIs" dxfId="4" priority="4" stopIfTrue="1" operator="lessThan">
      <formula>0</formula>
    </cfRule>
  </conditionalFormatting>
  <conditionalFormatting sqref="AK26">
    <cfRule type="cellIs" dxfId="3" priority="3" stopIfTrue="1" operator="lessThan">
      <formula>0</formula>
    </cfRule>
  </conditionalFormatting>
  <conditionalFormatting sqref="AK12 AK14">
    <cfRule type="cellIs" dxfId="2" priority="2" stopIfTrue="1" operator="lessThan">
      <formula>0</formula>
    </cfRule>
  </conditionalFormatting>
  <conditionalFormatting sqref="AJ32 AJ34">
    <cfRule type="cellIs" dxfId="1" priority="1" stopIfTrue="1" operator="lessThan">
      <formula>0</formula>
    </cfRule>
  </conditionalFormatting>
  <pageMargins left="0.75" right="0.75" top="1" bottom="1" header="0.5" footer="0.5"/>
  <pageSetup paperSize="9" scale="20" orientation="portrait"/>
  <headerFooter scaleWithDoc="0" alignWithMargins="0"/>
</worksheet>
</file>

<file path=xl/worksheets/sheet4.xml><?xml version="1.0" encoding="utf-8"?>
<worksheet xmlns="http://schemas.openxmlformats.org/spreadsheetml/2006/main" xmlns:r="http://schemas.openxmlformats.org/officeDocument/2006/relationships">
  <dimension ref="A4:E23"/>
  <sheetViews>
    <sheetView topLeftCell="A10" workbookViewId="0">
      <selection activeCell="J23" sqref="J23"/>
    </sheetView>
  </sheetViews>
  <sheetFormatPr defaultRowHeight="14.25"/>
  <cols>
    <col min="1" max="1" width="18.75" customWidth="1"/>
    <col min="2" max="2" width="22.875" customWidth="1"/>
    <col min="4" max="4" width="26.75" customWidth="1"/>
    <col min="5" max="5" width="20.375" customWidth="1"/>
  </cols>
  <sheetData>
    <row r="4" spans="1:5" ht="27">
      <c r="A4" s="254" t="s">
        <v>179</v>
      </c>
      <c r="B4" s="95">
        <v>81332.839879000006</v>
      </c>
      <c r="D4" s="328" t="s">
        <v>180</v>
      </c>
      <c r="E4" s="329">
        <v>67194.729646000007</v>
      </c>
    </row>
    <row r="5" spans="1:5" ht="27">
      <c r="A5" s="254" t="s">
        <v>33</v>
      </c>
      <c r="B5" s="92">
        <v>32585.327479</v>
      </c>
      <c r="D5" s="328" t="s">
        <v>181</v>
      </c>
      <c r="E5" s="329">
        <v>35252.199800000009</v>
      </c>
    </row>
    <row r="6" spans="1:5" ht="27">
      <c r="A6" s="254" t="s">
        <v>34</v>
      </c>
      <c r="B6" s="92">
        <v>15237.293087</v>
      </c>
      <c r="D6" s="328" t="s">
        <v>182</v>
      </c>
      <c r="E6" s="329">
        <v>38805.699999999997</v>
      </c>
    </row>
    <row r="7" spans="1:5" ht="27">
      <c r="A7" s="74" t="s">
        <v>32</v>
      </c>
      <c r="B7" s="90">
        <v>14262.246343999999</v>
      </c>
      <c r="D7" s="328" t="s">
        <v>183</v>
      </c>
      <c r="E7" s="329">
        <v>7222.6122760000007</v>
      </c>
    </row>
    <row r="8" spans="1:5" ht="27">
      <c r="A8" s="254" t="s">
        <v>49</v>
      </c>
      <c r="B8" s="188">
        <v>5587.9244950000002</v>
      </c>
      <c r="D8" s="328" t="s">
        <v>184</v>
      </c>
      <c r="E8" s="329">
        <v>24908.969894999998</v>
      </c>
    </row>
    <row r="9" spans="1:5" ht="27">
      <c r="A9" s="254" t="s">
        <v>46</v>
      </c>
      <c r="B9" s="95">
        <v>4567.3645900000001</v>
      </c>
      <c r="D9" s="328" t="s">
        <v>185</v>
      </c>
      <c r="E9" s="329">
        <v>25812.469181</v>
      </c>
    </row>
    <row r="10" spans="1:5" ht="27">
      <c r="A10" s="216" t="s">
        <v>62</v>
      </c>
      <c r="B10" s="95">
        <v>4440.8111140000001</v>
      </c>
      <c r="D10" s="328" t="s">
        <v>186</v>
      </c>
      <c r="E10" s="329">
        <v>30106.556595000002</v>
      </c>
    </row>
    <row r="11" spans="1:5" ht="27">
      <c r="A11" s="254" t="s">
        <v>40</v>
      </c>
      <c r="B11" s="99">
        <v>4237.28</v>
      </c>
      <c r="D11" s="328" t="s">
        <v>187</v>
      </c>
      <c r="E11" s="329">
        <v>21220.773731000001</v>
      </c>
    </row>
    <row r="12" spans="1:5" ht="27">
      <c r="A12" s="254" t="s">
        <v>48</v>
      </c>
      <c r="B12" s="90">
        <v>4198.3722310000003</v>
      </c>
      <c r="D12" s="328" t="s">
        <v>188</v>
      </c>
      <c r="E12" s="329">
        <v>4109.7031049999996</v>
      </c>
    </row>
    <row r="13" spans="1:5" ht="27">
      <c r="A13" s="254" t="s">
        <v>35</v>
      </c>
      <c r="B13" s="95">
        <v>3157.9148270000001</v>
      </c>
      <c r="D13" s="328" t="s">
        <v>189</v>
      </c>
      <c r="E13" s="329">
        <v>2137.130373</v>
      </c>
    </row>
    <row r="14" spans="1:5" ht="27">
      <c r="A14" s="254" t="s">
        <v>41</v>
      </c>
      <c r="B14" s="95">
        <v>2453.6847710000002</v>
      </c>
      <c r="D14" s="328" t="s">
        <v>190</v>
      </c>
      <c r="E14" s="329">
        <v>6657.4577120000004</v>
      </c>
    </row>
    <row r="15" spans="1:5" ht="27">
      <c r="A15" s="216" t="s">
        <v>54</v>
      </c>
      <c r="B15" s="96">
        <v>2152.4411960000002</v>
      </c>
      <c r="D15" s="328" t="s">
        <v>191</v>
      </c>
      <c r="E15" s="329">
        <v>12676.32</v>
      </c>
    </row>
    <row r="16" spans="1:5" ht="27">
      <c r="A16" s="254" t="s">
        <v>37</v>
      </c>
      <c r="B16" s="90">
        <v>1434.842034</v>
      </c>
      <c r="D16" s="328" t="s">
        <v>192</v>
      </c>
      <c r="E16" s="330">
        <v>20583.736731000001</v>
      </c>
    </row>
    <row r="17" spans="1:5" ht="27">
      <c r="A17" s="254" t="s">
        <v>39</v>
      </c>
      <c r="B17" s="97">
        <v>1074.3399999999999</v>
      </c>
      <c r="D17" s="328" t="s">
        <v>193</v>
      </c>
      <c r="E17" s="329">
        <v>31702.673787</v>
      </c>
    </row>
    <row r="18" spans="1:5" ht="27">
      <c r="A18" s="254" t="s">
        <v>38</v>
      </c>
      <c r="B18" s="90">
        <v>867.38182600000005</v>
      </c>
      <c r="D18" s="328" t="s">
        <v>194</v>
      </c>
      <c r="E18" s="329">
        <v>995.50717899999995</v>
      </c>
    </row>
    <row r="19" spans="1:5" ht="27">
      <c r="A19" s="254" t="s">
        <v>53</v>
      </c>
      <c r="B19" s="84">
        <v>329.31</v>
      </c>
      <c r="D19" s="328" t="s">
        <v>195</v>
      </c>
      <c r="E19" s="329">
        <v>517.13637299999982</v>
      </c>
    </row>
    <row r="20" spans="1:5" ht="27">
      <c r="A20" s="93" t="s">
        <v>56</v>
      </c>
      <c r="B20" s="95">
        <v>282.80340799999999</v>
      </c>
      <c r="D20" s="328" t="s">
        <v>196</v>
      </c>
      <c r="E20" s="329">
        <v>4064.0760100000002</v>
      </c>
    </row>
    <row r="21" spans="1:5" ht="27">
      <c r="A21" s="254"/>
      <c r="B21" s="95"/>
      <c r="D21" s="328" t="s">
        <v>197</v>
      </c>
      <c r="E21" s="329">
        <v>4789.0999999999995</v>
      </c>
    </row>
    <row r="22" spans="1:5" ht="27">
      <c r="A22" s="254"/>
      <c r="B22" s="95">
        <f>SUM(B4:B21)</f>
        <v>178202.17728100004</v>
      </c>
      <c r="D22" s="328" t="s">
        <v>198</v>
      </c>
      <c r="E22" s="329">
        <v>6585.3200000000006</v>
      </c>
    </row>
    <row r="23" spans="1:5">
      <c r="E23" s="327">
        <f>SUM(E4:E22)</f>
        <v>345342.17239399999</v>
      </c>
    </row>
  </sheetData>
  <phoneticPr fontId="14" type="noConversion"/>
  <conditionalFormatting sqref="B8">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各地承保</vt:lpstr>
      <vt:lpstr>各地赔付</vt:lpstr>
      <vt:lpstr>商业车险承保理赔</vt:lpstr>
      <vt:lpstr>Sheet1</vt:lpstr>
      <vt:lpstr>各地赔付!Print_Area</vt:lpstr>
      <vt:lpstr>商业车险承保理赔!Print_Area</vt:lpstr>
    </vt:vector>
  </TitlesOfParts>
  <Company>方正电脑</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默认</dc:creator>
  <cp:lastModifiedBy>Administrator</cp:lastModifiedBy>
  <cp:revision>1</cp:revision>
  <cp:lastPrinted>2010-01-25T08:12:00Z</cp:lastPrinted>
  <dcterms:created xsi:type="dcterms:W3CDTF">2001-12-06T07:21:00Z</dcterms:created>
  <dcterms:modified xsi:type="dcterms:W3CDTF">2018-01-23T03:01:34Z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