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9095" windowHeight="7665" tabRatio="657"/>
  </bookViews>
  <sheets>
    <sheet name="各地承保" sheetId="1" r:id="rId1"/>
    <sheet name="各地赔付" sheetId="2" r:id="rId2"/>
    <sheet name="商业车险承保理赔" sheetId="4" r:id="rId3"/>
  </sheets>
  <definedNames>
    <definedName name="_xlnm._FilterDatabase" localSheetId="0" hidden="1">各地承保!$A$6:$HJ$398</definedName>
    <definedName name="_xlnm._FilterDatabase" localSheetId="1" hidden="1">各地赔付!$A$6:$BV$399</definedName>
    <definedName name="_xlnm.Print_Area" localSheetId="1">各地赔付!$A$1:$BV$354</definedName>
    <definedName name="_xlnm.Print_Area" localSheetId="2">商业车险承保理赔!$A$1:$AA$41</definedName>
  </definedNames>
  <calcPr calcId="144525"/>
</workbook>
</file>

<file path=xl/calcChain.xml><?xml version="1.0" encoding="utf-8"?>
<calcChain xmlns="http://schemas.openxmlformats.org/spreadsheetml/2006/main">
  <c r="AG45" i="4" l="1"/>
  <c r="AF45"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C45" i="4"/>
  <c r="B39" i="4"/>
  <c r="B34" i="4"/>
  <c r="B32" i="4"/>
  <c r="B36" i="4" s="1"/>
  <c r="B27" i="4"/>
  <c r="B45" i="4" s="1"/>
  <c r="B25" i="4"/>
  <c r="B23" i="4"/>
  <c r="B19" i="4"/>
  <c r="B14" i="4"/>
  <c r="B12" i="4"/>
  <c r="B7" i="4"/>
  <c r="B5" i="4"/>
  <c r="B3" i="4"/>
  <c r="BV392" i="2"/>
  <c r="BU392" i="2"/>
  <c r="BT392" i="2"/>
  <c r="BS392" i="2"/>
  <c r="BR392" i="2"/>
  <c r="BQ392" i="2"/>
  <c r="BP392" i="2"/>
  <c r="BO392" i="2"/>
  <c r="BN392" i="2"/>
  <c r="BM392" i="2"/>
  <c r="BL392" i="2"/>
  <c r="BK392" i="2"/>
  <c r="BJ392" i="2"/>
  <c r="BI392" i="2"/>
  <c r="BH392" i="2"/>
  <c r="BG392" i="2"/>
  <c r="BF392" i="2"/>
  <c r="BE392" i="2"/>
  <c r="BD392" i="2"/>
  <c r="BC392" i="2"/>
  <c r="BB392" i="2"/>
  <c r="BA392" i="2"/>
  <c r="AZ392" i="2"/>
  <c r="AY392" i="2"/>
  <c r="AX392" i="2"/>
  <c r="AW392" i="2"/>
  <c r="AV392" i="2"/>
  <c r="AU392" i="2"/>
  <c r="AT392" i="2"/>
  <c r="AS392" i="2"/>
  <c r="AR392" i="2"/>
  <c r="AQ392" i="2"/>
  <c r="AP392" i="2"/>
  <c r="AO392" i="2"/>
  <c r="AN392" i="2"/>
  <c r="AM392" i="2"/>
  <c r="AL392" i="2"/>
  <c r="AK392" i="2"/>
  <c r="AJ392" i="2"/>
  <c r="AI392" i="2"/>
  <c r="AH392" i="2"/>
  <c r="AG392" i="2"/>
  <c r="AF392" i="2"/>
  <c r="AE392" i="2"/>
  <c r="AD392" i="2"/>
  <c r="AC392" i="2"/>
  <c r="AB392" i="2"/>
  <c r="AA392" i="2"/>
  <c r="Z392" i="2"/>
  <c r="Y392" i="2"/>
  <c r="W392" i="2"/>
  <c r="V392" i="2"/>
  <c r="U392" i="2"/>
  <c r="T392" i="2"/>
  <c r="R392" i="2"/>
  <c r="Q392" i="2"/>
  <c r="P392" i="2"/>
  <c r="O392" i="2"/>
  <c r="M392" i="2"/>
  <c r="L392" i="2"/>
  <c r="K392" i="2"/>
  <c r="J392" i="2"/>
  <c r="I392" i="2"/>
  <c r="H392" i="2"/>
  <c r="G392" i="2"/>
  <c r="F392" i="2"/>
  <c r="D392" i="2"/>
  <c r="C392" i="2"/>
  <c r="BW391" i="2"/>
  <c r="BX391" i="2" s="1"/>
  <c r="BW390" i="2"/>
  <c r="BX390" i="2" s="1"/>
  <c r="BW389" i="2"/>
  <c r="BX389" i="2" s="1"/>
  <c r="BW388" i="2"/>
  <c r="BX388" i="2" s="1"/>
  <c r="BW387" i="2"/>
  <c r="BX387" i="2" s="1"/>
  <c r="BW386" i="2"/>
  <c r="BX386" i="2" s="1"/>
  <c r="BW385" i="2"/>
  <c r="BX385" i="2" s="1"/>
  <c r="BW384" i="2"/>
  <c r="BX384" i="2" s="1"/>
  <c r="BW383" i="2"/>
  <c r="BX383" i="2" s="1"/>
  <c r="BW382" i="2"/>
  <c r="BX382" i="2" s="1"/>
  <c r="BW381" i="2"/>
  <c r="BX381" i="2" s="1"/>
  <c r="BW380" i="2"/>
  <c r="BX380" i="2" s="1"/>
  <c r="BW379" i="2"/>
  <c r="BX379" i="2" s="1"/>
  <c r="BW378" i="2"/>
  <c r="BX378" i="2" s="1"/>
  <c r="BW377" i="2"/>
  <c r="BX377" i="2" s="1"/>
  <c r="BW376" i="2"/>
  <c r="BX376" i="2" s="1"/>
  <c r="BW375" i="2"/>
  <c r="BX375" i="2" s="1"/>
  <c r="BW374" i="2"/>
  <c r="BX374" i="2" s="1"/>
  <c r="BW373" i="2"/>
  <c r="BX373" i="2" s="1"/>
  <c r="BW372" i="2"/>
  <c r="BX372" i="2" s="1"/>
  <c r="BW371" i="2"/>
  <c r="BX371" i="2" s="1"/>
  <c r="BW370" i="2"/>
  <c r="BX370" i="2" s="1"/>
  <c r="BW369" i="2"/>
  <c r="BX369" i="2" s="1"/>
  <c r="BW368" i="2"/>
  <c r="BX368" i="2" s="1"/>
  <c r="BW367" i="2"/>
  <c r="BX367" i="2" s="1"/>
  <c r="BW366" i="2"/>
  <c r="BX366" i="2" s="1"/>
  <c r="BW365" i="2"/>
  <c r="BX365" i="2" s="1"/>
  <c r="BW364" i="2"/>
  <c r="BX364" i="2" s="1"/>
  <c r="BW363" i="2"/>
  <c r="BX363" i="2" s="1"/>
  <c r="BW362" i="2"/>
  <c r="BX362" i="2" s="1"/>
  <c r="BW361" i="2"/>
  <c r="BX361" i="2" s="1"/>
  <c r="BW360" i="2"/>
  <c r="BX360" i="2" s="1"/>
  <c r="BW359" i="2"/>
  <c r="BX359" i="2" s="1"/>
  <c r="BW358" i="2"/>
  <c r="BX358" i="2" s="1"/>
  <c r="BW357" i="2"/>
  <c r="BX357" i="2" s="1"/>
  <c r="BW356" i="2"/>
  <c r="BX356" i="2" s="1"/>
  <c r="BW355" i="2"/>
  <c r="BX355" i="2" s="1"/>
  <c r="BW354" i="2"/>
  <c r="BX354" i="2" s="1"/>
  <c r="BW353" i="2"/>
  <c r="BX353" i="2" s="1"/>
  <c r="BV352" i="2"/>
  <c r="BU352" i="2"/>
  <c r="BT352" i="2"/>
  <c r="BS352" i="2"/>
  <c r="BR352" i="2"/>
  <c r="BQ352" i="2"/>
  <c r="BP352" i="2"/>
  <c r="BO352" i="2"/>
  <c r="BN352" i="2"/>
  <c r="BM352" i="2"/>
  <c r="BL352" i="2"/>
  <c r="BK352" i="2"/>
  <c r="BJ352" i="2"/>
  <c r="BI352" i="2"/>
  <c r="BH352" i="2"/>
  <c r="BG352" i="2"/>
  <c r="BF352" i="2"/>
  <c r="BE352" i="2"/>
  <c r="BD352" i="2"/>
  <c r="BC352" i="2"/>
  <c r="BB352" i="2"/>
  <c r="BA352" i="2"/>
  <c r="AZ352" i="2"/>
  <c r="AY352" i="2"/>
  <c r="AX352" i="2"/>
  <c r="AW352" i="2"/>
  <c r="AV352" i="2"/>
  <c r="AU352" i="2"/>
  <c r="AT352" i="2"/>
  <c r="AS352" i="2"/>
  <c r="AR352" i="2"/>
  <c r="AQ352" i="2"/>
  <c r="AP352" i="2"/>
  <c r="AO352" i="2"/>
  <c r="AN352" i="2"/>
  <c r="AM352" i="2"/>
  <c r="AL352" i="2"/>
  <c r="AK352" i="2"/>
  <c r="AJ352" i="2"/>
  <c r="AI352" i="2"/>
  <c r="AH352" i="2"/>
  <c r="AG352" i="2"/>
  <c r="AF352" i="2"/>
  <c r="AE352" i="2"/>
  <c r="AD352" i="2"/>
  <c r="AC352" i="2"/>
  <c r="AB352" i="2"/>
  <c r="AA352" i="2"/>
  <c r="Z352" i="2"/>
  <c r="Y352" i="2"/>
  <c r="W352" i="2"/>
  <c r="V352" i="2"/>
  <c r="U352" i="2"/>
  <c r="T352" i="2"/>
  <c r="R352" i="2"/>
  <c r="Q352" i="2"/>
  <c r="P352" i="2"/>
  <c r="O352" i="2"/>
  <c r="M352" i="2"/>
  <c r="L352" i="2"/>
  <c r="K352" i="2"/>
  <c r="J352" i="2"/>
  <c r="I352" i="2"/>
  <c r="H352" i="2"/>
  <c r="BW352" i="2" s="1"/>
  <c r="G352" i="2"/>
  <c r="F352" i="2"/>
  <c r="D352" i="2"/>
  <c r="C352" i="2"/>
  <c r="BX352" i="2" s="1"/>
  <c r="BW351" i="2"/>
  <c r="BX351" i="2" s="1"/>
  <c r="BW350" i="2"/>
  <c r="BX350" i="2" s="1"/>
  <c r="BW349" i="2"/>
  <c r="BX349" i="2" s="1"/>
  <c r="BW348" i="2"/>
  <c r="BX348" i="2" s="1"/>
  <c r="BW347" i="2"/>
  <c r="BX347" i="2" s="1"/>
  <c r="BW346" i="2"/>
  <c r="BX346" i="2" s="1"/>
  <c r="BW345" i="2"/>
  <c r="BX345" i="2" s="1"/>
  <c r="BW344" i="2"/>
  <c r="BX344" i="2" s="1"/>
  <c r="BW343" i="2"/>
  <c r="BX343" i="2" s="1"/>
  <c r="BW342" i="2"/>
  <c r="BX342" i="2" s="1"/>
  <c r="BV341" i="2"/>
  <c r="BU341" i="2"/>
  <c r="BT341" i="2"/>
  <c r="BS341" i="2"/>
  <c r="BR341" i="2"/>
  <c r="BQ341" i="2"/>
  <c r="BP341" i="2"/>
  <c r="BO341" i="2"/>
  <c r="BN341" i="2"/>
  <c r="BM341" i="2"/>
  <c r="BL341" i="2"/>
  <c r="BK341" i="2"/>
  <c r="BJ341" i="2"/>
  <c r="BI341" i="2"/>
  <c r="BH341" i="2"/>
  <c r="BG341" i="2"/>
  <c r="BF341" i="2"/>
  <c r="BE341" i="2"/>
  <c r="BD341" i="2"/>
  <c r="BC341" i="2"/>
  <c r="BB341" i="2"/>
  <c r="BA341" i="2"/>
  <c r="AZ341" i="2"/>
  <c r="AY341" i="2"/>
  <c r="AX341" i="2"/>
  <c r="AW341" i="2"/>
  <c r="AV341" i="2"/>
  <c r="AU341" i="2"/>
  <c r="AT341" i="2"/>
  <c r="AS341" i="2"/>
  <c r="AR341" i="2"/>
  <c r="AQ341" i="2"/>
  <c r="AP341" i="2"/>
  <c r="AO341" i="2"/>
  <c r="AN341" i="2"/>
  <c r="AM341" i="2"/>
  <c r="AL341" i="2"/>
  <c r="AK341" i="2"/>
  <c r="AJ341" i="2"/>
  <c r="AI341" i="2"/>
  <c r="AH341" i="2"/>
  <c r="AG341" i="2"/>
  <c r="AF341" i="2"/>
  <c r="AE341" i="2"/>
  <c r="AD341" i="2"/>
  <c r="AC341" i="2"/>
  <c r="AB341" i="2"/>
  <c r="AA341" i="2"/>
  <c r="Z341" i="2"/>
  <c r="Y341" i="2"/>
  <c r="W341" i="2"/>
  <c r="V341" i="2"/>
  <c r="U341" i="2"/>
  <c r="T341" i="2"/>
  <c r="R341" i="2"/>
  <c r="Q341" i="2"/>
  <c r="P341" i="2"/>
  <c r="O341" i="2"/>
  <c r="M341" i="2"/>
  <c r="L341" i="2"/>
  <c r="K341" i="2"/>
  <c r="J341" i="2"/>
  <c r="I341" i="2"/>
  <c r="H341" i="2"/>
  <c r="BW341" i="2" s="1"/>
  <c r="G341" i="2"/>
  <c r="F341" i="2"/>
  <c r="D341" i="2"/>
  <c r="C341" i="2"/>
  <c r="BX341" i="2" s="1"/>
  <c r="BW340" i="2"/>
  <c r="BX340" i="2" s="1"/>
  <c r="BW339" i="2"/>
  <c r="BX339" i="2" s="1"/>
  <c r="BW338" i="2"/>
  <c r="BX338" i="2" s="1"/>
  <c r="BW337" i="2"/>
  <c r="BX337" i="2" s="1"/>
  <c r="BW336" i="2"/>
  <c r="BX336" i="2" s="1"/>
  <c r="BW335" i="2"/>
  <c r="BX335" i="2" s="1"/>
  <c r="BW334" i="2"/>
  <c r="BX334" i="2" s="1"/>
  <c r="BW333" i="2"/>
  <c r="BX333" i="2" s="1"/>
  <c r="BW332" i="2"/>
  <c r="BX332" i="2" s="1"/>
  <c r="BW331" i="2"/>
  <c r="BX331" i="2" s="1"/>
  <c r="BW330" i="2"/>
  <c r="BX330" i="2" s="1"/>
  <c r="BW329" i="2"/>
  <c r="BX329" i="2" s="1"/>
  <c r="BV328" i="2"/>
  <c r="BU328" i="2"/>
  <c r="BT328" i="2"/>
  <c r="BS328" i="2"/>
  <c r="BR328" i="2"/>
  <c r="BQ328" i="2"/>
  <c r="BP328" i="2"/>
  <c r="BO328" i="2"/>
  <c r="BN328" i="2"/>
  <c r="BM328" i="2"/>
  <c r="BL328" i="2"/>
  <c r="BK328" i="2"/>
  <c r="BJ328" i="2"/>
  <c r="BI328" i="2"/>
  <c r="BH328" i="2"/>
  <c r="BG328" i="2"/>
  <c r="BF328" i="2"/>
  <c r="BE328" i="2"/>
  <c r="BD328" i="2"/>
  <c r="BC328" i="2"/>
  <c r="BB328" i="2"/>
  <c r="BA328" i="2"/>
  <c r="AZ328" i="2"/>
  <c r="AY328" i="2"/>
  <c r="AX328" i="2"/>
  <c r="AW328" i="2"/>
  <c r="AV328" i="2"/>
  <c r="AU328" i="2"/>
  <c r="AT328" i="2"/>
  <c r="AS328" i="2"/>
  <c r="AR328" i="2"/>
  <c r="AQ328" i="2"/>
  <c r="AP328" i="2"/>
  <c r="AO328" i="2"/>
  <c r="AN328" i="2"/>
  <c r="AM328" i="2"/>
  <c r="AL328" i="2"/>
  <c r="AK328" i="2"/>
  <c r="AJ328" i="2"/>
  <c r="AI328" i="2"/>
  <c r="AH328" i="2"/>
  <c r="AG328" i="2"/>
  <c r="AF328" i="2"/>
  <c r="AE328" i="2"/>
  <c r="AD328" i="2"/>
  <c r="AC328" i="2"/>
  <c r="AB328" i="2"/>
  <c r="AA328" i="2"/>
  <c r="Z328" i="2"/>
  <c r="Y328" i="2"/>
  <c r="W328" i="2"/>
  <c r="V328" i="2"/>
  <c r="U328" i="2"/>
  <c r="T328" i="2"/>
  <c r="R328" i="2"/>
  <c r="Q328" i="2"/>
  <c r="P328" i="2"/>
  <c r="O328" i="2"/>
  <c r="M328" i="2"/>
  <c r="L328" i="2"/>
  <c r="K328" i="2"/>
  <c r="J328" i="2"/>
  <c r="I328" i="2"/>
  <c r="H328" i="2"/>
  <c r="BW328" i="2" s="1"/>
  <c r="G328" i="2"/>
  <c r="F328" i="2"/>
  <c r="D328" i="2"/>
  <c r="C328" i="2"/>
  <c r="BX328" i="2" s="1"/>
  <c r="BW327" i="2"/>
  <c r="BX327" i="2" s="1"/>
  <c r="BW326" i="2"/>
  <c r="BX326" i="2" s="1"/>
  <c r="BW325" i="2"/>
  <c r="BX325" i="2" s="1"/>
  <c r="BW324" i="2"/>
  <c r="BX324" i="2" s="1"/>
  <c r="BW323" i="2"/>
  <c r="BX323" i="2" s="1"/>
  <c r="BW322" i="2"/>
  <c r="BX322" i="2" s="1"/>
  <c r="BW321" i="2"/>
  <c r="BX321" i="2" s="1"/>
  <c r="BW320" i="2"/>
  <c r="BX320" i="2" s="1"/>
  <c r="BW319" i="2"/>
  <c r="BX319" i="2" s="1"/>
  <c r="BW318" i="2"/>
  <c r="BX318" i="2" s="1"/>
  <c r="BW317" i="2"/>
  <c r="BX317" i="2" s="1"/>
  <c r="BW316" i="2"/>
  <c r="BX316" i="2" s="1"/>
  <c r="BW315" i="2"/>
  <c r="BX315" i="2" s="1"/>
  <c r="BW314" i="2"/>
  <c r="BX314" i="2" s="1"/>
  <c r="BW313" i="2"/>
  <c r="BX313" i="2" s="1"/>
  <c r="BW312" i="2"/>
  <c r="BX312" i="2" s="1"/>
  <c r="BV311" i="2"/>
  <c r="BU311" i="2"/>
  <c r="BT311" i="2"/>
  <c r="BS311" i="2"/>
  <c r="BR311" i="2"/>
  <c r="BQ311" i="2"/>
  <c r="BP311" i="2"/>
  <c r="BO311" i="2"/>
  <c r="BN311" i="2"/>
  <c r="BM311" i="2"/>
  <c r="BL311" i="2"/>
  <c r="BK311" i="2"/>
  <c r="BJ311" i="2"/>
  <c r="BI311" i="2"/>
  <c r="BH311" i="2"/>
  <c r="BG311" i="2"/>
  <c r="BF311" i="2"/>
  <c r="BE311" i="2"/>
  <c r="BD311" i="2"/>
  <c r="BC311" i="2"/>
  <c r="BB311" i="2"/>
  <c r="BA311" i="2"/>
  <c r="AZ311" i="2"/>
  <c r="AY311" i="2"/>
  <c r="AX311" i="2"/>
  <c r="AW311" i="2"/>
  <c r="AV311" i="2"/>
  <c r="AU311" i="2"/>
  <c r="AT311" i="2"/>
  <c r="AS311" i="2"/>
  <c r="AR311" i="2"/>
  <c r="AQ311" i="2"/>
  <c r="AP311" i="2"/>
  <c r="AO311" i="2"/>
  <c r="AN311" i="2"/>
  <c r="AM311" i="2"/>
  <c r="AL311" i="2"/>
  <c r="AK311" i="2"/>
  <c r="AJ311" i="2"/>
  <c r="AI311" i="2"/>
  <c r="AH311" i="2"/>
  <c r="AG311" i="2"/>
  <c r="AF311" i="2"/>
  <c r="AE311" i="2"/>
  <c r="AD311" i="2"/>
  <c r="AC311" i="2"/>
  <c r="AB311" i="2"/>
  <c r="AA311" i="2"/>
  <c r="Z311" i="2"/>
  <c r="Y311" i="2"/>
  <c r="W311" i="2"/>
  <c r="V311" i="2"/>
  <c r="U311" i="2"/>
  <c r="T311" i="2"/>
  <c r="R311" i="2"/>
  <c r="Q311" i="2"/>
  <c r="P311" i="2"/>
  <c r="O311" i="2"/>
  <c r="M311" i="2"/>
  <c r="L311" i="2"/>
  <c r="K311" i="2"/>
  <c r="J311" i="2"/>
  <c r="I311" i="2"/>
  <c r="H311" i="2"/>
  <c r="BW311" i="2" s="1"/>
  <c r="G311" i="2"/>
  <c r="F311" i="2"/>
  <c r="D311" i="2"/>
  <c r="C311" i="2"/>
  <c r="BX311" i="2" s="1"/>
  <c r="BW310" i="2"/>
  <c r="BX310" i="2" s="1"/>
  <c r="BW309" i="2"/>
  <c r="BX309" i="2" s="1"/>
  <c r="BW308" i="2"/>
  <c r="BX308" i="2" s="1"/>
  <c r="BW307" i="2"/>
  <c r="BX307" i="2" s="1"/>
  <c r="BW306" i="2"/>
  <c r="BX306" i="2" s="1"/>
  <c r="BV305" i="2"/>
  <c r="BU305" i="2"/>
  <c r="BT305" i="2"/>
  <c r="BS305" i="2"/>
  <c r="BR305" i="2"/>
  <c r="BQ305" i="2"/>
  <c r="BP305" i="2"/>
  <c r="BO305" i="2"/>
  <c r="BN305" i="2"/>
  <c r="BM305" i="2"/>
  <c r="BL305" i="2"/>
  <c r="BK305" i="2"/>
  <c r="BJ305" i="2"/>
  <c r="BI305" i="2"/>
  <c r="BH305" i="2"/>
  <c r="BG305" i="2"/>
  <c r="BF305" i="2"/>
  <c r="BE305" i="2"/>
  <c r="BD305" i="2"/>
  <c r="BC305" i="2"/>
  <c r="BB305" i="2"/>
  <c r="BA305" i="2"/>
  <c r="AZ305" i="2"/>
  <c r="AY305" i="2"/>
  <c r="AX305" i="2"/>
  <c r="AW305" i="2"/>
  <c r="AV305" i="2"/>
  <c r="AU305" i="2"/>
  <c r="AT305" i="2"/>
  <c r="AS305" i="2"/>
  <c r="AR305" i="2"/>
  <c r="AQ305" i="2"/>
  <c r="AP305" i="2"/>
  <c r="AO305" i="2"/>
  <c r="AN305" i="2"/>
  <c r="AM305" i="2"/>
  <c r="AL305" i="2"/>
  <c r="AK305" i="2"/>
  <c r="AJ305" i="2"/>
  <c r="AI305" i="2"/>
  <c r="AH305" i="2"/>
  <c r="AG305" i="2"/>
  <c r="AF305" i="2"/>
  <c r="AE305" i="2"/>
  <c r="AD305" i="2"/>
  <c r="AC305" i="2"/>
  <c r="AB305" i="2"/>
  <c r="AA305" i="2"/>
  <c r="Z305" i="2"/>
  <c r="Y305" i="2"/>
  <c r="W305" i="2"/>
  <c r="V305" i="2"/>
  <c r="U305" i="2"/>
  <c r="T305" i="2"/>
  <c r="R305" i="2"/>
  <c r="Q305" i="2"/>
  <c r="P305" i="2"/>
  <c r="O305" i="2"/>
  <c r="M305" i="2"/>
  <c r="L305" i="2"/>
  <c r="K305" i="2"/>
  <c r="J305" i="2"/>
  <c r="I305" i="2"/>
  <c r="H305" i="2"/>
  <c r="BW305" i="2" s="1"/>
  <c r="G305" i="2"/>
  <c r="F305" i="2"/>
  <c r="D305" i="2"/>
  <c r="C305" i="2"/>
  <c r="BX305" i="2" s="1"/>
  <c r="BW304" i="2"/>
  <c r="BX304" i="2" s="1"/>
  <c r="BW303" i="2"/>
  <c r="BX303" i="2" s="1"/>
  <c r="BW302" i="2"/>
  <c r="BX302" i="2" s="1"/>
  <c r="BW301" i="2"/>
  <c r="BX301" i="2" s="1"/>
  <c r="BW300" i="2"/>
  <c r="BX300" i="2" s="1"/>
  <c r="BV299" i="2"/>
  <c r="BU299" i="2"/>
  <c r="BT299" i="2"/>
  <c r="BS299" i="2"/>
  <c r="BR299" i="2"/>
  <c r="BQ299" i="2"/>
  <c r="BP299" i="2"/>
  <c r="BO299" i="2"/>
  <c r="BN299" i="2"/>
  <c r="BM299" i="2"/>
  <c r="BL299" i="2"/>
  <c r="BK299" i="2"/>
  <c r="BJ299" i="2"/>
  <c r="BI299" i="2"/>
  <c r="BH299" i="2"/>
  <c r="BG299" i="2"/>
  <c r="BF299" i="2"/>
  <c r="BE299" i="2"/>
  <c r="BD299" i="2"/>
  <c r="BC299" i="2"/>
  <c r="BB299" i="2"/>
  <c r="BA299" i="2"/>
  <c r="AZ299" i="2"/>
  <c r="AY299" i="2"/>
  <c r="AX299" i="2"/>
  <c r="AW299" i="2"/>
  <c r="AV299" i="2"/>
  <c r="AU299" i="2"/>
  <c r="AT299" i="2"/>
  <c r="AS299" i="2"/>
  <c r="AR299" i="2"/>
  <c r="AQ299" i="2"/>
  <c r="AP299" i="2"/>
  <c r="AO299" i="2"/>
  <c r="AN299" i="2"/>
  <c r="AM299" i="2"/>
  <c r="AL299" i="2"/>
  <c r="AK299" i="2"/>
  <c r="AJ299" i="2"/>
  <c r="AI299" i="2"/>
  <c r="AH299" i="2"/>
  <c r="AG299" i="2"/>
  <c r="AF299" i="2"/>
  <c r="AE299" i="2"/>
  <c r="AD299" i="2"/>
  <c r="AC299" i="2"/>
  <c r="AB299" i="2"/>
  <c r="AA299" i="2"/>
  <c r="Z299" i="2"/>
  <c r="Y299" i="2"/>
  <c r="W299" i="2"/>
  <c r="V299" i="2"/>
  <c r="U299" i="2"/>
  <c r="T299" i="2"/>
  <c r="R299" i="2"/>
  <c r="Q299" i="2"/>
  <c r="P299" i="2"/>
  <c r="O299" i="2"/>
  <c r="M299" i="2"/>
  <c r="L299" i="2"/>
  <c r="K299" i="2"/>
  <c r="J299" i="2"/>
  <c r="I299" i="2"/>
  <c r="H299" i="2"/>
  <c r="BW299" i="2" s="1"/>
  <c r="G299" i="2"/>
  <c r="F299" i="2"/>
  <c r="D299" i="2"/>
  <c r="C299" i="2"/>
  <c r="BX299" i="2" s="1"/>
  <c r="BW298" i="2"/>
  <c r="BX298" i="2" s="1"/>
  <c r="BW297" i="2"/>
  <c r="BX297" i="2" s="1"/>
  <c r="BW296" i="2"/>
  <c r="BX296" i="2" s="1"/>
  <c r="BW295" i="2"/>
  <c r="BX295" i="2" s="1"/>
  <c r="BW294" i="2"/>
  <c r="BX294" i="2" s="1"/>
  <c r="BW293" i="2"/>
  <c r="BX293" i="2" s="1"/>
  <c r="BW292" i="2"/>
  <c r="BX292" i="2" s="1"/>
  <c r="BW291" i="2"/>
  <c r="BX291" i="2" s="1"/>
  <c r="BW290" i="2"/>
  <c r="BX290" i="2" s="1"/>
  <c r="BW289" i="2"/>
  <c r="BX289" i="2" s="1"/>
  <c r="BW288" i="2"/>
  <c r="BX288" i="2" s="1"/>
  <c r="BV287" i="2"/>
  <c r="BU287" i="2"/>
  <c r="BT287" i="2"/>
  <c r="BS287" i="2"/>
  <c r="BR287" i="2"/>
  <c r="BQ287" i="2"/>
  <c r="BP287" i="2"/>
  <c r="BO287" i="2"/>
  <c r="BN287" i="2"/>
  <c r="BM287" i="2"/>
  <c r="BL287" i="2"/>
  <c r="BK287" i="2"/>
  <c r="BJ287" i="2"/>
  <c r="BI287" i="2"/>
  <c r="BH287" i="2"/>
  <c r="BG287" i="2"/>
  <c r="BF287" i="2"/>
  <c r="BE287" i="2"/>
  <c r="BD287" i="2"/>
  <c r="BC287" i="2"/>
  <c r="BB287" i="2"/>
  <c r="BA287" i="2"/>
  <c r="AZ287" i="2"/>
  <c r="AY287" i="2"/>
  <c r="AX287" i="2"/>
  <c r="AW287" i="2"/>
  <c r="AV287" i="2"/>
  <c r="AU287" i="2"/>
  <c r="AT287" i="2"/>
  <c r="AS287" i="2"/>
  <c r="AR287" i="2"/>
  <c r="AQ287" i="2"/>
  <c r="AP287" i="2"/>
  <c r="AO287" i="2"/>
  <c r="AN287" i="2"/>
  <c r="AM287" i="2"/>
  <c r="AL287" i="2"/>
  <c r="AK287" i="2"/>
  <c r="AJ287" i="2"/>
  <c r="AI287" i="2"/>
  <c r="AH287" i="2"/>
  <c r="AG287" i="2"/>
  <c r="AF287" i="2"/>
  <c r="AE287" i="2"/>
  <c r="AD287" i="2"/>
  <c r="AC287" i="2"/>
  <c r="AB287" i="2"/>
  <c r="AA287" i="2"/>
  <c r="Z287" i="2"/>
  <c r="Y287" i="2"/>
  <c r="W287" i="2"/>
  <c r="V287" i="2"/>
  <c r="U287" i="2"/>
  <c r="T287" i="2"/>
  <c r="R287" i="2"/>
  <c r="Q287" i="2"/>
  <c r="P287" i="2"/>
  <c r="O287" i="2"/>
  <c r="M287" i="2"/>
  <c r="L287" i="2"/>
  <c r="K287" i="2"/>
  <c r="J287" i="2"/>
  <c r="I287" i="2"/>
  <c r="H287" i="2"/>
  <c r="BW287" i="2" s="1"/>
  <c r="G287" i="2"/>
  <c r="F287" i="2"/>
  <c r="D287" i="2"/>
  <c r="C287" i="2"/>
  <c r="BX287" i="2" s="1"/>
  <c r="BW286" i="2"/>
  <c r="BX286" i="2" s="1"/>
  <c r="BW285" i="2"/>
  <c r="BX285" i="2" s="1"/>
  <c r="BW284" i="2"/>
  <c r="BX284" i="2" s="1"/>
  <c r="BW283" i="2"/>
  <c r="BX283" i="2" s="1"/>
  <c r="BW282" i="2"/>
  <c r="BX282" i="2" s="1"/>
  <c r="BW281" i="2"/>
  <c r="BX281" i="2" s="1"/>
  <c r="BW280" i="2"/>
  <c r="BX280" i="2" s="1"/>
  <c r="BW279" i="2"/>
  <c r="BX279" i="2" s="1"/>
  <c r="BW278" i="2"/>
  <c r="BX278" i="2" s="1"/>
  <c r="BW277" i="2"/>
  <c r="BX277" i="2" s="1"/>
  <c r="BW276" i="2"/>
  <c r="BX276" i="2" s="1"/>
  <c r="BW275" i="2"/>
  <c r="BX275" i="2" s="1"/>
  <c r="BW274" i="2"/>
  <c r="BX274" i="2" s="1"/>
  <c r="BW273" i="2"/>
  <c r="BX273" i="2" s="1"/>
  <c r="BW272" i="2"/>
  <c r="BX272" i="2" s="1"/>
  <c r="BV271" i="2"/>
  <c r="BU271" i="2"/>
  <c r="BT271" i="2"/>
  <c r="BS271" i="2"/>
  <c r="BR271" i="2"/>
  <c r="BQ271" i="2"/>
  <c r="BP271" i="2"/>
  <c r="BO271" i="2"/>
  <c r="BN271" i="2"/>
  <c r="BM271" i="2"/>
  <c r="BL271" i="2"/>
  <c r="BK271" i="2"/>
  <c r="BJ271" i="2"/>
  <c r="BI271" i="2"/>
  <c r="BH271" i="2"/>
  <c r="BG271" i="2"/>
  <c r="BF271" i="2"/>
  <c r="BE271" i="2"/>
  <c r="BD271" i="2"/>
  <c r="BC271" i="2"/>
  <c r="BB271" i="2"/>
  <c r="BA271" i="2"/>
  <c r="AZ271" i="2"/>
  <c r="AY271" i="2"/>
  <c r="AX271" i="2"/>
  <c r="AW271" i="2"/>
  <c r="AV271" i="2"/>
  <c r="AU271" i="2"/>
  <c r="AT271" i="2"/>
  <c r="AS271" i="2"/>
  <c r="AR271" i="2"/>
  <c r="AQ271" i="2"/>
  <c r="AP271" i="2"/>
  <c r="AO271" i="2"/>
  <c r="AN271" i="2"/>
  <c r="AM271" i="2"/>
  <c r="AL271" i="2"/>
  <c r="AK271" i="2"/>
  <c r="AJ271" i="2"/>
  <c r="AI271" i="2"/>
  <c r="AH271" i="2"/>
  <c r="AG271" i="2"/>
  <c r="AF271" i="2"/>
  <c r="AE271" i="2"/>
  <c r="AD271" i="2"/>
  <c r="AC271" i="2"/>
  <c r="AB271" i="2"/>
  <c r="AA271" i="2"/>
  <c r="Z271" i="2"/>
  <c r="Y271" i="2"/>
  <c r="W271" i="2"/>
  <c r="V271" i="2"/>
  <c r="U271" i="2"/>
  <c r="T271" i="2"/>
  <c r="R271" i="2"/>
  <c r="Q271" i="2"/>
  <c r="P271" i="2"/>
  <c r="O271" i="2"/>
  <c r="M271" i="2"/>
  <c r="L271" i="2"/>
  <c r="K271" i="2"/>
  <c r="J271" i="2"/>
  <c r="I271" i="2"/>
  <c r="H271" i="2"/>
  <c r="BW271" i="2" s="1"/>
  <c r="G271" i="2"/>
  <c r="F271" i="2"/>
  <c r="D271" i="2"/>
  <c r="C271" i="2"/>
  <c r="BX271" i="2" s="1"/>
  <c r="BW270" i="2"/>
  <c r="BX270" i="2" s="1"/>
  <c r="BW269" i="2"/>
  <c r="BX269" i="2" s="1"/>
  <c r="BW268" i="2"/>
  <c r="BX268" i="2" s="1"/>
  <c r="BW267" i="2"/>
  <c r="BX267" i="2" s="1"/>
  <c r="BW266" i="2"/>
  <c r="BX266" i="2" s="1"/>
  <c r="BW265" i="2"/>
  <c r="BX265" i="2" s="1"/>
  <c r="BW264" i="2"/>
  <c r="BX264" i="2" s="1"/>
  <c r="BW263" i="2"/>
  <c r="BX263" i="2" s="1"/>
  <c r="BW262" i="2"/>
  <c r="BX262" i="2" s="1"/>
  <c r="BW261" i="2"/>
  <c r="BX261" i="2" s="1"/>
  <c r="BW260" i="2"/>
  <c r="BX260" i="2" s="1"/>
  <c r="BW259" i="2"/>
  <c r="BX259" i="2" s="1"/>
  <c r="BW258" i="2"/>
  <c r="BX258" i="2" s="1"/>
  <c r="BV257" i="2"/>
  <c r="BU257" i="2"/>
  <c r="BT257" i="2"/>
  <c r="BS257" i="2"/>
  <c r="BR257" i="2"/>
  <c r="BQ257" i="2"/>
  <c r="BP257" i="2"/>
  <c r="BO257" i="2"/>
  <c r="BN257" i="2"/>
  <c r="BM257" i="2"/>
  <c r="BL257" i="2"/>
  <c r="BK257" i="2"/>
  <c r="BJ257" i="2"/>
  <c r="BI257" i="2"/>
  <c r="BH257" i="2"/>
  <c r="BG257" i="2"/>
  <c r="BF257" i="2"/>
  <c r="BE257" i="2"/>
  <c r="BD257" i="2"/>
  <c r="BC257" i="2"/>
  <c r="BB257" i="2"/>
  <c r="BA257" i="2"/>
  <c r="AZ257" i="2"/>
  <c r="AY257" i="2"/>
  <c r="AX257" i="2"/>
  <c r="AW257" i="2"/>
  <c r="AV257" i="2"/>
  <c r="AU257" i="2"/>
  <c r="AT257" i="2"/>
  <c r="AS257" i="2"/>
  <c r="AR257" i="2"/>
  <c r="AQ257" i="2"/>
  <c r="AP257" i="2"/>
  <c r="AO257" i="2"/>
  <c r="AN257" i="2"/>
  <c r="AM257" i="2"/>
  <c r="AL257" i="2"/>
  <c r="AK257" i="2"/>
  <c r="AJ257" i="2"/>
  <c r="AI257" i="2"/>
  <c r="AH257" i="2"/>
  <c r="AG257" i="2"/>
  <c r="AF257" i="2"/>
  <c r="AE257" i="2"/>
  <c r="AD257" i="2"/>
  <c r="AC257" i="2"/>
  <c r="AB257" i="2"/>
  <c r="AA257" i="2"/>
  <c r="Z257" i="2"/>
  <c r="Y257" i="2"/>
  <c r="W257" i="2"/>
  <c r="V257" i="2"/>
  <c r="U257" i="2"/>
  <c r="T257" i="2"/>
  <c r="R257" i="2"/>
  <c r="Q257" i="2"/>
  <c r="P257" i="2"/>
  <c r="O257" i="2"/>
  <c r="M257" i="2"/>
  <c r="L257" i="2"/>
  <c r="K257" i="2"/>
  <c r="J257" i="2"/>
  <c r="I257" i="2"/>
  <c r="H257" i="2"/>
  <c r="BW257" i="2" s="1"/>
  <c r="G257" i="2"/>
  <c r="F257" i="2"/>
  <c r="D257" i="2"/>
  <c r="C257" i="2"/>
  <c r="BX257" i="2" s="1"/>
  <c r="BW256" i="2"/>
  <c r="BX256" i="2" s="1"/>
  <c r="BW255" i="2"/>
  <c r="BX255" i="2" s="1"/>
  <c r="BW254" i="2"/>
  <c r="BX254" i="2" s="1"/>
  <c r="BW253" i="2"/>
  <c r="BX253" i="2" s="1"/>
  <c r="BW252" i="2"/>
  <c r="BX252" i="2" s="1"/>
  <c r="BW251" i="2"/>
  <c r="BX251" i="2" s="1"/>
  <c r="BW250" i="2"/>
  <c r="BX250" i="2" s="1"/>
  <c r="BW249" i="2"/>
  <c r="BX249" i="2" s="1"/>
  <c r="BW248" i="2"/>
  <c r="BX248" i="2" s="1"/>
  <c r="BW247" i="2"/>
  <c r="BX247" i="2" s="1"/>
  <c r="BW246" i="2"/>
  <c r="BX246" i="2" s="1"/>
  <c r="BW245" i="2"/>
  <c r="BX245" i="2" s="1"/>
  <c r="BV244" i="2"/>
  <c r="BU244" i="2"/>
  <c r="BT244" i="2"/>
  <c r="BS244" i="2"/>
  <c r="BR244" i="2"/>
  <c r="BQ244" i="2"/>
  <c r="BP244" i="2"/>
  <c r="BO244" i="2"/>
  <c r="BN244" i="2"/>
  <c r="BM244" i="2"/>
  <c r="BL244" i="2"/>
  <c r="BK244" i="2"/>
  <c r="BJ244" i="2"/>
  <c r="BI244" i="2"/>
  <c r="BH244" i="2"/>
  <c r="BG244" i="2"/>
  <c r="BF244" i="2"/>
  <c r="BE244" i="2"/>
  <c r="BD244" i="2"/>
  <c r="BC244" i="2"/>
  <c r="BB244" i="2"/>
  <c r="BA244" i="2"/>
  <c r="AZ244" i="2"/>
  <c r="AY244" i="2"/>
  <c r="AX244" i="2"/>
  <c r="AW244" i="2"/>
  <c r="AV244" i="2"/>
  <c r="AU244" i="2"/>
  <c r="AT244" i="2"/>
  <c r="AS244" i="2"/>
  <c r="AR244" i="2"/>
  <c r="AQ244" i="2"/>
  <c r="AP244" i="2"/>
  <c r="AO244" i="2"/>
  <c r="AN244" i="2"/>
  <c r="AM244" i="2"/>
  <c r="AL244" i="2"/>
  <c r="AK244" i="2"/>
  <c r="AJ244" i="2"/>
  <c r="AI244" i="2"/>
  <c r="AH244" i="2"/>
  <c r="AG244" i="2"/>
  <c r="AF244" i="2"/>
  <c r="AE244" i="2"/>
  <c r="AD244" i="2"/>
  <c r="AC244" i="2"/>
  <c r="AB244" i="2"/>
  <c r="AA244" i="2"/>
  <c r="Z244" i="2"/>
  <c r="Y244" i="2"/>
  <c r="W244" i="2"/>
  <c r="V244" i="2"/>
  <c r="U244" i="2"/>
  <c r="T244" i="2"/>
  <c r="R244" i="2"/>
  <c r="Q244" i="2"/>
  <c r="P244" i="2"/>
  <c r="O244" i="2"/>
  <c r="M244" i="2"/>
  <c r="L244" i="2"/>
  <c r="K244" i="2"/>
  <c r="J244" i="2"/>
  <c r="I244" i="2"/>
  <c r="H244" i="2"/>
  <c r="BW244" i="2" s="1"/>
  <c r="G244" i="2"/>
  <c r="F244" i="2"/>
  <c r="D244" i="2"/>
  <c r="C244" i="2"/>
  <c r="BW243" i="2"/>
  <c r="BX243" i="2" s="1"/>
  <c r="BW242" i="2"/>
  <c r="BX242" i="2" s="1"/>
  <c r="BW241" i="2"/>
  <c r="BX241" i="2" s="1"/>
  <c r="BW240" i="2"/>
  <c r="BX240" i="2" s="1"/>
  <c r="BW239" i="2"/>
  <c r="BX239" i="2" s="1"/>
  <c r="BW238" i="2"/>
  <c r="BX238" i="2" s="1"/>
  <c r="BW237" i="2"/>
  <c r="BX237" i="2" s="1"/>
  <c r="BW236" i="2"/>
  <c r="BX236" i="2" s="1"/>
  <c r="BW235" i="2"/>
  <c r="BX235" i="2" s="1"/>
  <c r="BW234" i="2"/>
  <c r="BX234" i="2" s="1"/>
  <c r="BW233" i="2"/>
  <c r="BX233" i="2" s="1"/>
  <c r="BW232" i="2"/>
  <c r="BX232" i="2" s="1"/>
  <c r="BW231" i="2"/>
  <c r="BX231" i="2" s="1"/>
  <c r="BW230" i="2"/>
  <c r="BX230" i="2" s="1"/>
  <c r="BW229" i="2"/>
  <c r="BX229" i="2" s="1"/>
  <c r="BW228" i="2"/>
  <c r="BX228" i="2" s="1"/>
  <c r="BW227" i="2"/>
  <c r="BX227" i="2" s="1"/>
  <c r="BW226" i="2"/>
  <c r="BX226" i="2" s="1"/>
  <c r="BW225" i="2"/>
  <c r="BX225" i="2" s="1"/>
  <c r="BW224" i="2"/>
  <c r="BX224" i="2" s="1"/>
  <c r="BV223" i="2"/>
  <c r="BU223" i="2"/>
  <c r="BT223" i="2"/>
  <c r="BS223" i="2"/>
  <c r="BR223" i="2"/>
  <c r="BQ223" i="2"/>
  <c r="BP223" i="2"/>
  <c r="BO223" i="2"/>
  <c r="BN223" i="2"/>
  <c r="BM223" i="2"/>
  <c r="BL223" i="2"/>
  <c r="BK223" i="2"/>
  <c r="BJ223" i="2"/>
  <c r="BI223" i="2"/>
  <c r="BH223" i="2"/>
  <c r="BG223" i="2"/>
  <c r="BF223" i="2"/>
  <c r="BE223" i="2"/>
  <c r="BD223" i="2"/>
  <c r="BC223" i="2"/>
  <c r="BB223" i="2"/>
  <c r="BA223" i="2"/>
  <c r="AZ223" i="2"/>
  <c r="AY223" i="2"/>
  <c r="AX223" i="2"/>
  <c r="AW223" i="2"/>
  <c r="AV223" i="2"/>
  <c r="AU223" i="2"/>
  <c r="AT223" i="2"/>
  <c r="AS223" i="2"/>
  <c r="AR223" i="2"/>
  <c r="AQ223" i="2"/>
  <c r="AP223" i="2"/>
  <c r="AO223" i="2"/>
  <c r="AN223" i="2"/>
  <c r="AM223" i="2"/>
  <c r="AL223" i="2"/>
  <c r="AK223" i="2"/>
  <c r="AJ223" i="2"/>
  <c r="AI223" i="2"/>
  <c r="AH223" i="2"/>
  <c r="AG223" i="2"/>
  <c r="AF223" i="2"/>
  <c r="AE223" i="2"/>
  <c r="AD223" i="2"/>
  <c r="AC223" i="2"/>
  <c r="AB223" i="2"/>
  <c r="AA223" i="2"/>
  <c r="Z223" i="2"/>
  <c r="Y223" i="2"/>
  <c r="W223" i="2"/>
  <c r="V223" i="2"/>
  <c r="U223" i="2"/>
  <c r="T223" i="2"/>
  <c r="R223" i="2"/>
  <c r="Q223" i="2"/>
  <c r="P223" i="2"/>
  <c r="O223" i="2"/>
  <c r="M223" i="2"/>
  <c r="L223" i="2"/>
  <c r="K223" i="2"/>
  <c r="J223" i="2"/>
  <c r="I223" i="2"/>
  <c r="H223" i="2"/>
  <c r="BW223" i="2" s="1"/>
  <c r="G223" i="2"/>
  <c r="F223" i="2"/>
  <c r="D223" i="2"/>
  <c r="C223" i="2"/>
  <c r="BX223" i="2" s="1"/>
  <c r="BW222" i="2"/>
  <c r="BX222" i="2" s="1"/>
  <c r="BW221" i="2"/>
  <c r="BX221" i="2" s="1"/>
  <c r="BW220" i="2"/>
  <c r="BX220" i="2" s="1"/>
  <c r="BW219" i="2"/>
  <c r="BX219" i="2" s="1"/>
  <c r="BW218" i="2"/>
  <c r="BX218" i="2" s="1"/>
  <c r="BW217" i="2"/>
  <c r="BX217" i="2" s="1"/>
  <c r="BW216" i="2"/>
  <c r="BX216" i="2" s="1"/>
  <c r="BW215" i="2"/>
  <c r="BX215" i="2" s="1"/>
  <c r="BW214" i="2"/>
  <c r="BX214" i="2" s="1"/>
  <c r="BW213" i="2"/>
  <c r="BX213" i="2" s="1"/>
  <c r="BW212" i="2"/>
  <c r="BX212" i="2" s="1"/>
  <c r="BW211" i="2"/>
  <c r="BX211" i="2" s="1"/>
  <c r="BW210" i="2"/>
  <c r="BX210" i="2" s="1"/>
  <c r="BW209" i="2"/>
  <c r="BX209" i="2" s="1"/>
  <c r="BW208" i="2"/>
  <c r="BX208" i="2" s="1"/>
  <c r="BV207" i="2"/>
  <c r="BU207" i="2"/>
  <c r="BT207" i="2"/>
  <c r="BS207" i="2"/>
  <c r="BR207" i="2"/>
  <c r="BQ207" i="2"/>
  <c r="BP207" i="2"/>
  <c r="BO207" i="2"/>
  <c r="BN207" i="2"/>
  <c r="BM207" i="2"/>
  <c r="BL207" i="2"/>
  <c r="BK207" i="2"/>
  <c r="BJ207" i="2"/>
  <c r="BI207" i="2"/>
  <c r="BH207" i="2"/>
  <c r="BG207" i="2"/>
  <c r="BF207" i="2"/>
  <c r="BE207" i="2"/>
  <c r="BD207" i="2"/>
  <c r="BC207" i="2"/>
  <c r="BB207" i="2"/>
  <c r="BA207" i="2"/>
  <c r="AZ207" i="2"/>
  <c r="AY207" i="2"/>
  <c r="AX207" i="2"/>
  <c r="AW207" i="2"/>
  <c r="AV207" i="2"/>
  <c r="AU207" i="2"/>
  <c r="AT207" i="2"/>
  <c r="AS207" i="2"/>
  <c r="AR207" i="2"/>
  <c r="AQ207" i="2"/>
  <c r="AP207" i="2"/>
  <c r="AO207" i="2"/>
  <c r="AN207" i="2"/>
  <c r="AM207" i="2"/>
  <c r="AL207" i="2"/>
  <c r="AK207" i="2"/>
  <c r="AJ207" i="2"/>
  <c r="AI207" i="2"/>
  <c r="AH207" i="2"/>
  <c r="AG207" i="2"/>
  <c r="AF207" i="2"/>
  <c r="AE207" i="2"/>
  <c r="AD207" i="2"/>
  <c r="AC207" i="2"/>
  <c r="AB207" i="2"/>
  <c r="AA207" i="2"/>
  <c r="Z207" i="2"/>
  <c r="Y207" i="2"/>
  <c r="W207" i="2"/>
  <c r="V207" i="2"/>
  <c r="U207" i="2"/>
  <c r="T207" i="2"/>
  <c r="R207" i="2"/>
  <c r="Q207" i="2"/>
  <c r="P207" i="2"/>
  <c r="O207" i="2"/>
  <c r="M207" i="2"/>
  <c r="L207" i="2"/>
  <c r="K207" i="2"/>
  <c r="J207" i="2"/>
  <c r="I207" i="2"/>
  <c r="H207" i="2"/>
  <c r="BW207" i="2" s="1"/>
  <c r="G207" i="2"/>
  <c r="F207" i="2"/>
  <c r="D207" i="2"/>
  <c r="C207" i="2"/>
  <c r="BX207" i="2" s="1"/>
  <c r="BW206" i="2"/>
  <c r="BX206" i="2" s="1"/>
  <c r="BW205" i="2"/>
  <c r="BX205" i="2" s="1"/>
  <c r="BW204" i="2"/>
  <c r="BX204" i="2" s="1"/>
  <c r="BW203" i="2"/>
  <c r="BX203" i="2" s="1"/>
  <c r="BW202" i="2"/>
  <c r="BX202" i="2" s="1"/>
  <c r="BW201" i="2"/>
  <c r="BX201" i="2" s="1"/>
  <c r="BW200" i="2"/>
  <c r="BX200" i="2" s="1"/>
  <c r="BW199" i="2"/>
  <c r="BX199" i="2" s="1"/>
  <c r="BV198" i="2"/>
  <c r="BU198" i="2"/>
  <c r="BT198" i="2"/>
  <c r="BS198" i="2"/>
  <c r="BR198" i="2"/>
  <c r="BQ198" i="2"/>
  <c r="BP198" i="2"/>
  <c r="BO198" i="2"/>
  <c r="BN198" i="2"/>
  <c r="BM198" i="2"/>
  <c r="BL198" i="2"/>
  <c r="BK198" i="2"/>
  <c r="BJ198" i="2"/>
  <c r="BI198" i="2"/>
  <c r="BH198" i="2"/>
  <c r="BG198" i="2"/>
  <c r="BF198" i="2"/>
  <c r="BE198" i="2"/>
  <c r="BD198" i="2"/>
  <c r="BC198" i="2"/>
  <c r="BB198" i="2"/>
  <c r="BA198" i="2"/>
  <c r="AZ198" i="2"/>
  <c r="AY198" i="2"/>
  <c r="AX198" i="2"/>
  <c r="AW198" i="2"/>
  <c r="AV198" i="2"/>
  <c r="AU198" i="2"/>
  <c r="AT198" i="2"/>
  <c r="AS198" i="2"/>
  <c r="AR198" i="2"/>
  <c r="AQ198" i="2"/>
  <c r="AP198" i="2"/>
  <c r="AO198" i="2"/>
  <c r="AN198" i="2"/>
  <c r="AM198" i="2"/>
  <c r="AL198" i="2"/>
  <c r="AK198" i="2"/>
  <c r="AJ198" i="2"/>
  <c r="AI198" i="2"/>
  <c r="AH198" i="2"/>
  <c r="AG198" i="2"/>
  <c r="AF198" i="2"/>
  <c r="AE198" i="2"/>
  <c r="AD198" i="2"/>
  <c r="AC198" i="2"/>
  <c r="AB198" i="2"/>
  <c r="AA198" i="2"/>
  <c r="Z198" i="2"/>
  <c r="Y198" i="2"/>
  <c r="W198" i="2"/>
  <c r="V198" i="2"/>
  <c r="U198" i="2"/>
  <c r="T198" i="2"/>
  <c r="R198" i="2"/>
  <c r="Q198" i="2"/>
  <c r="P198" i="2"/>
  <c r="O198" i="2"/>
  <c r="M198" i="2"/>
  <c r="L198" i="2"/>
  <c r="K198" i="2"/>
  <c r="J198" i="2"/>
  <c r="I198" i="2"/>
  <c r="H198" i="2"/>
  <c r="BW198" i="2" s="1"/>
  <c r="G198" i="2"/>
  <c r="F198" i="2"/>
  <c r="D198" i="2"/>
  <c r="C198" i="2"/>
  <c r="BX198" i="2" s="1"/>
  <c r="BW197" i="2"/>
  <c r="BX197" i="2" s="1"/>
  <c r="BW196" i="2"/>
  <c r="BX196" i="2" s="1"/>
  <c r="BW195" i="2"/>
  <c r="BX195" i="2" s="1"/>
  <c r="BW194" i="2"/>
  <c r="BX194" i="2" s="1"/>
  <c r="BW193" i="2"/>
  <c r="BX193" i="2" s="1"/>
  <c r="BW192" i="2"/>
  <c r="BX192" i="2" s="1"/>
  <c r="BW191" i="2"/>
  <c r="BX191" i="2" s="1"/>
  <c r="BW190" i="2"/>
  <c r="BX190" i="2" s="1"/>
  <c r="BW189" i="2"/>
  <c r="BX189" i="2" s="1"/>
  <c r="BW188" i="2"/>
  <c r="BX188" i="2" s="1"/>
  <c r="BW187" i="2"/>
  <c r="BX187" i="2" s="1"/>
  <c r="BW186" i="2"/>
  <c r="BX186" i="2" s="1"/>
  <c r="BW185" i="2"/>
  <c r="BX185" i="2" s="1"/>
  <c r="BW184" i="2"/>
  <c r="BX184" i="2" s="1"/>
  <c r="BW183" i="2"/>
  <c r="BX183" i="2" s="1"/>
  <c r="BW182" i="2"/>
  <c r="BX182" i="2" s="1"/>
  <c r="BW181" i="2"/>
  <c r="BX181" i="2" s="1"/>
  <c r="BW180" i="2"/>
  <c r="BX180" i="2" s="1"/>
  <c r="BV179" i="2"/>
  <c r="BU179" i="2"/>
  <c r="BT179" i="2"/>
  <c r="BS179" i="2"/>
  <c r="BR179" i="2"/>
  <c r="BQ179" i="2"/>
  <c r="BP179" i="2"/>
  <c r="BO179" i="2"/>
  <c r="BN179" i="2"/>
  <c r="BM179" i="2"/>
  <c r="BL179" i="2"/>
  <c r="BK179" i="2"/>
  <c r="BJ179" i="2"/>
  <c r="BI179" i="2"/>
  <c r="BH179" i="2"/>
  <c r="BG179" i="2"/>
  <c r="BF179" i="2"/>
  <c r="BE179" i="2"/>
  <c r="BD179" i="2"/>
  <c r="BC179" i="2"/>
  <c r="BB179" i="2"/>
  <c r="BA179" i="2"/>
  <c r="AZ179" i="2"/>
  <c r="AY179" i="2"/>
  <c r="AX179" i="2"/>
  <c r="AW179" i="2"/>
  <c r="AV179" i="2"/>
  <c r="AU179" i="2"/>
  <c r="AT179" i="2"/>
  <c r="AS179" i="2"/>
  <c r="AR179" i="2"/>
  <c r="AQ179" i="2"/>
  <c r="AP179" i="2"/>
  <c r="AO179" i="2"/>
  <c r="AN179" i="2"/>
  <c r="AM179" i="2"/>
  <c r="AL179" i="2"/>
  <c r="AK179" i="2"/>
  <c r="AJ179" i="2"/>
  <c r="AI179" i="2"/>
  <c r="AH179" i="2"/>
  <c r="AG179" i="2"/>
  <c r="AF179" i="2"/>
  <c r="AE179" i="2"/>
  <c r="AD179" i="2"/>
  <c r="AC179" i="2"/>
  <c r="AB179" i="2"/>
  <c r="AA179" i="2"/>
  <c r="Z179" i="2"/>
  <c r="Y179" i="2"/>
  <c r="W179" i="2"/>
  <c r="V179" i="2"/>
  <c r="U179" i="2"/>
  <c r="T179" i="2"/>
  <c r="R179" i="2"/>
  <c r="Q179" i="2"/>
  <c r="P179" i="2"/>
  <c r="O179" i="2"/>
  <c r="M179" i="2"/>
  <c r="L179" i="2"/>
  <c r="K179" i="2"/>
  <c r="J179" i="2"/>
  <c r="I179" i="2"/>
  <c r="H179" i="2"/>
  <c r="BW179" i="2" s="1"/>
  <c r="G179" i="2"/>
  <c r="F179" i="2"/>
  <c r="D179" i="2"/>
  <c r="C179" i="2"/>
  <c r="BX179" i="2" s="1"/>
  <c r="BW178" i="2"/>
  <c r="BX178" i="2" s="1"/>
  <c r="BW177" i="2"/>
  <c r="BX177" i="2" s="1"/>
  <c r="BW176" i="2"/>
  <c r="BX176" i="2" s="1"/>
  <c r="BW175" i="2"/>
  <c r="BX175" i="2" s="1"/>
  <c r="BW174" i="2"/>
  <c r="BX174" i="2" s="1"/>
  <c r="BW173" i="2"/>
  <c r="BX173" i="2" s="1"/>
  <c r="BW172" i="2"/>
  <c r="BX172" i="2" s="1"/>
  <c r="BW171" i="2"/>
  <c r="BX171" i="2" s="1"/>
  <c r="BW170" i="2"/>
  <c r="BX170" i="2" s="1"/>
  <c r="BW169" i="2"/>
  <c r="BX169" i="2" s="1"/>
  <c r="BW168" i="2"/>
  <c r="BX168" i="2" s="1"/>
  <c r="BW167" i="2"/>
  <c r="BX167" i="2" s="1"/>
  <c r="BW166" i="2"/>
  <c r="BX166" i="2" s="1"/>
  <c r="BW165" i="2"/>
  <c r="BX165" i="2" s="1"/>
  <c r="BW164" i="2"/>
  <c r="BX164" i="2" s="1"/>
  <c r="BW163" i="2"/>
  <c r="BX163" i="2" s="1"/>
  <c r="BW162" i="2"/>
  <c r="BX162" i="2" s="1"/>
  <c r="BW161" i="2"/>
  <c r="BX161" i="2" s="1"/>
  <c r="BW160" i="2"/>
  <c r="BX160" i="2" s="1"/>
  <c r="BW159" i="2"/>
  <c r="BX159" i="2" s="1"/>
  <c r="BW158" i="2"/>
  <c r="BX158" i="2" s="1"/>
  <c r="BW157" i="2"/>
  <c r="BX157" i="2" s="1"/>
  <c r="BV156" i="2"/>
  <c r="BU156" i="2"/>
  <c r="BT156" i="2"/>
  <c r="BS156" i="2"/>
  <c r="BR156" i="2"/>
  <c r="BQ156" i="2"/>
  <c r="BP156" i="2"/>
  <c r="BO156" i="2"/>
  <c r="BN156" i="2"/>
  <c r="BM156" i="2"/>
  <c r="BL156" i="2"/>
  <c r="BK156" i="2"/>
  <c r="BJ156" i="2"/>
  <c r="BI156" i="2"/>
  <c r="BH156" i="2"/>
  <c r="BG156" i="2"/>
  <c r="BF156" i="2"/>
  <c r="BE156" i="2"/>
  <c r="BD156" i="2"/>
  <c r="BC156" i="2"/>
  <c r="BB156" i="2"/>
  <c r="BA156" i="2"/>
  <c r="AZ156" i="2"/>
  <c r="AY156" i="2"/>
  <c r="AX156" i="2"/>
  <c r="AW156" i="2"/>
  <c r="AV156" i="2"/>
  <c r="AU156" i="2"/>
  <c r="AT156" i="2"/>
  <c r="AS156" i="2"/>
  <c r="AR156" i="2"/>
  <c r="AQ156" i="2"/>
  <c r="AP156" i="2"/>
  <c r="AO156" i="2"/>
  <c r="AN156" i="2"/>
  <c r="AM156" i="2"/>
  <c r="AL156" i="2"/>
  <c r="AK156" i="2"/>
  <c r="AJ156" i="2"/>
  <c r="AI156" i="2"/>
  <c r="AH156" i="2"/>
  <c r="AG156" i="2"/>
  <c r="AF156" i="2"/>
  <c r="AE156" i="2"/>
  <c r="AD156" i="2"/>
  <c r="AC156" i="2"/>
  <c r="AB156" i="2"/>
  <c r="AA156" i="2"/>
  <c r="Z156" i="2"/>
  <c r="Y156" i="2"/>
  <c r="W156" i="2"/>
  <c r="V156" i="2"/>
  <c r="U156" i="2"/>
  <c r="T156" i="2"/>
  <c r="R156" i="2"/>
  <c r="Q156" i="2"/>
  <c r="P156" i="2"/>
  <c r="O156" i="2"/>
  <c r="M156" i="2"/>
  <c r="L156" i="2"/>
  <c r="K156" i="2"/>
  <c r="J156" i="2"/>
  <c r="I156" i="2"/>
  <c r="H156" i="2"/>
  <c r="BW156" i="2" s="1"/>
  <c r="G156" i="2"/>
  <c r="F156" i="2"/>
  <c r="D156" i="2"/>
  <c r="C156" i="2"/>
  <c r="BW155" i="2"/>
  <c r="BX155" i="2" s="1"/>
  <c r="BW154" i="2"/>
  <c r="BX154" i="2" s="1"/>
  <c r="BW153" i="2"/>
  <c r="BX153" i="2" s="1"/>
  <c r="BW152" i="2"/>
  <c r="BX152" i="2" s="1"/>
  <c r="BW151" i="2"/>
  <c r="BX151" i="2" s="1"/>
  <c r="BW150" i="2"/>
  <c r="BX150" i="2" s="1"/>
  <c r="BW149" i="2"/>
  <c r="BX149" i="2" s="1"/>
  <c r="BW148" i="2"/>
  <c r="BX148" i="2" s="1"/>
  <c r="BW147" i="2"/>
  <c r="BX147" i="2" s="1"/>
  <c r="BW146" i="2"/>
  <c r="BX146" i="2" s="1"/>
  <c r="BW145" i="2"/>
  <c r="BX145" i="2" s="1"/>
  <c r="BV144" i="2"/>
  <c r="BU144" i="2"/>
  <c r="BT144" i="2"/>
  <c r="BS144" i="2"/>
  <c r="BR144" i="2"/>
  <c r="BQ144" i="2"/>
  <c r="BP144" i="2"/>
  <c r="BO144" i="2"/>
  <c r="BN144" i="2"/>
  <c r="BM144" i="2"/>
  <c r="BL144" i="2"/>
  <c r="BK144" i="2"/>
  <c r="BJ144" i="2"/>
  <c r="BI144" i="2"/>
  <c r="BH144" i="2"/>
  <c r="BG144" i="2"/>
  <c r="BF144" i="2"/>
  <c r="BE144" i="2"/>
  <c r="BD144" i="2"/>
  <c r="BC144" i="2"/>
  <c r="BB144" i="2"/>
  <c r="BA144" i="2"/>
  <c r="AZ144" i="2"/>
  <c r="AY144" i="2"/>
  <c r="AX144" i="2"/>
  <c r="AW144" i="2"/>
  <c r="AV144" i="2"/>
  <c r="AU144" i="2"/>
  <c r="AT144" i="2"/>
  <c r="AS144" i="2"/>
  <c r="AR144" i="2"/>
  <c r="AQ144" i="2"/>
  <c r="AP144" i="2"/>
  <c r="AO144" i="2"/>
  <c r="AN144" i="2"/>
  <c r="AM144" i="2"/>
  <c r="AL144" i="2"/>
  <c r="AK144" i="2"/>
  <c r="AJ144" i="2"/>
  <c r="AI144" i="2"/>
  <c r="AH144" i="2"/>
  <c r="AG144" i="2"/>
  <c r="AF144" i="2"/>
  <c r="AE144" i="2"/>
  <c r="AD144" i="2"/>
  <c r="AC144" i="2"/>
  <c r="AB144" i="2"/>
  <c r="AA144" i="2"/>
  <c r="Z144" i="2"/>
  <c r="Y144" i="2"/>
  <c r="W144" i="2"/>
  <c r="V144" i="2"/>
  <c r="U144" i="2"/>
  <c r="T144" i="2"/>
  <c r="R144" i="2"/>
  <c r="Q144" i="2"/>
  <c r="P144" i="2"/>
  <c r="O144" i="2"/>
  <c r="M144" i="2"/>
  <c r="L144" i="2"/>
  <c r="K144" i="2"/>
  <c r="J144" i="2"/>
  <c r="I144" i="2"/>
  <c r="H144" i="2"/>
  <c r="BW144" i="2" s="1"/>
  <c r="G144" i="2"/>
  <c r="F144" i="2"/>
  <c r="D144" i="2"/>
  <c r="C144" i="2"/>
  <c r="BX144" i="2" s="1"/>
  <c r="BW143" i="2"/>
  <c r="BX143" i="2" s="1"/>
  <c r="BW142" i="2"/>
  <c r="BX142" i="2" s="1"/>
  <c r="BW141" i="2"/>
  <c r="BX141" i="2" s="1"/>
  <c r="BW140" i="2"/>
  <c r="BX140" i="2" s="1"/>
  <c r="BW139" i="2"/>
  <c r="BX139" i="2" s="1"/>
  <c r="BW138" i="2"/>
  <c r="BX138" i="2" s="1"/>
  <c r="BW137" i="2"/>
  <c r="BX137" i="2" s="1"/>
  <c r="BW136" i="2"/>
  <c r="BX136" i="2" s="1"/>
  <c r="BW135" i="2"/>
  <c r="BX135" i="2" s="1"/>
  <c r="BW134" i="2"/>
  <c r="BX134" i="2" s="1"/>
  <c r="BW133" i="2"/>
  <c r="BX133" i="2" s="1"/>
  <c r="BW132" i="2"/>
  <c r="BX132" i="2" s="1"/>
  <c r="BW131" i="2"/>
  <c r="BX131" i="2" s="1"/>
  <c r="BW130" i="2"/>
  <c r="BX130" i="2" s="1"/>
  <c r="BW129" i="2"/>
  <c r="BX129" i="2" s="1"/>
  <c r="BW128" i="2"/>
  <c r="BX128" i="2" s="1"/>
  <c r="BV127" i="2"/>
  <c r="BU127" i="2"/>
  <c r="BT127" i="2"/>
  <c r="BS127" i="2"/>
  <c r="BR127" i="2"/>
  <c r="BQ127" i="2"/>
  <c r="BP127" i="2"/>
  <c r="BO127" i="2"/>
  <c r="BN127" i="2"/>
  <c r="BM127" i="2"/>
  <c r="BL127" i="2"/>
  <c r="BK127" i="2"/>
  <c r="BJ127" i="2"/>
  <c r="BI127" i="2"/>
  <c r="BH127" i="2"/>
  <c r="BG127" i="2"/>
  <c r="BF127" i="2"/>
  <c r="BE127" i="2"/>
  <c r="BD127" i="2"/>
  <c r="BC127" i="2"/>
  <c r="BB127" i="2"/>
  <c r="BA127" i="2"/>
  <c r="AZ127" i="2"/>
  <c r="AY127" i="2"/>
  <c r="AX127" i="2"/>
  <c r="AW127" i="2"/>
  <c r="AV127" i="2"/>
  <c r="AU127" i="2"/>
  <c r="AT127" i="2"/>
  <c r="AS127" i="2"/>
  <c r="AR127" i="2"/>
  <c r="AQ127" i="2"/>
  <c r="AP127" i="2"/>
  <c r="AO127" i="2"/>
  <c r="AN127" i="2"/>
  <c r="AM127" i="2"/>
  <c r="AL127" i="2"/>
  <c r="AK127" i="2"/>
  <c r="AJ127" i="2"/>
  <c r="AI127" i="2"/>
  <c r="AH127" i="2"/>
  <c r="AG127" i="2"/>
  <c r="AF127" i="2"/>
  <c r="AE127" i="2"/>
  <c r="AD127" i="2"/>
  <c r="AC127" i="2"/>
  <c r="AB127" i="2"/>
  <c r="AA127" i="2"/>
  <c r="Z127" i="2"/>
  <c r="Y127" i="2"/>
  <c r="W127" i="2"/>
  <c r="V127" i="2"/>
  <c r="U127" i="2"/>
  <c r="T127" i="2"/>
  <c r="R127" i="2"/>
  <c r="Q127" i="2"/>
  <c r="P127" i="2"/>
  <c r="O127" i="2"/>
  <c r="M127" i="2"/>
  <c r="L127" i="2"/>
  <c r="K127" i="2"/>
  <c r="J127" i="2"/>
  <c r="I127" i="2"/>
  <c r="H127" i="2"/>
  <c r="BW127" i="2" s="1"/>
  <c r="G127" i="2"/>
  <c r="F127" i="2"/>
  <c r="D127" i="2"/>
  <c r="C127" i="2"/>
  <c r="BX127" i="2" s="1"/>
  <c r="BW126" i="2"/>
  <c r="BX126" i="2" s="1"/>
  <c r="BW125" i="2"/>
  <c r="BX125" i="2" s="1"/>
  <c r="BW124" i="2"/>
  <c r="BX124" i="2" s="1"/>
  <c r="BW123" i="2"/>
  <c r="BX123" i="2" s="1"/>
  <c r="BW122" i="2"/>
  <c r="BX122" i="2" s="1"/>
  <c r="BW121" i="2"/>
  <c r="BX121" i="2" s="1"/>
  <c r="BW120" i="2"/>
  <c r="BX120" i="2" s="1"/>
  <c r="BW119" i="2"/>
  <c r="BX119" i="2" s="1"/>
  <c r="BW118" i="2"/>
  <c r="BX118" i="2" s="1"/>
  <c r="BW117" i="2"/>
  <c r="BX117" i="2" s="1"/>
  <c r="BW116" i="2"/>
  <c r="BX116" i="2" s="1"/>
  <c r="BW115" i="2"/>
  <c r="BX115" i="2" s="1"/>
  <c r="BW114" i="2"/>
  <c r="BX114" i="2" s="1"/>
  <c r="BW113" i="2"/>
  <c r="BX113" i="2" s="1"/>
  <c r="BV112" i="2"/>
  <c r="BU112" i="2"/>
  <c r="BT112" i="2"/>
  <c r="BS112" i="2"/>
  <c r="BR112" i="2"/>
  <c r="BQ112" i="2"/>
  <c r="BP112" i="2"/>
  <c r="BO112" i="2"/>
  <c r="BN112" i="2"/>
  <c r="BM112" i="2"/>
  <c r="BL112" i="2"/>
  <c r="BK112" i="2"/>
  <c r="BJ112" i="2"/>
  <c r="BI112" i="2"/>
  <c r="BH112" i="2"/>
  <c r="BG112" i="2"/>
  <c r="BF112" i="2"/>
  <c r="BE112" i="2"/>
  <c r="BD112" i="2"/>
  <c r="BC112" i="2"/>
  <c r="BB112" i="2"/>
  <c r="BA112" i="2"/>
  <c r="AZ112" i="2"/>
  <c r="AY112" i="2"/>
  <c r="AX112" i="2"/>
  <c r="AW112" i="2"/>
  <c r="AV112" i="2"/>
  <c r="AU112" i="2"/>
  <c r="AT112" i="2"/>
  <c r="AS112" i="2"/>
  <c r="AR112" i="2"/>
  <c r="AQ112" i="2"/>
  <c r="AP112" i="2"/>
  <c r="AO112" i="2"/>
  <c r="AN112" i="2"/>
  <c r="AM112" i="2"/>
  <c r="AL112" i="2"/>
  <c r="AK112" i="2"/>
  <c r="AJ112" i="2"/>
  <c r="AI112" i="2"/>
  <c r="AH112" i="2"/>
  <c r="AG112" i="2"/>
  <c r="AF112" i="2"/>
  <c r="AE112" i="2"/>
  <c r="AD112" i="2"/>
  <c r="AC112" i="2"/>
  <c r="AB112" i="2"/>
  <c r="AA112" i="2"/>
  <c r="Z112" i="2"/>
  <c r="Y112" i="2"/>
  <c r="W112" i="2"/>
  <c r="V112" i="2"/>
  <c r="U112" i="2"/>
  <c r="T112" i="2"/>
  <c r="R112" i="2"/>
  <c r="Q112" i="2"/>
  <c r="P112" i="2"/>
  <c r="O112" i="2"/>
  <c r="M112" i="2"/>
  <c r="L112" i="2"/>
  <c r="K112" i="2"/>
  <c r="J112" i="2"/>
  <c r="I112" i="2"/>
  <c r="H112" i="2"/>
  <c r="BW112" i="2" s="1"/>
  <c r="G112" i="2"/>
  <c r="F112" i="2"/>
  <c r="D112" i="2"/>
  <c r="C112" i="2"/>
  <c r="BX112" i="2" s="1"/>
  <c r="BW111" i="2"/>
  <c r="BX111" i="2" s="1"/>
  <c r="BW110" i="2"/>
  <c r="BX110" i="2" s="1"/>
  <c r="BW109" i="2"/>
  <c r="BX109" i="2" s="1"/>
  <c r="BW108" i="2"/>
  <c r="BX108" i="2" s="1"/>
  <c r="BW107" i="2"/>
  <c r="BX107" i="2" s="1"/>
  <c r="BW106" i="2"/>
  <c r="BX106" i="2" s="1"/>
  <c r="BW105" i="2"/>
  <c r="BX105" i="2" s="1"/>
  <c r="BW104" i="2"/>
  <c r="BX104" i="2" s="1"/>
  <c r="BW103" i="2"/>
  <c r="BX103" i="2" s="1"/>
  <c r="BW102" i="2"/>
  <c r="BX102" i="2" s="1"/>
  <c r="BW101" i="2"/>
  <c r="BX101" i="2" s="1"/>
  <c r="BW100" i="2"/>
  <c r="BX100" i="2" s="1"/>
  <c r="BW99" i="2"/>
  <c r="BX99" i="2" s="1"/>
  <c r="BW98" i="2"/>
  <c r="BX98" i="2" s="1"/>
  <c r="BW97" i="2"/>
  <c r="BX97" i="2" s="1"/>
  <c r="BW96" i="2"/>
  <c r="BX96" i="2" s="1"/>
  <c r="BW95" i="2"/>
  <c r="BX95" i="2" s="1"/>
  <c r="BW94" i="2"/>
  <c r="BX94" i="2" s="1"/>
  <c r="BV93" i="2"/>
  <c r="BU93" i="2"/>
  <c r="BT93" i="2"/>
  <c r="BS93" i="2"/>
  <c r="BR93" i="2"/>
  <c r="BQ93" i="2"/>
  <c r="BP93" i="2"/>
  <c r="BO93" i="2"/>
  <c r="BN93" i="2"/>
  <c r="BM93" i="2"/>
  <c r="BL93" i="2"/>
  <c r="BK93" i="2"/>
  <c r="BJ93" i="2"/>
  <c r="BI93" i="2"/>
  <c r="BH93" i="2"/>
  <c r="BG93" i="2"/>
  <c r="BF93" i="2"/>
  <c r="BE93" i="2"/>
  <c r="BD93" i="2"/>
  <c r="BC93" i="2"/>
  <c r="BB93" i="2"/>
  <c r="BA93" i="2"/>
  <c r="AZ93" i="2"/>
  <c r="AY93" i="2"/>
  <c r="AX93" i="2"/>
  <c r="AW93" i="2"/>
  <c r="AV93" i="2"/>
  <c r="AU93" i="2"/>
  <c r="AT93" i="2"/>
  <c r="AS93" i="2"/>
  <c r="AR93" i="2"/>
  <c r="AQ93" i="2"/>
  <c r="AP93" i="2"/>
  <c r="AO93" i="2"/>
  <c r="AN93" i="2"/>
  <c r="AM93" i="2"/>
  <c r="AL93" i="2"/>
  <c r="AK93" i="2"/>
  <c r="AJ93" i="2"/>
  <c r="AI93" i="2"/>
  <c r="AH93" i="2"/>
  <c r="AG93" i="2"/>
  <c r="AF93" i="2"/>
  <c r="AE93" i="2"/>
  <c r="AD93" i="2"/>
  <c r="AC93" i="2"/>
  <c r="AB93" i="2"/>
  <c r="AA93" i="2"/>
  <c r="Z93" i="2"/>
  <c r="Y93" i="2"/>
  <c r="W93" i="2"/>
  <c r="V93" i="2"/>
  <c r="U93" i="2"/>
  <c r="T93" i="2"/>
  <c r="R93" i="2"/>
  <c r="Q93" i="2"/>
  <c r="P93" i="2"/>
  <c r="O93" i="2"/>
  <c r="M93" i="2"/>
  <c r="L93" i="2"/>
  <c r="K93" i="2"/>
  <c r="J93" i="2"/>
  <c r="I93" i="2"/>
  <c r="H93" i="2"/>
  <c r="BW93" i="2" s="1"/>
  <c r="G93" i="2"/>
  <c r="F93" i="2"/>
  <c r="D93" i="2"/>
  <c r="C93" i="2"/>
  <c r="BX93" i="2" s="1"/>
  <c r="BW92" i="2"/>
  <c r="BX92" i="2" s="1"/>
  <c r="BW91" i="2"/>
  <c r="BX91" i="2" s="1"/>
  <c r="BW90" i="2"/>
  <c r="BX90" i="2" s="1"/>
  <c r="BW89" i="2"/>
  <c r="BX89" i="2" s="1"/>
  <c r="BW88" i="2"/>
  <c r="BX88" i="2" s="1"/>
  <c r="BW87" i="2"/>
  <c r="BX87" i="2" s="1"/>
  <c r="BW86" i="2"/>
  <c r="BX86" i="2" s="1"/>
  <c r="BW85" i="2"/>
  <c r="BX85" i="2" s="1"/>
  <c r="BW84" i="2"/>
  <c r="BX84" i="2" s="1"/>
  <c r="BW83" i="2"/>
  <c r="BX83" i="2" s="1"/>
  <c r="BW82" i="2"/>
  <c r="BX82" i="2" s="1"/>
  <c r="BW81" i="2"/>
  <c r="BX81" i="2" s="1"/>
  <c r="BW80" i="2"/>
  <c r="BX80" i="2" s="1"/>
  <c r="BW79" i="2"/>
  <c r="BX79" i="2" s="1"/>
  <c r="BW78" i="2"/>
  <c r="BX78" i="2" s="1"/>
  <c r="BW77" i="2"/>
  <c r="BX77" i="2" s="1"/>
  <c r="BW76" i="2"/>
  <c r="BX76" i="2" s="1"/>
  <c r="BW75" i="2"/>
  <c r="BX75" i="2" s="1"/>
  <c r="BW74" i="2"/>
  <c r="BX74" i="2" s="1"/>
  <c r="BW73" i="2"/>
  <c r="BX73" i="2" s="1"/>
  <c r="BW72" i="2"/>
  <c r="BX72" i="2" s="1"/>
  <c r="BV71" i="2"/>
  <c r="BU71" i="2"/>
  <c r="BT71" i="2"/>
  <c r="BS71" i="2"/>
  <c r="BR71" i="2"/>
  <c r="BQ71" i="2"/>
  <c r="BP71" i="2"/>
  <c r="BO71" i="2"/>
  <c r="BN71" i="2"/>
  <c r="BM71" i="2"/>
  <c r="BL71" i="2"/>
  <c r="BK71" i="2"/>
  <c r="BJ71" i="2"/>
  <c r="BI71" i="2"/>
  <c r="BH71" i="2"/>
  <c r="BG71" i="2"/>
  <c r="BF71" i="2"/>
  <c r="BE71" i="2"/>
  <c r="BD71" i="2"/>
  <c r="BC71" i="2"/>
  <c r="BB71" i="2"/>
  <c r="BA71" i="2"/>
  <c r="AZ71" i="2"/>
  <c r="AY71" i="2"/>
  <c r="AX71"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W71" i="2"/>
  <c r="V71" i="2"/>
  <c r="U71" i="2"/>
  <c r="T71" i="2"/>
  <c r="R71" i="2"/>
  <c r="Q71" i="2"/>
  <c r="P71" i="2"/>
  <c r="O71" i="2"/>
  <c r="M71" i="2"/>
  <c r="L71" i="2"/>
  <c r="K71" i="2"/>
  <c r="J71" i="2"/>
  <c r="I71" i="2"/>
  <c r="H71" i="2"/>
  <c r="BW71" i="2" s="1"/>
  <c r="G71" i="2"/>
  <c r="F71" i="2"/>
  <c r="D71" i="2"/>
  <c r="C71" i="2"/>
  <c r="BX71" i="2" s="1"/>
  <c r="BW70" i="2"/>
  <c r="BX70" i="2" s="1"/>
  <c r="BW69" i="2"/>
  <c r="BX69" i="2" s="1"/>
  <c r="BW68" i="2"/>
  <c r="BX68" i="2" s="1"/>
  <c r="BW67" i="2"/>
  <c r="BX67" i="2" s="1"/>
  <c r="BW66" i="2"/>
  <c r="BX66" i="2" s="1"/>
  <c r="BW65" i="2"/>
  <c r="BX65" i="2" s="1"/>
  <c r="BW64" i="2"/>
  <c r="BX64" i="2" s="1"/>
  <c r="BW63" i="2"/>
  <c r="BX63" i="2" s="1"/>
  <c r="BW62" i="2"/>
  <c r="BX62" i="2" s="1"/>
  <c r="BW61" i="2"/>
  <c r="BX61" i="2" s="1"/>
  <c r="BW60" i="2"/>
  <c r="BX60" i="2" s="1"/>
  <c r="BW59" i="2"/>
  <c r="BX59" i="2" s="1"/>
  <c r="BW58" i="2"/>
  <c r="BX58" i="2" s="1"/>
  <c r="BW57" i="2"/>
  <c r="BX57" i="2" s="1"/>
  <c r="BW56" i="2"/>
  <c r="BX56" i="2" s="1"/>
  <c r="BW55" i="2"/>
  <c r="BX55" i="2" s="1"/>
  <c r="BW54" i="2"/>
  <c r="BX54" i="2" s="1"/>
  <c r="BW53" i="2"/>
  <c r="BX53" i="2" s="1"/>
  <c r="BW52" i="2"/>
  <c r="BX52" i="2" s="1"/>
  <c r="BW51" i="2"/>
  <c r="BX51" i="2" s="1"/>
  <c r="BW50" i="2"/>
  <c r="BX50" i="2" s="1"/>
  <c r="BW49" i="2"/>
  <c r="BX49" i="2" s="1"/>
  <c r="BV48" i="2"/>
  <c r="BV397" i="2" s="1"/>
  <c r="BU48" i="2"/>
  <c r="BU397" i="2" s="1"/>
  <c r="BT48" i="2"/>
  <c r="BT397" i="2" s="1"/>
  <c r="BS48" i="2"/>
  <c r="BS397" i="2" s="1"/>
  <c r="BR48" i="2"/>
  <c r="BR397" i="2" s="1"/>
  <c r="BQ48" i="2"/>
  <c r="BQ397" i="2" s="1"/>
  <c r="BP48" i="2"/>
  <c r="BP397" i="2" s="1"/>
  <c r="BO48" i="2"/>
  <c r="BO397" i="2" s="1"/>
  <c r="BN48" i="2"/>
  <c r="BN397" i="2" s="1"/>
  <c r="BM48" i="2"/>
  <c r="BM397" i="2" s="1"/>
  <c r="BL48" i="2"/>
  <c r="BL397" i="2" s="1"/>
  <c r="BK48" i="2"/>
  <c r="BK397" i="2" s="1"/>
  <c r="BJ48" i="2"/>
  <c r="BJ397" i="2" s="1"/>
  <c r="BI48" i="2"/>
  <c r="BI397" i="2" s="1"/>
  <c r="BH48" i="2"/>
  <c r="BH397" i="2" s="1"/>
  <c r="BG48" i="2"/>
  <c r="BG397" i="2" s="1"/>
  <c r="BF48" i="2"/>
  <c r="BF397" i="2" s="1"/>
  <c r="BE48" i="2"/>
  <c r="BE397" i="2" s="1"/>
  <c r="BD48" i="2"/>
  <c r="BD397" i="2" s="1"/>
  <c r="BC48" i="2"/>
  <c r="BC397" i="2" s="1"/>
  <c r="BB48" i="2"/>
  <c r="BB397" i="2" s="1"/>
  <c r="BA48" i="2"/>
  <c r="BA397" i="2" s="1"/>
  <c r="AZ48" i="2"/>
  <c r="AZ397" i="2" s="1"/>
  <c r="AY48" i="2"/>
  <c r="AY397" i="2" s="1"/>
  <c r="AX48" i="2"/>
  <c r="AX397" i="2" s="1"/>
  <c r="AW48" i="2"/>
  <c r="AW397" i="2" s="1"/>
  <c r="AV48" i="2"/>
  <c r="AV397" i="2" s="1"/>
  <c r="AU48" i="2"/>
  <c r="AU397" i="2" s="1"/>
  <c r="AT48" i="2"/>
  <c r="AT397" i="2" s="1"/>
  <c r="AS48" i="2"/>
  <c r="AS397" i="2" s="1"/>
  <c r="AR48" i="2"/>
  <c r="AR397" i="2" s="1"/>
  <c r="AQ48" i="2"/>
  <c r="AQ397" i="2" s="1"/>
  <c r="AP48" i="2"/>
  <c r="AP397" i="2" s="1"/>
  <c r="AO48" i="2"/>
  <c r="AO397" i="2" s="1"/>
  <c r="AN48" i="2"/>
  <c r="AN397" i="2" s="1"/>
  <c r="AM48" i="2"/>
  <c r="AM397" i="2" s="1"/>
  <c r="AL48" i="2"/>
  <c r="AL397" i="2" s="1"/>
  <c r="AK48" i="2"/>
  <c r="AK397" i="2" s="1"/>
  <c r="AJ48" i="2"/>
  <c r="AJ397" i="2" s="1"/>
  <c r="AI48" i="2"/>
  <c r="AI397" i="2" s="1"/>
  <c r="AH48" i="2"/>
  <c r="AH397" i="2" s="1"/>
  <c r="AG48" i="2"/>
  <c r="AG397" i="2" s="1"/>
  <c r="AF48" i="2"/>
  <c r="AF397" i="2" s="1"/>
  <c r="AE48" i="2"/>
  <c r="AE397" i="2" s="1"/>
  <c r="AD48" i="2"/>
  <c r="AD397" i="2" s="1"/>
  <c r="AC48" i="2"/>
  <c r="AC397" i="2" s="1"/>
  <c r="AB48" i="2"/>
  <c r="AB397" i="2" s="1"/>
  <c r="AA48" i="2"/>
  <c r="AA397" i="2" s="1"/>
  <c r="Z48" i="2"/>
  <c r="Y48" i="2"/>
  <c r="Y397" i="2" s="1"/>
  <c r="W48" i="2"/>
  <c r="W397" i="2" s="1"/>
  <c r="V48" i="2"/>
  <c r="V397" i="2" s="1"/>
  <c r="U48" i="2"/>
  <c r="U397" i="2" s="1"/>
  <c r="T48" i="2"/>
  <c r="T397" i="2" s="1"/>
  <c r="R48" i="2"/>
  <c r="R397" i="2" s="1"/>
  <c r="Q48" i="2"/>
  <c r="Q397" i="2" s="1"/>
  <c r="P48" i="2"/>
  <c r="P397" i="2" s="1"/>
  <c r="O48" i="2"/>
  <c r="O397" i="2" s="1"/>
  <c r="M48" i="2"/>
  <c r="M397" i="2" s="1"/>
  <c r="L48" i="2"/>
  <c r="L397" i="2" s="1"/>
  <c r="K48" i="2"/>
  <c r="K397" i="2" s="1"/>
  <c r="J48" i="2"/>
  <c r="J397" i="2" s="1"/>
  <c r="I48" i="2"/>
  <c r="I397" i="2" s="1"/>
  <c r="H48" i="2"/>
  <c r="H397" i="2" s="1"/>
  <c r="G48" i="2"/>
  <c r="G397" i="2" s="1"/>
  <c r="F48" i="2"/>
  <c r="D48" i="2"/>
  <c r="D397" i="2" s="1"/>
  <c r="C48" i="2"/>
  <c r="C397" i="2" s="1"/>
  <c r="BW47" i="2"/>
  <c r="BX47" i="2" s="1"/>
  <c r="BW46" i="2"/>
  <c r="BX46" i="2" s="1"/>
  <c r="BW45" i="2"/>
  <c r="BX45" i="2" s="1"/>
  <c r="BW44" i="2"/>
  <c r="BX44" i="2" s="1"/>
  <c r="BW43" i="2"/>
  <c r="BX43" i="2" s="1"/>
  <c r="BW42" i="2"/>
  <c r="BX42" i="2" s="1"/>
  <c r="BW41" i="2"/>
  <c r="BX41" i="2" s="1"/>
  <c r="BW40" i="2"/>
  <c r="BX40" i="2" s="1"/>
  <c r="BW39" i="2"/>
  <c r="BX39" i="2" s="1"/>
  <c r="BW38" i="2"/>
  <c r="BX38" i="2" s="1"/>
  <c r="BW37" i="2"/>
  <c r="BX37" i="2" s="1"/>
  <c r="BW36" i="2"/>
  <c r="BX36" i="2" s="1"/>
  <c r="BW35" i="2"/>
  <c r="BX35" i="2" s="1"/>
  <c r="BW34" i="2"/>
  <c r="BX34" i="2" s="1"/>
  <c r="BW33" i="2"/>
  <c r="BX33" i="2" s="1"/>
  <c r="BW32" i="2"/>
  <c r="BX32" i="2" s="1"/>
  <c r="BW31" i="2"/>
  <c r="BX31" i="2" s="1"/>
  <c r="BW30" i="2"/>
  <c r="BX30" i="2" s="1"/>
  <c r="BW29" i="2"/>
  <c r="BX29" i="2" s="1"/>
  <c r="BW28" i="2"/>
  <c r="BX28" i="2" s="1"/>
  <c r="BW27" i="2"/>
  <c r="BX27" i="2" s="1"/>
  <c r="BW26" i="2"/>
  <c r="BX26" i="2" s="1"/>
  <c r="BW25" i="2"/>
  <c r="BX25" i="2" s="1"/>
  <c r="BW24" i="2"/>
  <c r="BX24" i="2" s="1"/>
  <c r="BW23" i="2"/>
  <c r="BX23" i="2" s="1"/>
  <c r="BW22" i="2"/>
  <c r="BX22" i="2" s="1"/>
  <c r="BW21" i="2"/>
  <c r="BX21" i="2" s="1"/>
  <c r="BW20" i="2"/>
  <c r="BX20" i="2" s="1"/>
  <c r="BW19" i="2"/>
  <c r="BX19" i="2" s="1"/>
  <c r="BW18" i="2"/>
  <c r="BX18" i="2" s="1"/>
  <c r="BW17" i="2"/>
  <c r="BX17" i="2" s="1"/>
  <c r="BW16" i="2"/>
  <c r="BX16" i="2" s="1"/>
  <c r="BW15" i="2"/>
  <c r="BX15" i="2" s="1"/>
  <c r="BW14" i="2"/>
  <c r="BX14" i="2" s="1"/>
  <c r="BW13" i="2"/>
  <c r="BX13" i="2" s="1"/>
  <c r="BW12" i="2"/>
  <c r="BX12" i="2" s="1"/>
  <c r="BW11" i="2"/>
  <c r="BX11" i="2" s="1"/>
  <c r="BW10" i="2"/>
  <c r="BX10" i="2" s="1"/>
  <c r="BW9" i="2"/>
  <c r="BX9" i="2" s="1"/>
  <c r="BW8" i="2"/>
  <c r="BX8" i="2" s="1"/>
  <c r="BW7" i="2"/>
  <c r="BX7" i="2" s="1"/>
  <c r="AZ390" i="1"/>
  <c r="AY390" i="1"/>
  <c r="AX390" i="1"/>
  <c r="AW390" i="1"/>
  <c r="AV390" i="1"/>
  <c r="AU390" i="1"/>
  <c r="AT390" i="1"/>
  <c r="AS390" i="1"/>
  <c r="AP390" i="1"/>
  <c r="AO390" i="1"/>
  <c r="AN390" i="1"/>
  <c r="AM390" i="1"/>
  <c r="AJ390" i="1"/>
  <c r="AI390" i="1"/>
  <c r="AG390" i="1"/>
  <c r="AF390" i="1"/>
  <c r="AD390" i="1"/>
  <c r="AC390" i="1"/>
  <c r="Z390" i="1"/>
  <c r="X390" i="1"/>
  <c r="W390" i="1"/>
  <c r="T390" i="1"/>
  <c r="R390" i="1"/>
  <c r="Q390" i="1"/>
  <c r="N390" i="1"/>
  <c r="M390" i="1"/>
  <c r="L390" i="1"/>
  <c r="I390" i="1"/>
  <c r="H390" i="1"/>
  <c r="G390" i="1"/>
  <c r="D390" i="1"/>
  <c r="C390" i="1"/>
  <c r="BC389" i="1"/>
  <c r="BB389" i="1"/>
  <c r="BC388" i="1"/>
  <c r="BB388" i="1"/>
  <c r="BC387" i="1"/>
  <c r="BB387" i="1"/>
  <c r="BC386" i="1"/>
  <c r="BB386" i="1"/>
  <c r="BC385" i="1"/>
  <c r="BB385" i="1"/>
  <c r="BC384" i="1"/>
  <c r="BB384" i="1"/>
  <c r="BC383" i="1"/>
  <c r="BB383" i="1"/>
  <c r="BC382" i="1"/>
  <c r="BB382" i="1"/>
  <c r="BC381" i="1"/>
  <c r="BB381" i="1"/>
  <c r="BC380" i="1"/>
  <c r="BB380" i="1"/>
  <c r="BC379" i="1"/>
  <c r="BB379" i="1"/>
  <c r="BC378" i="1"/>
  <c r="BB378" i="1"/>
  <c r="BC377" i="1"/>
  <c r="BB377" i="1"/>
  <c r="BC376" i="1"/>
  <c r="BB376" i="1"/>
  <c r="BC375" i="1"/>
  <c r="BB375" i="1"/>
  <c r="BC374" i="1"/>
  <c r="BB374" i="1"/>
  <c r="BC373" i="1"/>
  <c r="BB373" i="1"/>
  <c r="BC372" i="1"/>
  <c r="BD372" i="1" s="1"/>
  <c r="BB372" i="1"/>
  <c r="BC371" i="1"/>
  <c r="BB371" i="1"/>
  <c r="BC370" i="1"/>
  <c r="BD370" i="1" s="1"/>
  <c r="BB370" i="1"/>
  <c r="BC369" i="1"/>
  <c r="BB369" i="1"/>
  <c r="BC368" i="1"/>
  <c r="BB368" i="1"/>
  <c r="BC367" i="1"/>
  <c r="BB367" i="1"/>
  <c r="BC366" i="1"/>
  <c r="BD366" i="1" s="1"/>
  <c r="BB366" i="1"/>
  <c r="BC365" i="1"/>
  <c r="BB365" i="1"/>
  <c r="BC364" i="1"/>
  <c r="BD364" i="1" s="1"/>
  <c r="BB364" i="1"/>
  <c r="BC363" i="1"/>
  <c r="BB363" i="1"/>
  <c r="BC362" i="1"/>
  <c r="BD362" i="1" s="1"/>
  <c r="BB362" i="1"/>
  <c r="BC361" i="1"/>
  <c r="BB361" i="1"/>
  <c r="BC360" i="1"/>
  <c r="BD360" i="1" s="1"/>
  <c r="BB360" i="1"/>
  <c r="BC359" i="1"/>
  <c r="BB359" i="1"/>
  <c r="BC358" i="1"/>
  <c r="BD358" i="1" s="1"/>
  <c r="BB358" i="1"/>
  <c r="BC357" i="1"/>
  <c r="BB357" i="1"/>
  <c r="BC356" i="1"/>
  <c r="BD356" i="1" s="1"/>
  <c r="BB356" i="1"/>
  <c r="BC355" i="1"/>
  <c r="BB355" i="1"/>
  <c r="BC354" i="1"/>
  <c r="BD354" i="1" s="1"/>
  <c r="BB354" i="1"/>
  <c r="BC353" i="1"/>
  <c r="BB353" i="1"/>
  <c r="BC352" i="1"/>
  <c r="BD352" i="1" s="1"/>
  <c r="BB352" i="1"/>
  <c r="BC351" i="1"/>
  <c r="BB351" i="1"/>
  <c r="AZ350" i="1"/>
  <c r="AY350" i="1"/>
  <c r="AX350" i="1"/>
  <c r="AW350" i="1"/>
  <c r="AV350" i="1"/>
  <c r="AU350" i="1"/>
  <c r="AT350" i="1"/>
  <c r="AS350" i="1"/>
  <c r="AP350" i="1"/>
  <c r="AO350" i="1"/>
  <c r="AN350" i="1"/>
  <c r="AM350" i="1"/>
  <c r="AJ350" i="1"/>
  <c r="AI350" i="1"/>
  <c r="AG350" i="1"/>
  <c r="AF350" i="1"/>
  <c r="AD350" i="1"/>
  <c r="AC350" i="1"/>
  <c r="Z350" i="1"/>
  <c r="X350" i="1"/>
  <c r="W350" i="1"/>
  <c r="T350" i="1"/>
  <c r="R350" i="1"/>
  <c r="Q350" i="1"/>
  <c r="N350" i="1"/>
  <c r="M350" i="1"/>
  <c r="L350" i="1"/>
  <c r="I350" i="1"/>
  <c r="H350" i="1"/>
  <c r="G350" i="1"/>
  <c r="D350" i="1"/>
  <c r="C350" i="1"/>
  <c r="BC349" i="1"/>
  <c r="BD349" i="1" s="1"/>
  <c r="BB349" i="1"/>
  <c r="BC348" i="1"/>
  <c r="BB348" i="1"/>
  <c r="BC347" i="1"/>
  <c r="BD347" i="1" s="1"/>
  <c r="BB347" i="1"/>
  <c r="BC346" i="1"/>
  <c r="BB346" i="1"/>
  <c r="BC345" i="1"/>
  <c r="BD345" i="1" s="1"/>
  <c r="BB345" i="1"/>
  <c r="BC344" i="1"/>
  <c r="BB344" i="1"/>
  <c r="BC343" i="1"/>
  <c r="BD343" i="1" s="1"/>
  <c r="BB343" i="1"/>
  <c r="BC342" i="1"/>
  <c r="BB342" i="1"/>
  <c r="BC341" i="1"/>
  <c r="BD341" i="1" s="1"/>
  <c r="BB341" i="1"/>
  <c r="BC340" i="1"/>
  <c r="BB340" i="1"/>
  <c r="AZ339" i="1"/>
  <c r="AY339" i="1"/>
  <c r="AX339" i="1"/>
  <c r="AW339" i="1"/>
  <c r="AV339" i="1"/>
  <c r="AU339" i="1"/>
  <c r="AT339" i="1"/>
  <c r="AS339" i="1"/>
  <c r="AP339" i="1"/>
  <c r="AO339" i="1"/>
  <c r="AN339" i="1"/>
  <c r="AM339" i="1"/>
  <c r="AJ339" i="1"/>
  <c r="AI339" i="1"/>
  <c r="AG339" i="1"/>
  <c r="AF339" i="1"/>
  <c r="AD339" i="1"/>
  <c r="AC339" i="1"/>
  <c r="Z339" i="1"/>
  <c r="X339" i="1"/>
  <c r="W339" i="1"/>
  <c r="T339" i="1"/>
  <c r="R339" i="1"/>
  <c r="Q339" i="1"/>
  <c r="N339" i="1"/>
  <c r="M339" i="1"/>
  <c r="L339" i="1"/>
  <c r="I339" i="1"/>
  <c r="H339" i="1"/>
  <c r="G339" i="1"/>
  <c r="D339" i="1"/>
  <c r="C339" i="1"/>
  <c r="BC338" i="1"/>
  <c r="BB338" i="1"/>
  <c r="BC337" i="1"/>
  <c r="BD337" i="1" s="1"/>
  <c r="BB337" i="1"/>
  <c r="BC336" i="1"/>
  <c r="BB336" i="1"/>
  <c r="BC335" i="1"/>
  <c r="BD335" i="1" s="1"/>
  <c r="BB335" i="1"/>
  <c r="BC334" i="1"/>
  <c r="BB334" i="1"/>
  <c r="BC333" i="1"/>
  <c r="BD333" i="1" s="1"/>
  <c r="BB333" i="1"/>
  <c r="BC332" i="1"/>
  <c r="BB332" i="1"/>
  <c r="BC331" i="1"/>
  <c r="BD331" i="1" s="1"/>
  <c r="BB331" i="1"/>
  <c r="BC330" i="1"/>
  <c r="BB330" i="1"/>
  <c r="BC329" i="1"/>
  <c r="BD329" i="1" s="1"/>
  <c r="BB329" i="1"/>
  <c r="BC328" i="1"/>
  <c r="BB328" i="1"/>
  <c r="BC327" i="1"/>
  <c r="BD327" i="1" s="1"/>
  <c r="BB327" i="1"/>
  <c r="AZ326" i="1"/>
  <c r="AY326" i="1"/>
  <c r="AX326" i="1"/>
  <c r="AW326" i="1"/>
  <c r="AV326" i="1"/>
  <c r="AU326" i="1"/>
  <c r="AT326" i="1"/>
  <c r="AS326" i="1"/>
  <c r="AP326" i="1"/>
  <c r="AO326" i="1"/>
  <c r="AN326" i="1"/>
  <c r="AM326" i="1"/>
  <c r="AJ326" i="1"/>
  <c r="AI326" i="1"/>
  <c r="AG326" i="1"/>
  <c r="AF326" i="1"/>
  <c r="AD326" i="1"/>
  <c r="AC326" i="1"/>
  <c r="Z326" i="1"/>
  <c r="X326" i="1"/>
  <c r="W326" i="1"/>
  <c r="T326" i="1"/>
  <c r="R326" i="1"/>
  <c r="Q326" i="1"/>
  <c r="N326" i="1"/>
  <c r="M326" i="1"/>
  <c r="L326" i="1"/>
  <c r="I326" i="1"/>
  <c r="H326" i="1"/>
  <c r="G326" i="1"/>
  <c r="D326" i="1"/>
  <c r="C326" i="1"/>
  <c r="BC325" i="1"/>
  <c r="BB325" i="1"/>
  <c r="BC324" i="1"/>
  <c r="BD324" i="1" s="1"/>
  <c r="BB324" i="1"/>
  <c r="BC323" i="1"/>
  <c r="BB323" i="1"/>
  <c r="BC322" i="1"/>
  <c r="BD322" i="1" s="1"/>
  <c r="BB322" i="1"/>
  <c r="BC321" i="1"/>
  <c r="BB321" i="1"/>
  <c r="BC320" i="1"/>
  <c r="BD320" i="1" s="1"/>
  <c r="BB320" i="1"/>
  <c r="BC319" i="1"/>
  <c r="BB319" i="1"/>
  <c r="BC318" i="1"/>
  <c r="BD318" i="1" s="1"/>
  <c r="BB318" i="1"/>
  <c r="BC317" i="1"/>
  <c r="BB317" i="1"/>
  <c r="BC316" i="1"/>
  <c r="BD316" i="1" s="1"/>
  <c r="BB316" i="1"/>
  <c r="BC315" i="1"/>
  <c r="BB315" i="1"/>
  <c r="BC314" i="1"/>
  <c r="BD314" i="1" s="1"/>
  <c r="BB314" i="1"/>
  <c r="BC313" i="1"/>
  <c r="BB313" i="1"/>
  <c r="BC312" i="1"/>
  <c r="BB312" i="1"/>
  <c r="BC311" i="1"/>
  <c r="BB311" i="1"/>
  <c r="BC310" i="1"/>
  <c r="BD310" i="1" s="1"/>
  <c r="BB310" i="1"/>
  <c r="AZ309" i="1"/>
  <c r="AY309" i="1"/>
  <c r="AX309" i="1"/>
  <c r="AW309" i="1"/>
  <c r="AV309" i="1"/>
  <c r="AU309" i="1"/>
  <c r="AT309" i="1"/>
  <c r="AS309" i="1"/>
  <c r="AP309" i="1"/>
  <c r="AO309" i="1"/>
  <c r="AN309" i="1"/>
  <c r="AM309" i="1"/>
  <c r="AJ309" i="1"/>
  <c r="AI309" i="1"/>
  <c r="AG309" i="1"/>
  <c r="AF309" i="1"/>
  <c r="AD309" i="1"/>
  <c r="AC309" i="1"/>
  <c r="Z309" i="1"/>
  <c r="X309" i="1"/>
  <c r="W309" i="1"/>
  <c r="T309" i="1"/>
  <c r="R309" i="1"/>
  <c r="Q309" i="1"/>
  <c r="N309" i="1"/>
  <c r="M309" i="1"/>
  <c r="L309" i="1"/>
  <c r="I309" i="1"/>
  <c r="H309" i="1"/>
  <c r="G309" i="1"/>
  <c r="D309" i="1"/>
  <c r="C309" i="1"/>
  <c r="BC308" i="1"/>
  <c r="BB308" i="1"/>
  <c r="BC307" i="1"/>
  <c r="BB307" i="1"/>
  <c r="BC306" i="1"/>
  <c r="BB306" i="1"/>
  <c r="BC305" i="1"/>
  <c r="BB305" i="1"/>
  <c r="BC304" i="1"/>
  <c r="BB304" i="1"/>
  <c r="AZ303" i="1"/>
  <c r="AY303" i="1"/>
  <c r="AX303" i="1"/>
  <c r="AW303" i="1"/>
  <c r="AV303" i="1"/>
  <c r="AU303" i="1"/>
  <c r="AT303" i="1"/>
  <c r="AS303" i="1"/>
  <c r="AP303" i="1"/>
  <c r="AO303" i="1"/>
  <c r="AN303" i="1"/>
  <c r="AM303" i="1"/>
  <c r="AJ303" i="1"/>
  <c r="AI303" i="1"/>
  <c r="AG303" i="1"/>
  <c r="AF303" i="1"/>
  <c r="AD303" i="1"/>
  <c r="AC303" i="1"/>
  <c r="Z303" i="1"/>
  <c r="X303" i="1"/>
  <c r="W303" i="1"/>
  <c r="T303" i="1"/>
  <c r="R303" i="1"/>
  <c r="Q303" i="1"/>
  <c r="N303" i="1"/>
  <c r="M303" i="1"/>
  <c r="L303" i="1"/>
  <c r="I303" i="1"/>
  <c r="H303" i="1"/>
  <c r="G303" i="1"/>
  <c r="D303" i="1"/>
  <c r="C303" i="1"/>
  <c r="BC302" i="1"/>
  <c r="BB302" i="1"/>
  <c r="BC301" i="1"/>
  <c r="BB301" i="1"/>
  <c r="BC300" i="1"/>
  <c r="BB300" i="1"/>
  <c r="BC299" i="1"/>
  <c r="BB299" i="1"/>
  <c r="BC298" i="1"/>
  <c r="BB298" i="1"/>
  <c r="AZ297" i="1"/>
  <c r="AY297" i="1"/>
  <c r="AX297" i="1"/>
  <c r="AW297" i="1"/>
  <c r="AV297" i="1"/>
  <c r="AU297" i="1"/>
  <c r="AT297" i="1"/>
  <c r="AS297" i="1"/>
  <c r="AP297" i="1"/>
  <c r="AO297" i="1"/>
  <c r="AN297" i="1"/>
  <c r="AM297" i="1"/>
  <c r="AJ297" i="1"/>
  <c r="AI297" i="1"/>
  <c r="AG297" i="1"/>
  <c r="AF297" i="1"/>
  <c r="AD297" i="1"/>
  <c r="AC297" i="1"/>
  <c r="Z297" i="1"/>
  <c r="X297" i="1"/>
  <c r="W297" i="1"/>
  <c r="T297" i="1"/>
  <c r="R297" i="1"/>
  <c r="Q297" i="1"/>
  <c r="N297" i="1"/>
  <c r="M297" i="1"/>
  <c r="L297" i="1"/>
  <c r="I297" i="1"/>
  <c r="H297" i="1"/>
  <c r="G297" i="1"/>
  <c r="D297" i="1"/>
  <c r="C297" i="1"/>
  <c r="BC296" i="1"/>
  <c r="BB296" i="1"/>
  <c r="BC295" i="1"/>
  <c r="BB295" i="1"/>
  <c r="BC294" i="1"/>
  <c r="BB294" i="1"/>
  <c r="BC293" i="1"/>
  <c r="BB293" i="1"/>
  <c r="BC292" i="1"/>
  <c r="BB292" i="1"/>
  <c r="BC291" i="1"/>
  <c r="BB291" i="1"/>
  <c r="BC290" i="1"/>
  <c r="BB290" i="1"/>
  <c r="BC289" i="1"/>
  <c r="BB289" i="1"/>
  <c r="BC288" i="1"/>
  <c r="BB288" i="1"/>
  <c r="BC287" i="1"/>
  <c r="BB287" i="1"/>
  <c r="AZ286" i="1"/>
  <c r="AY286" i="1"/>
  <c r="AX286" i="1"/>
  <c r="AW286" i="1"/>
  <c r="AV286" i="1"/>
  <c r="AU286" i="1"/>
  <c r="AT286" i="1"/>
  <c r="AS286" i="1"/>
  <c r="AP286" i="1"/>
  <c r="AO286" i="1"/>
  <c r="AN286" i="1"/>
  <c r="AM286" i="1"/>
  <c r="AJ286" i="1"/>
  <c r="AI286" i="1"/>
  <c r="AG286" i="1"/>
  <c r="AF286" i="1"/>
  <c r="AD286" i="1"/>
  <c r="AC286" i="1"/>
  <c r="Z286" i="1"/>
  <c r="X286" i="1"/>
  <c r="W286" i="1"/>
  <c r="T286" i="1"/>
  <c r="R286" i="1"/>
  <c r="Q286" i="1"/>
  <c r="N286" i="1"/>
  <c r="M286" i="1"/>
  <c r="L286" i="1"/>
  <c r="I286" i="1"/>
  <c r="H286" i="1"/>
  <c r="G286" i="1"/>
  <c r="D286" i="1"/>
  <c r="C286" i="1"/>
  <c r="BC285" i="1"/>
  <c r="BB285" i="1"/>
  <c r="BC284" i="1"/>
  <c r="BD284" i="1" s="1"/>
  <c r="BB284" i="1"/>
  <c r="BC283" i="1"/>
  <c r="BB283" i="1"/>
  <c r="BC282" i="1"/>
  <c r="BD282" i="1" s="1"/>
  <c r="BB282" i="1"/>
  <c r="BC281" i="1"/>
  <c r="BB281" i="1"/>
  <c r="BC280" i="1"/>
  <c r="BD280" i="1" s="1"/>
  <c r="BB280" i="1"/>
  <c r="BC279" i="1"/>
  <c r="BB279" i="1"/>
  <c r="BC278" i="1"/>
  <c r="BD278" i="1" s="1"/>
  <c r="BB278" i="1"/>
  <c r="BC277" i="1"/>
  <c r="BB277" i="1"/>
  <c r="BC276" i="1"/>
  <c r="BD276" i="1" s="1"/>
  <c r="BB276" i="1"/>
  <c r="BC275" i="1"/>
  <c r="BB275" i="1"/>
  <c r="BC274" i="1"/>
  <c r="BD274" i="1" s="1"/>
  <c r="BB274" i="1"/>
  <c r="BC273" i="1"/>
  <c r="BB273" i="1"/>
  <c r="BC272" i="1"/>
  <c r="BD272" i="1" s="1"/>
  <c r="BB272" i="1"/>
  <c r="BC271" i="1"/>
  <c r="BB271" i="1"/>
  <c r="AZ270" i="1"/>
  <c r="AY270" i="1"/>
  <c r="AX270" i="1"/>
  <c r="AW270" i="1"/>
  <c r="AV270" i="1"/>
  <c r="AU270" i="1"/>
  <c r="AT270" i="1"/>
  <c r="AS270" i="1"/>
  <c r="AP270" i="1"/>
  <c r="AO270" i="1"/>
  <c r="AN270" i="1"/>
  <c r="AM270" i="1"/>
  <c r="AJ270" i="1"/>
  <c r="AI270" i="1"/>
  <c r="AG270" i="1"/>
  <c r="AF270" i="1"/>
  <c r="AD270" i="1"/>
  <c r="AC270" i="1"/>
  <c r="Z270" i="1"/>
  <c r="X270" i="1"/>
  <c r="W270" i="1"/>
  <c r="T270" i="1"/>
  <c r="R270" i="1"/>
  <c r="Q270" i="1"/>
  <c r="N270" i="1"/>
  <c r="M270" i="1"/>
  <c r="L270" i="1"/>
  <c r="I270" i="1"/>
  <c r="H270" i="1"/>
  <c r="G270" i="1"/>
  <c r="D270" i="1"/>
  <c r="C270" i="1"/>
  <c r="BC269" i="1"/>
  <c r="BB269" i="1"/>
  <c r="BC268" i="1"/>
  <c r="BD268" i="1" s="1"/>
  <c r="BB268" i="1"/>
  <c r="BC267" i="1"/>
  <c r="BB267" i="1"/>
  <c r="BC266" i="1"/>
  <c r="BD266" i="1" s="1"/>
  <c r="BB266" i="1"/>
  <c r="BC265" i="1"/>
  <c r="BB265" i="1"/>
  <c r="BC264" i="1"/>
  <c r="BD264" i="1" s="1"/>
  <c r="BB264" i="1"/>
  <c r="BC263" i="1"/>
  <c r="BB263" i="1"/>
  <c r="BC262" i="1"/>
  <c r="BD262" i="1" s="1"/>
  <c r="BB262" i="1"/>
  <c r="BC261" i="1"/>
  <c r="BB261" i="1"/>
  <c r="BC260" i="1"/>
  <c r="BD260" i="1" s="1"/>
  <c r="BB260" i="1"/>
  <c r="BC259" i="1"/>
  <c r="BB259" i="1"/>
  <c r="BC258" i="1"/>
  <c r="BD258" i="1" s="1"/>
  <c r="BB258" i="1"/>
  <c r="BC257" i="1"/>
  <c r="BB257" i="1"/>
  <c r="AZ256" i="1"/>
  <c r="AY256" i="1"/>
  <c r="AX256" i="1"/>
  <c r="AW256" i="1"/>
  <c r="AV256" i="1"/>
  <c r="AU256" i="1"/>
  <c r="AT256" i="1"/>
  <c r="AS256" i="1"/>
  <c r="AP256" i="1"/>
  <c r="AO256" i="1"/>
  <c r="AN256" i="1"/>
  <c r="AM256" i="1"/>
  <c r="AJ256" i="1"/>
  <c r="AI256" i="1"/>
  <c r="AG256" i="1"/>
  <c r="AF256" i="1"/>
  <c r="AD256" i="1"/>
  <c r="AC256" i="1"/>
  <c r="Z256" i="1"/>
  <c r="X256" i="1"/>
  <c r="W256" i="1"/>
  <c r="T256" i="1"/>
  <c r="R256" i="1"/>
  <c r="Q256" i="1"/>
  <c r="N256" i="1"/>
  <c r="M256" i="1"/>
  <c r="L256" i="1"/>
  <c r="I256" i="1"/>
  <c r="H256" i="1"/>
  <c r="G256" i="1"/>
  <c r="D256" i="1"/>
  <c r="C256" i="1"/>
  <c r="BC255" i="1"/>
  <c r="BB255" i="1"/>
  <c r="BC254" i="1"/>
  <c r="BD254" i="1" s="1"/>
  <c r="BB254" i="1"/>
  <c r="BC253" i="1"/>
  <c r="BB253" i="1"/>
  <c r="BC252" i="1"/>
  <c r="BD252" i="1" s="1"/>
  <c r="BB252" i="1"/>
  <c r="BC251" i="1"/>
  <c r="BB251" i="1"/>
  <c r="BC250" i="1"/>
  <c r="BD250" i="1" s="1"/>
  <c r="BB250" i="1"/>
  <c r="BC249" i="1"/>
  <c r="BB249" i="1"/>
  <c r="BC248" i="1"/>
  <c r="BD248" i="1" s="1"/>
  <c r="BB248" i="1"/>
  <c r="BC247" i="1"/>
  <c r="BB247" i="1"/>
  <c r="BC246" i="1"/>
  <c r="BD246" i="1" s="1"/>
  <c r="BB246" i="1"/>
  <c r="BC245" i="1"/>
  <c r="BB245" i="1"/>
  <c r="BC244" i="1"/>
  <c r="BD244" i="1" s="1"/>
  <c r="BB244" i="1"/>
  <c r="AZ243" i="1"/>
  <c r="AY243" i="1"/>
  <c r="AX243" i="1"/>
  <c r="AW243" i="1"/>
  <c r="AV243" i="1"/>
  <c r="AU243" i="1"/>
  <c r="AT243" i="1"/>
  <c r="AS243" i="1"/>
  <c r="AP243" i="1"/>
  <c r="AO243" i="1"/>
  <c r="AN243" i="1"/>
  <c r="AM243" i="1"/>
  <c r="AJ243" i="1"/>
  <c r="AI243" i="1"/>
  <c r="AG243" i="1"/>
  <c r="AF243" i="1"/>
  <c r="AD243" i="1"/>
  <c r="AC243" i="1"/>
  <c r="Z243" i="1"/>
  <c r="X243" i="1"/>
  <c r="W243" i="1"/>
  <c r="T243" i="1"/>
  <c r="R243" i="1"/>
  <c r="Q243" i="1"/>
  <c r="N243" i="1"/>
  <c r="M243" i="1"/>
  <c r="L243" i="1"/>
  <c r="I243" i="1"/>
  <c r="H243" i="1"/>
  <c r="G243" i="1"/>
  <c r="D243" i="1"/>
  <c r="C243" i="1"/>
  <c r="BC242" i="1"/>
  <c r="BB242" i="1"/>
  <c r="BC241" i="1"/>
  <c r="BB241" i="1"/>
  <c r="BC240" i="1"/>
  <c r="BB240" i="1"/>
  <c r="BC239" i="1"/>
  <c r="BB239" i="1"/>
  <c r="BC238" i="1"/>
  <c r="BB238" i="1"/>
  <c r="BC237" i="1"/>
  <c r="BB237" i="1"/>
  <c r="BC236" i="1"/>
  <c r="BB236" i="1"/>
  <c r="BC235" i="1"/>
  <c r="BB235" i="1"/>
  <c r="BC234" i="1"/>
  <c r="BB234" i="1"/>
  <c r="BC233" i="1"/>
  <c r="BB233" i="1"/>
  <c r="BC232" i="1"/>
  <c r="BB232" i="1"/>
  <c r="BC231" i="1"/>
  <c r="BD231" i="1" s="1"/>
  <c r="BB231" i="1"/>
  <c r="BC230" i="1"/>
  <c r="BB230" i="1"/>
  <c r="BC229" i="1"/>
  <c r="BD229" i="1" s="1"/>
  <c r="BB229" i="1"/>
  <c r="BC228" i="1"/>
  <c r="BB228" i="1"/>
  <c r="BC227" i="1"/>
  <c r="BD227" i="1" s="1"/>
  <c r="BB227" i="1"/>
  <c r="BC226" i="1"/>
  <c r="BB226" i="1"/>
  <c r="BC225" i="1"/>
  <c r="BD225" i="1" s="1"/>
  <c r="BB225" i="1"/>
  <c r="BC224" i="1"/>
  <c r="BB224" i="1"/>
  <c r="BC223" i="1"/>
  <c r="BD223" i="1" s="1"/>
  <c r="BB223" i="1"/>
  <c r="AZ222" i="1"/>
  <c r="AY222" i="1"/>
  <c r="AX222" i="1"/>
  <c r="AW222" i="1"/>
  <c r="AV222" i="1"/>
  <c r="AU222" i="1"/>
  <c r="AT222" i="1"/>
  <c r="AS222" i="1"/>
  <c r="AP222" i="1"/>
  <c r="AO222" i="1"/>
  <c r="AN222" i="1"/>
  <c r="AM222" i="1"/>
  <c r="AJ222" i="1"/>
  <c r="AI222" i="1"/>
  <c r="AG222" i="1"/>
  <c r="AF222" i="1"/>
  <c r="AD222" i="1"/>
  <c r="AC222" i="1"/>
  <c r="Z222" i="1"/>
  <c r="X222" i="1"/>
  <c r="W222" i="1"/>
  <c r="T222" i="1"/>
  <c r="R222" i="1"/>
  <c r="Q222" i="1"/>
  <c r="N222" i="1"/>
  <c r="M222" i="1"/>
  <c r="L222" i="1"/>
  <c r="I222" i="1"/>
  <c r="H222" i="1"/>
  <c r="G222" i="1"/>
  <c r="D222" i="1"/>
  <c r="C222" i="1"/>
  <c r="BC221" i="1"/>
  <c r="BB221" i="1"/>
  <c r="BC220" i="1"/>
  <c r="BB220" i="1"/>
  <c r="BC219" i="1"/>
  <c r="BB219" i="1"/>
  <c r="BC218" i="1"/>
  <c r="BB218" i="1"/>
  <c r="BC217" i="1"/>
  <c r="BB217" i="1"/>
  <c r="BC216" i="1"/>
  <c r="BB216" i="1"/>
  <c r="BC215" i="1"/>
  <c r="BB215" i="1"/>
  <c r="BC214" i="1"/>
  <c r="BB214" i="1"/>
  <c r="BC213" i="1"/>
  <c r="BB213" i="1"/>
  <c r="BC212" i="1"/>
  <c r="BB212" i="1"/>
  <c r="BC211" i="1"/>
  <c r="BB211" i="1"/>
  <c r="BC210" i="1"/>
  <c r="BB210" i="1"/>
  <c r="BC209" i="1"/>
  <c r="BB209" i="1"/>
  <c r="BC208" i="1"/>
  <c r="BB208" i="1"/>
  <c r="BC207" i="1"/>
  <c r="BB207" i="1"/>
  <c r="AZ206" i="1"/>
  <c r="AY206" i="1"/>
  <c r="AX206" i="1"/>
  <c r="AW206" i="1"/>
  <c r="AV206" i="1"/>
  <c r="AU206" i="1"/>
  <c r="AT206" i="1"/>
  <c r="AS206" i="1"/>
  <c r="AP206" i="1"/>
  <c r="AO206" i="1"/>
  <c r="AN206" i="1"/>
  <c r="AM206" i="1"/>
  <c r="AJ206" i="1"/>
  <c r="AI206" i="1"/>
  <c r="AG206" i="1"/>
  <c r="AF206" i="1"/>
  <c r="AD206" i="1"/>
  <c r="AC206" i="1"/>
  <c r="Z206" i="1"/>
  <c r="X206" i="1"/>
  <c r="W206" i="1"/>
  <c r="T206" i="1"/>
  <c r="R206" i="1"/>
  <c r="Q206" i="1"/>
  <c r="N206" i="1"/>
  <c r="M206" i="1"/>
  <c r="L206" i="1"/>
  <c r="I206" i="1"/>
  <c r="H206" i="1"/>
  <c r="G206" i="1"/>
  <c r="D206" i="1"/>
  <c r="C206" i="1"/>
  <c r="BC205" i="1"/>
  <c r="BD205" i="1" s="1"/>
  <c r="BB205" i="1"/>
  <c r="BC204" i="1"/>
  <c r="BD204" i="1" s="1"/>
  <c r="BB204" i="1"/>
  <c r="BC203" i="1"/>
  <c r="BD203" i="1" s="1"/>
  <c r="BB203" i="1"/>
  <c r="BC202" i="1"/>
  <c r="BB202" i="1"/>
  <c r="BC201" i="1"/>
  <c r="BD201" i="1" s="1"/>
  <c r="BB201" i="1"/>
  <c r="BC200" i="1"/>
  <c r="BB200" i="1"/>
  <c r="BC199" i="1"/>
  <c r="BD199" i="1" s="1"/>
  <c r="BB199" i="1"/>
  <c r="BC198" i="1"/>
  <c r="BB198" i="1"/>
  <c r="AZ197" i="1"/>
  <c r="AY197" i="1"/>
  <c r="AX197" i="1"/>
  <c r="AW197" i="1"/>
  <c r="AV197" i="1"/>
  <c r="AU197" i="1"/>
  <c r="AT197" i="1"/>
  <c r="AS197" i="1"/>
  <c r="AP197" i="1"/>
  <c r="AO197" i="1"/>
  <c r="AN197" i="1"/>
  <c r="AM197" i="1"/>
  <c r="AJ197" i="1"/>
  <c r="AI197" i="1"/>
  <c r="AG197" i="1"/>
  <c r="AF197" i="1"/>
  <c r="AD197" i="1"/>
  <c r="AC197" i="1"/>
  <c r="Z197" i="1"/>
  <c r="X197" i="1"/>
  <c r="W197" i="1"/>
  <c r="T197" i="1"/>
  <c r="R197" i="1"/>
  <c r="Q197" i="1"/>
  <c r="N197" i="1"/>
  <c r="M197" i="1"/>
  <c r="L197" i="1"/>
  <c r="I197" i="1"/>
  <c r="H197" i="1"/>
  <c r="G197" i="1"/>
  <c r="D197" i="1"/>
  <c r="C197" i="1"/>
  <c r="BC196" i="1"/>
  <c r="BB196" i="1"/>
  <c r="BC195" i="1"/>
  <c r="BD195" i="1" s="1"/>
  <c r="BB195" i="1"/>
  <c r="BC194" i="1"/>
  <c r="BB194" i="1"/>
  <c r="BC193" i="1"/>
  <c r="BD193" i="1" s="1"/>
  <c r="BB193" i="1"/>
  <c r="BC192" i="1"/>
  <c r="BB192" i="1"/>
  <c r="BC191" i="1"/>
  <c r="BD191" i="1" s="1"/>
  <c r="BB191" i="1"/>
  <c r="BC190" i="1"/>
  <c r="BB190" i="1"/>
  <c r="BC189" i="1"/>
  <c r="BD189" i="1" s="1"/>
  <c r="BB189" i="1"/>
  <c r="BC188" i="1"/>
  <c r="BB188" i="1"/>
  <c r="BC187" i="1"/>
  <c r="BD187" i="1" s="1"/>
  <c r="BB187" i="1"/>
  <c r="BC186" i="1"/>
  <c r="BB186" i="1"/>
  <c r="BC185" i="1"/>
  <c r="BD185" i="1" s="1"/>
  <c r="BB185" i="1"/>
  <c r="BC184" i="1"/>
  <c r="BB184" i="1"/>
  <c r="BC183" i="1"/>
  <c r="BB183" i="1"/>
  <c r="BC182" i="1"/>
  <c r="BB182" i="1"/>
  <c r="BC181" i="1"/>
  <c r="BD181" i="1" s="1"/>
  <c r="BB181" i="1"/>
  <c r="BC180" i="1"/>
  <c r="BB180" i="1"/>
  <c r="BC179" i="1"/>
  <c r="BD179" i="1" s="1"/>
  <c r="BB179" i="1"/>
  <c r="AZ178" i="1"/>
  <c r="AY178" i="1"/>
  <c r="AX178" i="1"/>
  <c r="AW178" i="1"/>
  <c r="AV178" i="1"/>
  <c r="AU178" i="1"/>
  <c r="AT178" i="1"/>
  <c r="AS178" i="1"/>
  <c r="AP178" i="1"/>
  <c r="AO178" i="1"/>
  <c r="AN178" i="1"/>
  <c r="AM178" i="1"/>
  <c r="AJ178" i="1"/>
  <c r="AI178" i="1"/>
  <c r="AG178" i="1"/>
  <c r="AF178" i="1"/>
  <c r="AD178" i="1"/>
  <c r="AC178" i="1"/>
  <c r="Z178" i="1"/>
  <c r="X178" i="1"/>
  <c r="W178" i="1"/>
  <c r="T178" i="1"/>
  <c r="R178" i="1"/>
  <c r="Q178" i="1"/>
  <c r="N178" i="1"/>
  <c r="M178" i="1"/>
  <c r="L178" i="1"/>
  <c r="I178" i="1"/>
  <c r="H178" i="1"/>
  <c r="G178" i="1"/>
  <c r="D178" i="1"/>
  <c r="C178" i="1"/>
  <c r="BC177" i="1"/>
  <c r="BB177" i="1"/>
  <c r="BC176" i="1"/>
  <c r="BD176" i="1" s="1"/>
  <c r="BB176" i="1"/>
  <c r="BC175" i="1"/>
  <c r="BB175" i="1"/>
  <c r="BC174" i="1"/>
  <c r="BD174" i="1" s="1"/>
  <c r="BB174" i="1"/>
  <c r="BC173" i="1"/>
  <c r="BB173" i="1"/>
  <c r="BC172" i="1"/>
  <c r="BD172" i="1" s="1"/>
  <c r="BB172" i="1"/>
  <c r="BC171" i="1"/>
  <c r="BB171" i="1"/>
  <c r="BC170" i="1"/>
  <c r="BD170" i="1" s="1"/>
  <c r="BB170" i="1"/>
  <c r="BC169" i="1"/>
  <c r="BB169" i="1"/>
  <c r="BC168" i="1"/>
  <c r="BD168" i="1" s="1"/>
  <c r="BB168" i="1"/>
  <c r="BC167" i="1"/>
  <c r="BB167" i="1"/>
  <c r="BC166" i="1"/>
  <c r="BD166" i="1" s="1"/>
  <c r="BB166" i="1"/>
  <c r="BC165" i="1"/>
  <c r="BB165" i="1"/>
  <c r="BC164" i="1"/>
  <c r="BD164" i="1" s="1"/>
  <c r="BB164" i="1"/>
  <c r="BC163" i="1"/>
  <c r="BB163" i="1"/>
  <c r="BC162" i="1"/>
  <c r="BD162" i="1" s="1"/>
  <c r="BB162" i="1"/>
  <c r="BC161" i="1"/>
  <c r="BB161" i="1"/>
  <c r="BC160" i="1"/>
  <c r="BD160" i="1" s="1"/>
  <c r="BB160" i="1"/>
  <c r="BC159" i="1"/>
  <c r="BB159" i="1"/>
  <c r="BC158" i="1"/>
  <c r="BD158" i="1" s="1"/>
  <c r="BB158" i="1"/>
  <c r="BC157" i="1"/>
  <c r="BB157" i="1"/>
  <c r="BC156" i="1"/>
  <c r="BD156" i="1" s="1"/>
  <c r="BB156" i="1"/>
  <c r="AZ155" i="1"/>
  <c r="AY155" i="1"/>
  <c r="AX155" i="1"/>
  <c r="AW155" i="1"/>
  <c r="AV155" i="1"/>
  <c r="AU155" i="1"/>
  <c r="AT155" i="1"/>
  <c r="AS155" i="1"/>
  <c r="AP155" i="1"/>
  <c r="AO155" i="1"/>
  <c r="AN155" i="1"/>
  <c r="AM155" i="1"/>
  <c r="AJ155" i="1"/>
  <c r="AI155" i="1"/>
  <c r="AG155" i="1"/>
  <c r="AF155" i="1"/>
  <c r="AD155" i="1"/>
  <c r="AC155" i="1"/>
  <c r="Z155" i="1"/>
  <c r="X155" i="1"/>
  <c r="W155" i="1"/>
  <c r="T155" i="1"/>
  <c r="R155" i="1"/>
  <c r="Q155" i="1"/>
  <c r="N155" i="1"/>
  <c r="M155" i="1"/>
  <c r="L155" i="1"/>
  <c r="I155" i="1"/>
  <c r="H155" i="1"/>
  <c r="G155" i="1"/>
  <c r="D155" i="1"/>
  <c r="C155" i="1"/>
  <c r="BC154" i="1"/>
  <c r="BB154" i="1"/>
  <c r="BC153" i="1"/>
  <c r="BB153" i="1"/>
  <c r="BC152" i="1"/>
  <c r="BB152" i="1"/>
  <c r="BC151" i="1"/>
  <c r="BB151" i="1"/>
  <c r="BC150" i="1"/>
  <c r="BB150" i="1"/>
  <c r="BC149" i="1"/>
  <c r="BB149" i="1"/>
  <c r="BC148" i="1"/>
  <c r="BB148" i="1"/>
  <c r="BC147" i="1"/>
  <c r="BB147" i="1"/>
  <c r="BC146" i="1"/>
  <c r="BB146" i="1"/>
  <c r="BC145" i="1"/>
  <c r="BB145" i="1"/>
  <c r="BC144" i="1"/>
  <c r="BB144" i="1"/>
  <c r="AZ143" i="1"/>
  <c r="AY143" i="1"/>
  <c r="AX143" i="1"/>
  <c r="AW143" i="1"/>
  <c r="AV143" i="1"/>
  <c r="AU143" i="1"/>
  <c r="AT143" i="1"/>
  <c r="AS143" i="1"/>
  <c r="AP143" i="1"/>
  <c r="AO143" i="1"/>
  <c r="AN143" i="1"/>
  <c r="AM143" i="1"/>
  <c r="AJ143" i="1"/>
  <c r="AI143" i="1"/>
  <c r="AG143" i="1"/>
  <c r="AF143" i="1"/>
  <c r="AD143" i="1"/>
  <c r="AC143" i="1"/>
  <c r="Z143" i="1"/>
  <c r="X143" i="1"/>
  <c r="W143" i="1"/>
  <c r="T143" i="1"/>
  <c r="R143" i="1"/>
  <c r="Q143" i="1"/>
  <c r="N143" i="1"/>
  <c r="M143" i="1"/>
  <c r="L143" i="1"/>
  <c r="I143" i="1"/>
  <c r="H143" i="1"/>
  <c r="G143" i="1"/>
  <c r="D143" i="1"/>
  <c r="C143" i="1"/>
  <c r="BC142" i="1"/>
  <c r="BB142" i="1"/>
  <c r="BC141" i="1"/>
  <c r="BB141" i="1"/>
  <c r="BC140" i="1"/>
  <c r="BB140" i="1"/>
  <c r="BC139" i="1"/>
  <c r="BB139" i="1"/>
  <c r="BC138" i="1"/>
  <c r="BB138" i="1"/>
  <c r="BC137" i="1"/>
  <c r="BB137" i="1"/>
  <c r="BC136" i="1"/>
  <c r="BB136" i="1"/>
  <c r="BC135" i="1"/>
  <c r="BB135" i="1"/>
  <c r="BC134" i="1"/>
  <c r="BB134" i="1"/>
  <c r="BC133" i="1"/>
  <c r="BB133" i="1"/>
  <c r="BC132" i="1"/>
  <c r="BB132" i="1"/>
  <c r="BC131" i="1"/>
  <c r="BB131" i="1"/>
  <c r="BC130" i="1"/>
  <c r="BB130" i="1"/>
  <c r="BC129" i="1"/>
  <c r="BB129" i="1"/>
  <c r="BC128" i="1"/>
  <c r="BB128" i="1"/>
  <c r="BC127" i="1"/>
  <c r="BB127" i="1"/>
  <c r="AZ126" i="1"/>
  <c r="AY126" i="1"/>
  <c r="AX126" i="1"/>
  <c r="AW126" i="1"/>
  <c r="AV126" i="1"/>
  <c r="AU126" i="1"/>
  <c r="AT126" i="1"/>
  <c r="AS126" i="1"/>
  <c r="AP126" i="1"/>
  <c r="AO126" i="1"/>
  <c r="AN126" i="1"/>
  <c r="AM126" i="1"/>
  <c r="AJ126" i="1"/>
  <c r="AI126" i="1"/>
  <c r="AG126" i="1"/>
  <c r="AF126" i="1"/>
  <c r="AD126" i="1"/>
  <c r="AC126" i="1"/>
  <c r="Z126" i="1"/>
  <c r="X126" i="1"/>
  <c r="W126" i="1"/>
  <c r="T126" i="1"/>
  <c r="R126" i="1"/>
  <c r="Q126" i="1"/>
  <c r="N126" i="1"/>
  <c r="M126" i="1"/>
  <c r="L126" i="1"/>
  <c r="I126" i="1"/>
  <c r="H126" i="1"/>
  <c r="G126" i="1"/>
  <c r="D126" i="1"/>
  <c r="C126" i="1"/>
  <c r="BC125" i="1"/>
  <c r="BB125" i="1"/>
  <c r="BC124" i="1"/>
  <c r="BB124" i="1"/>
  <c r="BC123" i="1"/>
  <c r="BB123" i="1"/>
  <c r="BC122" i="1"/>
  <c r="BB122" i="1"/>
  <c r="BC121" i="1"/>
  <c r="BB121" i="1"/>
  <c r="BC120" i="1"/>
  <c r="BB120" i="1"/>
  <c r="BC119" i="1"/>
  <c r="BB119" i="1"/>
  <c r="BC118" i="1"/>
  <c r="BB118" i="1"/>
  <c r="BC117" i="1"/>
  <c r="BB117" i="1"/>
  <c r="BC116" i="1"/>
  <c r="BB116" i="1"/>
  <c r="BC115" i="1"/>
  <c r="BB115" i="1"/>
  <c r="BC114" i="1"/>
  <c r="BB114" i="1"/>
  <c r="BC113" i="1"/>
  <c r="BB113" i="1"/>
  <c r="BC112" i="1"/>
  <c r="BB112" i="1"/>
  <c r="AZ111" i="1"/>
  <c r="AY111" i="1"/>
  <c r="AX111" i="1"/>
  <c r="AW111" i="1"/>
  <c r="AV111" i="1"/>
  <c r="AU111" i="1"/>
  <c r="AT111" i="1"/>
  <c r="AS111" i="1"/>
  <c r="AP111" i="1"/>
  <c r="AO111" i="1"/>
  <c r="AN111" i="1"/>
  <c r="AM111" i="1"/>
  <c r="AJ111" i="1"/>
  <c r="AI111" i="1"/>
  <c r="AG111" i="1"/>
  <c r="AF111" i="1"/>
  <c r="AD111" i="1"/>
  <c r="AC111" i="1"/>
  <c r="Z111" i="1"/>
  <c r="X111" i="1"/>
  <c r="W111" i="1"/>
  <c r="T111" i="1"/>
  <c r="R111" i="1"/>
  <c r="Q111" i="1"/>
  <c r="N111" i="1"/>
  <c r="M111" i="1"/>
  <c r="L111" i="1"/>
  <c r="I111" i="1"/>
  <c r="H111" i="1"/>
  <c r="G111" i="1"/>
  <c r="D111" i="1"/>
  <c r="C111" i="1"/>
  <c r="BC110" i="1"/>
  <c r="BB110" i="1"/>
  <c r="BC109" i="1"/>
  <c r="BB109" i="1"/>
  <c r="BC108" i="1"/>
  <c r="BB108" i="1"/>
  <c r="BC107" i="1"/>
  <c r="BB107" i="1"/>
  <c r="BC106" i="1"/>
  <c r="BB106" i="1"/>
  <c r="BC105" i="1"/>
  <c r="BB105" i="1"/>
  <c r="BC104" i="1"/>
  <c r="BB104" i="1"/>
  <c r="BC103" i="1"/>
  <c r="BB103" i="1"/>
  <c r="BC102" i="1"/>
  <c r="BB102" i="1"/>
  <c r="BC101" i="1"/>
  <c r="BB101" i="1"/>
  <c r="BC100" i="1"/>
  <c r="BB100" i="1"/>
  <c r="BC99" i="1"/>
  <c r="BB99" i="1"/>
  <c r="BC98" i="1"/>
  <c r="BB98" i="1"/>
  <c r="BC97" i="1"/>
  <c r="BB97" i="1"/>
  <c r="BC96" i="1"/>
  <c r="BB96" i="1"/>
  <c r="BC95" i="1"/>
  <c r="BB95" i="1"/>
  <c r="BC94" i="1"/>
  <c r="BB94" i="1"/>
  <c r="AZ93" i="1"/>
  <c r="AY93" i="1"/>
  <c r="AX93" i="1"/>
  <c r="AW93" i="1"/>
  <c r="AV93" i="1"/>
  <c r="AU93" i="1"/>
  <c r="AT93" i="1"/>
  <c r="AS93" i="1"/>
  <c r="AP93" i="1"/>
  <c r="AO93" i="1"/>
  <c r="AN93" i="1"/>
  <c r="AM93" i="1"/>
  <c r="AJ93" i="1"/>
  <c r="AI93" i="1"/>
  <c r="AG93" i="1"/>
  <c r="AF93" i="1"/>
  <c r="AD93" i="1"/>
  <c r="AC93" i="1"/>
  <c r="Z93" i="1"/>
  <c r="X93" i="1"/>
  <c r="W93" i="1"/>
  <c r="T93" i="1"/>
  <c r="R93" i="1"/>
  <c r="Q93" i="1"/>
  <c r="N93" i="1"/>
  <c r="M93" i="1"/>
  <c r="L93" i="1"/>
  <c r="I93" i="1"/>
  <c r="H93" i="1"/>
  <c r="G93" i="1"/>
  <c r="D93" i="1"/>
  <c r="C93" i="1"/>
  <c r="BC92" i="1"/>
  <c r="BB92" i="1"/>
  <c r="BC91" i="1"/>
  <c r="BB91" i="1"/>
  <c r="BC90" i="1"/>
  <c r="BB90" i="1"/>
  <c r="BC89" i="1"/>
  <c r="BB89" i="1"/>
  <c r="BC88" i="1"/>
  <c r="BB88" i="1"/>
  <c r="BC87" i="1"/>
  <c r="BB87" i="1"/>
  <c r="BC86" i="1"/>
  <c r="BB86" i="1"/>
  <c r="BC85" i="1"/>
  <c r="BB85" i="1"/>
  <c r="BC84" i="1"/>
  <c r="BB84" i="1"/>
  <c r="BC83" i="1"/>
  <c r="BB83" i="1"/>
  <c r="BC82" i="1"/>
  <c r="BB82" i="1"/>
  <c r="BC81" i="1"/>
  <c r="BB81" i="1"/>
  <c r="BC80" i="1"/>
  <c r="BB80" i="1"/>
  <c r="BC79" i="1"/>
  <c r="BB79" i="1"/>
  <c r="BC78" i="1"/>
  <c r="BB78" i="1"/>
  <c r="BC77" i="1"/>
  <c r="BB77" i="1"/>
  <c r="BC76" i="1"/>
  <c r="BB76" i="1"/>
  <c r="BC75" i="1"/>
  <c r="BB75" i="1"/>
  <c r="BC74" i="1"/>
  <c r="BB74" i="1"/>
  <c r="BC73" i="1"/>
  <c r="BB73" i="1"/>
  <c r="BC72" i="1"/>
  <c r="BB72" i="1"/>
  <c r="AZ71" i="1"/>
  <c r="AY71" i="1"/>
  <c r="AX71" i="1"/>
  <c r="AW71" i="1"/>
  <c r="AV71" i="1"/>
  <c r="AU71" i="1"/>
  <c r="AT71" i="1"/>
  <c r="AS71" i="1"/>
  <c r="AP71" i="1"/>
  <c r="AO71" i="1"/>
  <c r="AN71" i="1"/>
  <c r="AM71" i="1"/>
  <c r="AJ71" i="1"/>
  <c r="AI71" i="1"/>
  <c r="AG71" i="1"/>
  <c r="AF71" i="1"/>
  <c r="AD71" i="1"/>
  <c r="AC71" i="1"/>
  <c r="Z71" i="1"/>
  <c r="X71" i="1"/>
  <c r="W71" i="1"/>
  <c r="T71" i="1"/>
  <c r="R71" i="1"/>
  <c r="Q71" i="1"/>
  <c r="N71" i="1"/>
  <c r="M71" i="1"/>
  <c r="L71" i="1"/>
  <c r="I71" i="1"/>
  <c r="H71" i="1"/>
  <c r="G71" i="1"/>
  <c r="D71" i="1"/>
  <c r="C71" i="1"/>
  <c r="BC70" i="1"/>
  <c r="BB70" i="1"/>
  <c r="BC69" i="1"/>
  <c r="BB69" i="1"/>
  <c r="BC68" i="1"/>
  <c r="BB68" i="1"/>
  <c r="BC67" i="1"/>
  <c r="BB67" i="1"/>
  <c r="BC66" i="1"/>
  <c r="BB66" i="1"/>
  <c r="BC65" i="1"/>
  <c r="BD65" i="1" s="1"/>
  <c r="BB65" i="1"/>
  <c r="BC64" i="1"/>
  <c r="BB64" i="1"/>
  <c r="BC63" i="1"/>
  <c r="BD63" i="1" s="1"/>
  <c r="BB63" i="1"/>
  <c r="BC62" i="1"/>
  <c r="BB62" i="1"/>
  <c r="BC61" i="1"/>
  <c r="BD61" i="1" s="1"/>
  <c r="BB61" i="1"/>
  <c r="BC60" i="1"/>
  <c r="BB60" i="1"/>
  <c r="BC59" i="1"/>
  <c r="BD59" i="1" s="1"/>
  <c r="BB59" i="1"/>
  <c r="BC58" i="1"/>
  <c r="BB58" i="1"/>
  <c r="BC57" i="1"/>
  <c r="BD57" i="1" s="1"/>
  <c r="BB57" i="1"/>
  <c r="BC56" i="1"/>
  <c r="BB56" i="1"/>
  <c r="BC55" i="1"/>
  <c r="BD55" i="1" s="1"/>
  <c r="BB55" i="1"/>
  <c r="BC54" i="1"/>
  <c r="BB54" i="1"/>
  <c r="BC53" i="1"/>
  <c r="BD53" i="1" s="1"/>
  <c r="BB53" i="1"/>
  <c r="BC52" i="1"/>
  <c r="BB52" i="1"/>
  <c r="BC51" i="1"/>
  <c r="BD51" i="1" s="1"/>
  <c r="BB51" i="1"/>
  <c r="BC50" i="1"/>
  <c r="BB50" i="1"/>
  <c r="BC49" i="1"/>
  <c r="BD49" i="1" s="1"/>
  <c r="BB49" i="1"/>
  <c r="AZ48" i="1"/>
  <c r="AZ397" i="1" s="1"/>
  <c r="AY48" i="1"/>
  <c r="AX48" i="1"/>
  <c r="AX397" i="1" s="1"/>
  <c r="AW48" i="1"/>
  <c r="AV48" i="1"/>
  <c r="AV397" i="1" s="1"/>
  <c r="AU48" i="1"/>
  <c r="AT48" i="1"/>
  <c r="AT397" i="1" s="1"/>
  <c r="AS48" i="1"/>
  <c r="AP48" i="1"/>
  <c r="AO48" i="1"/>
  <c r="AN48" i="1"/>
  <c r="AN397" i="1" s="1"/>
  <c r="AM48" i="1"/>
  <c r="AJ48" i="1"/>
  <c r="AI48" i="1"/>
  <c r="AG48" i="1"/>
  <c r="AF48" i="1"/>
  <c r="AD48" i="1"/>
  <c r="AC48" i="1"/>
  <c r="Z48" i="1"/>
  <c r="X48" i="1"/>
  <c r="W48" i="1"/>
  <c r="W397" i="1" s="1"/>
  <c r="T48" i="1"/>
  <c r="R48" i="1"/>
  <c r="R397" i="1" s="1"/>
  <c r="Q48" i="1"/>
  <c r="N48" i="1"/>
  <c r="M48" i="1"/>
  <c r="L48" i="1"/>
  <c r="L397" i="1" s="1"/>
  <c r="I48" i="1"/>
  <c r="H48" i="1"/>
  <c r="H397" i="1" s="1"/>
  <c r="G48" i="1"/>
  <c r="D48" i="1"/>
  <c r="C48" i="1"/>
  <c r="BC47" i="1"/>
  <c r="BB47" i="1"/>
  <c r="BC46" i="1"/>
  <c r="BD46" i="1" s="1"/>
  <c r="BB46" i="1"/>
  <c r="BC45" i="1"/>
  <c r="BB45" i="1"/>
  <c r="BC44" i="1"/>
  <c r="BD44" i="1" s="1"/>
  <c r="BB44" i="1"/>
  <c r="BC43" i="1"/>
  <c r="BB43" i="1"/>
  <c r="BC42" i="1"/>
  <c r="BD42" i="1" s="1"/>
  <c r="BB42" i="1"/>
  <c r="BC41" i="1"/>
  <c r="BB41" i="1"/>
  <c r="BC40" i="1"/>
  <c r="BD40" i="1" s="1"/>
  <c r="BB40" i="1"/>
  <c r="BC39" i="1"/>
  <c r="BB39" i="1"/>
  <c r="BC38" i="1"/>
  <c r="BD38" i="1" s="1"/>
  <c r="BB38" i="1"/>
  <c r="BC37" i="1"/>
  <c r="BB37" i="1"/>
  <c r="BC36" i="1"/>
  <c r="BD36" i="1" s="1"/>
  <c r="BB36" i="1"/>
  <c r="BC35" i="1"/>
  <c r="BB35" i="1"/>
  <c r="BC34" i="1"/>
  <c r="BD34" i="1" s="1"/>
  <c r="BB34" i="1"/>
  <c r="BC33" i="1"/>
  <c r="BB33" i="1"/>
  <c r="BC32" i="1"/>
  <c r="BD32" i="1" s="1"/>
  <c r="BB32" i="1"/>
  <c r="BC31" i="1"/>
  <c r="BB31" i="1"/>
  <c r="BC30" i="1"/>
  <c r="BD30" i="1" s="1"/>
  <c r="BB30" i="1"/>
  <c r="BC29" i="1"/>
  <c r="BB29" i="1"/>
  <c r="BC28" i="1"/>
  <c r="BD28" i="1" s="1"/>
  <c r="BB28" i="1"/>
  <c r="BC27" i="1"/>
  <c r="BB27" i="1"/>
  <c r="BC26" i="1"/>
  <c r="BD26" i="1" s="1"/>
  <c r="BB26" i="1"/>
  <c r="BC25" i="1"/>
  <c r="BB25" i="1"/>
  <c r="BC24" i="1"/>
  <c r="BD24" i="1" s="1"/>
  <c r="BB24" i="1"/>
  <c r="BC23" i="1"/>
  <c r="BB23" i="1"/>
  <c r="BC22" i="1"/>
  <c r="BD22" i="1" s="1"/>
  <c r="BB22" i="1"/>
  <c r="BC21" i="1"/>
  <c r="BB21" i="1"/>
  <c r="BC20" i="1"/>
  <c r="BD20" i="1" s="1"/>
  <c r="BB20" i="1"/>
  <c r="BC19" i="1"/>
  <c r="BB19" i="1"/>
  <c r="BC18" i="1"/>
  <c r="BD18" i="1" s="1"/>
  <c r="BB18" i="1"/>
  <c r="BC17" i="1"/>
  <c r="BB17" i="1"/>
  <c r="BC16" i="1"/>
  <c r="BD16" i="1" s="1"/>
  <c r="BB16" i="1"/>
  <c r="BC15" i="1"/>
  <c r="BB15" i="1"/>
  <c r="BC14" i="1"/>
  <c r="BB14" i="1"/>
  <c r="BC13" i="1"/>
  <c r="BB13" i="1"/>
  <c r="BC12" i="1"/>
  <c r="BD12" i="1" s="1"/>
  <c r="BB12" i="1"/>
  <c r="BC11" i="1"/>
  <c r="BB11" i="1"/>
  <c r="BC10" i="1"/>
  <c r="BD10" i="1" s="1"/>
  <c r="BB10" i="1"/>
  <c r="BC9" i="1"/>
  <c r="BB9" i="1"/>
  <c r="BC8" i="1"/>
  <c r="BD8" i="1" s="1"/>
  <c r="BB8" i="1"/>
  <c r="BC7" i="1"/>
  <c r="BB7" i="1"/>
  <c r="AB47" i="1" l="1"/>
  <c r="AB45" i="1"/>
  <c r="AB43" i="1"/>
  <c r="AB41" i="1"/>
  <c r="AB39" i="1"/>
  <c r="AB37" i="1"/>
  <c r="AB35" i="1"/>
  <c r="AB33" i="1"/>
  <c r="AB31" i="1"/>
  <c r="AB29" i="1"/>
  <c r="AB27" i="1"/>
  <c r="AB25" i="1"/>
  <c r="AB23" i="1"/>
  <c r="AB21" i="1"/>
  <c r="AB19" i="1"/>
  <c r="AB17" i="1"/>
  <c r="AB15" i="1"/>
  <c r="AB13" i="1"/>
  <c r="AB11" i="1"/>
  <c r="AB9" i="1"/>
  <c r="AB7" i="1"/>
  <c r="AB48" i="1"/>
  <c r="AB46" i="1"/>
  <c r="AB44" i="1"/>
  <c r="AB42" i="1"/>
  <c r="AB40" i="1"/>
  <c r="AB38" i="1"/>
  <c r="AB36" i="1"/>
  <c r="AB34" i="1"/>
  <c r="AB32" i="1"/>
  <c r="AB30" i="1"/>
  <c r="AB28" i="1"/>
  <c r="AB26" i="1"/>
  <c r="AB24" i="1"/>
  <c r="AB22" i="1"/>
  <c r="AB20" i="1"/>
  <c r="AB18" i="1"/>
  <c r="AB16" i="1"/>
  <c r="AB14" i="1"/>
  <c r="AB12" i="1"/>
  <c r="AB10" i="1"/>
  <c r="AB8" i="1"/>
  <c r="AG397" i="1"/>
  <c r="AH48" i="1"/>
  <c r="AH46" i="1"/>
  <c r="AH44" i="1"/>
  <c r="AH42" i="1"/>
  <c r="AH40" i="1"/>
  <c r="AH38" i="1"/>
  <c r="AH36" i="1"/>
  <c r="AH34" i="1"/>
  <c r="AH32" i="1"/>
  <c r="AH30" i="1"/>
  <c r="AH28" i="1"/>
  <c r="AH26" i="1"/>
  <c r="AH24" i="1"/>
  <c r="AH22" i="1"/>
  <c r="AH20" i="1"/>
  <c r="AH18" i="1"/>
  <c r="AH16" i="1"/>
  <c r="AH14" i="1"/>
  <c r="AH12" i="1"/>
  <c r="AH10" i="1"/>
  <c r="AH8" i="1"/>
  <c r="AH47" i="1"/>
  <c r="AH45" i="1"/>
  <c r="AH43" i="1"/>
  <c r="AH41" i="1"/>
  <c r="AH39" i="1"/>
  <c r="AH37" i="1"/>
  <c r="AH35" i="1"/>
  <c r="AH33" i="1"/>
  <c r="AH31" i="1"/>
  <c r="AH29" i="1"/>
  <c r="AH27" i="1"/>
  <c r="AH25" i="1"/>
  <c r="AH23" i="1"/>
  <c r="AH21" i="1"/>
  <c r="AH19" i="1"/>
  <c r="AH17" i="1"/>
  <c r="AH15" i="1"/>
  <c r="AH13" i="1"/>
  <c r="AH11" i="1"/>
  <c r="AH9" i="1"/>
  <c r="AH7" i="1"/>
  <c r="AJ397" i="1"/>
  <c r="AL48" i="1"/>
  <c r="AL46" i="1"/>
  <c r="AL44" i="1"/>
  <c r="AL42" i="1"/>
  <c r="AL40" i="1"/>
  <c r="AL38" i="1"/>
  <c r="AL36" i="1"/>
  <c r="AL34" i="1"/>
  <c r="AL32" i="1"/>
  <c r="AL30" i="1"/>
  <c r="AL28" i="1"/>
  <c r="AL26" i="1"/>
  <c r="AL24" i="1"/>
  <c r="AL22" i="1"/>
  <c r="AL20" i="1"/>
  <c r="AL18" i="1"/>
  <c r="AL16" i="1"/>
  <c r="AL14" i="1"/>
  <c r="AL12" i="1"/>
  <c r="AL10" i="1"/>
  <c r="AL8" i="1"/>
  <c r="AL47" i="1"/>
  <c r="AL45" i="1"/>
  <c r="AL43" i="1"/>
  <c r="AL41" i="1"/>
  <c r="AL39" i="1"/>
  <c r="AL37" i="1"/>
  <c r="AL35" i="1"/>
  <c r="AL33" i="1"/>
  <c r="AL31" i="1"/>
  <c r="AL29" i="1"/>
  <c r="AL27" i="1"/>
  <c r="AL25" i="1"/>
  <c r="AL23" i="1"/>
  <c r="AL21" i="1"/>
  <c r="AL19" i="1"/>
  <c r="AL17" i="1"/>
  <c r="AL15" i="1"/>
  <c r="AL13" i="1"/>
  <c r="AL11" i="1"/>
  <c r="AL9" i="1"/>
  <c r="AL7" i="1"/>
  <c r="AP397" i="1"/>
  <c r="AR47" i="1"/>
  <c r="AR48" i="1"/>
  <c r="AR45" i="1"/>
  <c r="AR43" i="1"/>
  <c r="AR41" i="1"/>
  <c r="AR39" i="1"/>
  <c r="AR37" i="1"/>
  <c r="AR35" i="1"/>
  <c r="AR33" i="1"/>
  <c r="AR31" i="1"/>
  <c r="AR29" i="1"/>
  <c r="AR27" i="1"/>
  <c r="AR25" i="1"/>
  <c r="AR23" i="1"/>
  <c r="AR21" i="1"/>
  <c r="AR19" i="1"/>
  <c r="AR17" i="1"/>
  <c r="AR15" i="1"/>
  <c r="AR13" i="1"/>
  <c r="AR11" i="1"/>
  <c r="AR9" i="1"/>
  <c r="AR7" i="1"/>
  <c r="AR46" i="1"/>
  <c r="AR44" i="1"/>
  <c r="AR42" i="1"/>
  <c r="AR40" i="1"/>
  <c r="AR38" i="1"/>
  <c r="AR36" i="1"/>
  <c r="AR34" i="1"/>
  <c r="AR32" i="1"/>
  <c r="AR30" i="1"/>
  <c r="AR28" i="1"/>
  <c r="AR26" i="1"/>
  <c r="AR24" i="1"/>
  <c r="AR22" i="1"/>
  <c r="AR20" i="1"/>
  <c r="AR18" i="1"/>
  <c r="AR16" i="1"/>
  <c r="AR14" i="1"/>
  <c r="AR12" i="1"/>
  <c r="AR10" i="1"/>
  <c r="AR8" i="1"/>
  <c r="F71" i="1"/>
  <c r="F69" i="1"/>
  <c r="F67" i="1"/>
  <c r="F65" i="1"/>
  <c r="F63" i="1"/>
  <c r="F61" i="1"/>
  <c r="F59" i="1"/>
  <c r="F57" i="1"/>
  <c r="F55" i="1"/>
  <c r="F53" i="1"/>
  <c r="F51" i="1"/>
  <c r="F49" i="1"/>
  <c r="F70" i="1"/>
  <c r="F68" i="1"/>
  <c r="F66" i="1"/>
  <c r="F64" i="1"/>
  <c r="F62" i="1"/>
  <c r="F60" i="1"/>
  <c r="F58" i="1"/>
  <c r="F56" i="1"/>
  <c r="F54" i="1"/>
  <c r="F52" i="1"/>
  <c r="F50" i="1"/>
  <c r="N71" i="2"/>
  <c r="P71" i="1"/>
  <c r="P69" i="1"/>
  <c r="P67" i="1"/>
  <c r="P65" i="1"/>
  <c r="P63" i="1"/>
  <c r="P61" i="1"/>
  <c r="P59" i="1"/>
  <c r="P57" i="1"/>
  <c r="P55" i="1"/>
  <c r="P53" i="1"/>
  <c r="P51" i="1"/>
  <c r="P49" i="1"/>
  <c r="P70" i="1"/>
  <c r="P68" i="1"/>
  <c r="P66" i="1"/>
  <c r="P64" i="1"/>
  <c r="P62" i="1"/>
  <c r="P60" i="1"/>
  <c r="P58" i="1"/>
  <c r="P56" i="1"/>
  <c r="P54" i="1"/>
  <c r="P52" i="1"/>
  <c r="P50" i="1"/>
  <c r="X71" i="2"/>
  <c r="AB71" i="1"/>
  <c r="AB69" i="1"/>
  <c r="AB67" i="1"/>
  <c r="AB65" i="1"/>
  <c r="AB63" i="1"/>
  <c r="AB61" i="1"/>
  <c r="AB59" i="1"/>
  <c r="AB57" i="1"/>
  <c r="AB55" i="1"/>
  <c r="AB53" i="1"/>
  <c r="AB51" i="1"/>
  <c r="AB49" i="1"/>
  <c r="AB70" i="1"/>
  <c r="AB68" i="1"/>
  <c r="AB66" i="1"/>
  <c r="AB64" i="1"/>
  <c r="AB62" i="1"/>
  <c r="AB60" i="1"/>
  <c r="AB58" i="1"/>
  <c r="AB56" i="1"/>
  <c r="AB54" i="1"/>
  <c r="AB52" i="1"/>
  <c r="AB50" i="1"/>
  <c r="AH70" i="1"/>
  <c r="AH68" i="1"/>
  <c r="AH66" i="1"/>
  <c r="AH64" i="1"/>
  <c r="AH62" i="1"/>
  <c r="AH60" i="1"/>
  <c r="AH58" i="1"/>
  <c r="AH56" i="1"/>
  <c r="AH54" i="1"/>
  <c r="AH52" i="1"/>
  <c r="AH50" i="1"/>
  <c r="AH71" i="1"/>
  <c r="AH69" i="1"/>
  <c r="AH67" i="1"/>
  <c r="AH65" i="1"/>
  <c r="AH63" i="1"/>
  <c r="AH61" i="1"/>
  <c r="AH59" i="1"/>
  <c r="AH57" i="1"/>
  <c r="AH55" i="1"/>
  <c r="AH53" i="1"/>
  <c r="AH51" i="1"/>
  <c r="AH49" i="1"/>
  <c r="N93" i="2"/>
  <c r="P93" i="1"/>
  <c r="P91" i="1"/>
  <c r="P89" i="1"/>
  <c r="P87" i="1"/>
  <c r="P85" i="1"/>
  <c r="P83" i="1"/>
  <c r="P81" i="1"/>
  <c r="P79" i="1"/>
  <c r="P77" i="1"/>
  <c r="P75" i="1"/>
  <c r="P73" i="1"/>
  <c r="P92" i="1"/>
  <c r="P90" i="1"/>
  <c r="P88" i="1"/>
  <c r="P86" i="1"/>
  <c r="P84" i="1"/>
  <c r="P82" i="1"/>
  <c r="P80" i="1"/>
  <c r="P78" i="1"/>
  <c r="P76" i="1"/>
  <c r="P74" i="1"/>
  <c r="P72" i="1"/>
  <c r="AE93" i="1"/>
  <c r="AE91" i="1"/>
  <c r="AE89" i="1"/>
  <c r="AE87" i="1"/>
  <c r="AE85" i="1"/>
  <c r="AE83" i="1"/>
  <c r="AE81" i="1"/>
  <c r="AE79" i="1"/>
  <c r="AE77" i="1"/>
  <c r="AE75" i="1"/>
  <c r="AE73" i="1"/>
  <c r="AE92" i="1"/>
  <c r="AE90" i="1"/>
  <c r="AE88" i="1"/>
  <c r="AE86" i="1"/>
  <c r="AE84" i="1"/>
  <c r="AE82" i="1"/>
  <c r="AE80" i="1"/>
  <c r="AE78" i="1"/>
  <c r="AE76" i="1"/>
  <c r="AE74" i="1"/>
  <c r="AE72" i="1"/>
  <c r="AL92" i="1"/>
  <c r="AL93" i="1"/>
  <c r="AL91" i="1"/>
  <c r="AL90" i="1"/>
  <c r="AL88" i="1"/>
  <c r="AL86" i="1"/>
  <c r="AL84" i="1"/>
  <c r="AL82" i="1"/>
  <c r="AL80" i="1"/>
  <c r="AL78" i="1"/>
  <c r="AL76" i="1"/>
  <c r="AL74" i="1"/>
  <c r="AL72" i="1"/>
  <c r="AL89" i="1"/>
  <c r="AL87" i="1"/>
  <c r="AL85" i="1"/>
  <c r="AL83" i="1"/>
  <c r="AL81" i="1"/>
  <c r="AL79" i="1"/>
  <c r="AL77" i="1"/>
  <c r="AL75" i="1"/>
  <c r="AL73" i="1"/>
  <c r="AR93" i="1"/>
  <c r="AR91" i="1"/>
  <c r="AR89" i="1"/>
  <c r="AR87" i="1"/>
  <c r="AR85" i="1"/>
  <c r="AR83" i="1"/>
  <c r="AR81" i="1"/>
  <c r="AR79" i="1"/>
  <c r="AR77" i="1"/>
  <c r="AR75" i="1"/>
  <c r="AR73" i="1"/>
  <c r="AR92" i="1"/>
  <c r="AR90" i="1"/>
  <c r="AR88" i="1"/>
  <c r="AR86" i="1"/>
  <c r="AR84" i="1"/>
  <c r="AR82" i="1"/>
  <c r="AR80" i="1"/>
  <c r="AR78" i="1"/>
  <c r="AR76" i="1"/>
  <c r="AR74" i="1"/>
  <c r="AR72" i="1"/>
  <c r="F111" i="1"/>
  <c r="F109" i="1"/>
  <c r="F107" i="1"/>
  <c r="F105" i="1"/>
  <c r="F103" i="1"/>
  <c r="F101" i="1"/>
  <c r="F99" i="1"/>
  <c r="F97" i="1"/>
  <c r="F95" i="1"/>
  <c r="F110" i="1"/>
  <c r="F108" i="1"/>
  <c r="F106" i="1"/>
  <c r="F104" i="1"/>
  <c r="F102" i="1"/>
  <c r="F100" i="1"/>
  <c r="F98" i="1"/>
  <c r="F96" i="1"/>
  <c r="F94" i="1"/>
  <c r="X112" i="2"/>
  <c r="AB111" i="1"/>
  <c r="AB109" i="1"/>
  <c r="AB107" i="1"/>
  <c r="AB105" i="1"/>
  <c r="AB103" i="1"/>
  <c r="AB101" i="1"/>
  <c r="AB99" i="1"/>
  <c r="AB97" i="1"/>
  <c r="AB95" i="1"/>
  <c r="AB110" i="1"/>
  <c r="AB108" i="1"/>
  <c r="AB106" i="1"/>
  <c r="AB104" i="1"/>
  <c r="AB102" i="1"/>
  <c r="AB100" i="1"/>
  <c r="AB98" i="1"/>
  <c r="AB96" i="1"/>
  <c r="AB94" i="1"/>
  <c r="AH110" i="1"/>
  <c r="AH108" i="1"/>
  <c r="AH106" i="1"/>
  <c r="AH104" i="1"/>
  <c r="AH102" i="1"/>
  <c r="AH100" i="1"/>
  <c r="AH98" i="1"/>
  <c r="AH96" i="1"/>
  <c r="AH94" i="1"/>
  <c r="AH111" i="1"/>
  <c r="AH109" i="1"/>
  <c r="AH107" i="1"/>
  <c r="AH105" i="1"/>
  <c r="AH103" i="1"/>
  <c r="AH101" i="1"/>
  <c r="AH99" i="1"/>
  <c r="AH97" i="1"/>
  <c r="AH95" i="1"/>
  <c r="AR111" i="1"/>
  <c r="AR109" i="1"/>
  <c r="AR107" i="1"/>
  <c r="AR105" i="1"/>
  <c r="AR103" i="1"/>
  <c r="AR101" i="1"/>
  <c r="AR99" i="1"/>
  <c r="AR97" i="1"/>
  <c r="AR95" i="1"/>
  <c r="AR110" i="1"/>
  <c r="AR108" i="1"/>
  <c r="AR106" i="1"/>
  <c r="AR104" i="1"/>
  <c r="AR102" i="1"/>
  <c r="AR100" i="1"/>
  <c r="AR98" i="1"/>
  <c r="AR96" i="1"/>
  <c r="AR94" i="1"/>
  <c r="F125" i="1"/>
  <c r="F123" i="1"/>
  <c r="F121" i="1"/>
  <c r="F119" i="1"/>
  <c r="F117" i="1"/>
  <c r="F115" i="1"/>
  <c r="F113" i="1"/>
  <c r="F126" i="1"/>
  <c r="F124" i="1"/>
  <c r="F122" i="1"/>
  <c r="F120" i="1"/>
  <c r="F118" i="1"/>
  <c r="F116" i="1"/>
  <c r="F114" i="1"/>
  <c r="F112" i="1"/>
  <c r="X127" i="2"/>
  <c r="AB125" i="1"/>
  <c r="AB123" i="1"/>
  <c r="AB121" i="1"/>
  <c r="AB119" i="1"/>
  <c r="AB117" i="1"/>
  <c r="AB115" i="1"/>
  <c r="AB113" i="1"/>
  <c r="AB126" i="1"/>
  <c r="AB124" i="1"/>
  <c r="AB122" i="1"/>
  <c r="AB120" i="1"/>
  <c r="AB118" i="1"/>
  <c r="AB116" i="1"/>
  <c r="AB114" i="1"/>
  <c r="AB112" i="1"/>
  <c r="AH126" i="1"/>
  <c r="AH124" i="1"/>
  <c r="AH122" i="1"/>
  <c r="AH120" i="1"/>
  <c r="AH118" i="1"/>
  <c r="AH116" i="1"/>
  <c r="AH114" i="1"/>
  <c r="AH112" i="1"/>
  <c r="AH125" i="1"/>
  <c r="AH123" i="1"/>
  <c r="AH121" i="1"/>
  <c r="AH119" i="1"/>
  <c r="AH117" i="1"/>
  <c r="AH115" i="1"/>
  <c r="AH113" i="1"/>
  <c r="F143" i="1"/>
  <c r="F141" i="1"/>
  <c r="F139" i="1"/>
  <c r="F137" i="1"/>
  <c r="F135" i="1"/>
  <c r="F133" i="1"/>
  <c r="F131" i="1"/>
  <c r="F129" i="1"/>
  <c r="F127" i="1"/>
  <c r="F142" i="1"/>
  <c r="F140" i="1"/>
  <c r="F138" i="1"/>
  <c r="F136" i="1"/>
  <c r="F134" i="1"/>
  <c r="F132" i="1"/>
  <c r="F130" i="1"/>
  <c r="F128" i="1"/>
  <c r="N144" i="2"/>
  <c r="P143" i="1"/>
  <c r="P141" i="1"/>
  <c r="P139" i="1"/>
  <c r="P137" i="1"/>
  <c r="P135" i="1"/>
  <c r="P133" i="1"/>
  <c r="P131" i="1"/>
  <c r="P129" i="1"/>
  <c r="P127" i="1"/>
  <c r="P142" i="1"/>
  <c r="P140" i="1"/>
  <c r="P138" i="1"/>
  <c r="P136" i="1"/>
  <c r="P134" i="1"/>
  <c r="P132" i="1"/>
  <c r="P130" i="1"/>
  <c r="P128" i="1"/>
  <c r="X144" i="2"/>
  <c r="AB143" i="1"/>
  <c r="AB141" i="1"/>
  <c r="AB139" i="1"/>
  <c r="AB137" i="1"/>
  <c r="AB135" i="1"/>
  <c r="AB133" i="1"/>
  <c r="AB131" i="1"/>
  <c r="AB129" i="1"/>
  <c r="AB127" i="1"/>
  <c r="AB142" i="1"/>
  <c r="AB140" i="1"/>
  <c r="AB138" i="1"/>
  <c r="AB136" i="1"/>
  <c r="AB134" i="1"/>
  <c r="AB132" i="1"/>
  <c r="AB130" i="1"/>
  <c r="AB128" i="1"/>
  <c r="AE143" i="1"/>
  <c r="AE141" i="1"/>
  <c r="AE139" i="1"/>
  <c r="AE137" i="1"/>
  <c r="AE135" i="1"/>
  <c r="AE133" i="1"/>
  <c r="AE131" i="1"/>
  <c r="AE129" i="1"/>
  <c r="AE127" i="1"/>
  <c r="AE142" i="1"/>
  <c r="AE140" i="1"/>
  <c r="AE138" i="1"/>
  <c r="AE136" i="1"/>
  <c r="AE134" i="1"/>
  <c r="AE132" i="1"/>
  <c r="AE130" i="1"/>
  <c r="AE128" i="1"/>
  <c r="AH143" i="1"/>
  <c r="AH141" i="1"/>
  <c r="AH139" i="1"/>
  <c r="AH137" i="1"/>
  <c r="AH135" i="1"/>
  <c r="AH142" i="1"/>
  <c r="AH140" i="1"/>
  <c r="AH138" i="1"/>
  <c r="AH136" i="1"/>
  <c r="AH134" i="1"/>
  <c r="AH132" i="1"/>
  <c r="AH130" i="1"/>
  <c r="AH128" i="1"/>
  <c r="AH133" i="1"/>
  <c r="AH131" i="1"/>
  <c r="AH129" i="1"/>
  <c r="AH127" i="1"/>
  <c r="AL142" i="1"/>
  <c r="AL140" i="1"/>
  <c r="AL138" i="1"/>
  <c r="AL136" i="1"/>
  <c r="AL134" i="1"/>
  <c r="AL132" i="1"/>
  <c r="AL130" i="1"/>
  <c r="AL128" i="1"/>
  <c r="AL143" i="1"/>
  <c r="AL141" i="1"/>
  <c r="AL139" i="1"/>
  <c r="AL137" i="1"/>
  <c r="AL135" i="1"/>
  <c r="AL133" i="1"/>
  <c r="AL131" i="1"/>
  <c r="AL129" i="1"/>
  <c r="AL127" i="1"/>
  <c r="AR143" i="1"/>
  <c r="AR141" i="1"/>
  <c r="AR139" i="1"/>
  <c r="AR137" i="1"/>
  <c r="AR135" i="1"/>
  <c r="AR133" i="1"/>
  <c r="AR131" i="1"/>
  <c r="AR129" i="1"/>
  <c r="AR127" i="1"/>
  <c r="AR142" i="1"/>
  <c r="AR140" i="1"/>
  <c r="AR138" i="1"/>
  <c r="AR136" i="1"/>
  <c r="AR134" i="1"/>
  <c r="AR132" i="1"/>
  <c r="AR130" i="1"/>
  <c r="AR128" i="1"/>
  <c r="F155" i="1"/>
  <c r="F153" i="1"/>
  <c r="F151" i="1"/>
  <c r="F149" i="1"/>
  <c r="F147" i="1"/>
  <c r="F145" i="1"/>
  <c r="F154" i="1"/>
  <c r="F152" i="1"/>
  <c r="F150" i="1"/>
  <c r="F148" i="1"/>
  <c r="F146" i="1"/>
  <c r="F144" i="1"/>
  <c r="N156" i="2"/>
  <c r="P155" i="1"/>
  <c r="P153" i="1"/>
  <c r="P151" i="1"/>
  <c r="P149" i="1"/>
  <c r="P147" i="1"/>
  <c r="P145" i="1"/>
  <c r="P154" i="1"/>
  <c r="P152" i="1"/>
  <c r="P150" i="1"/>
  <c r="P148" i="1"/>
  <c r="P146" i="1"/>
  <c r="P144" i="1"/>
  <c r="X156" i="2"/>
  <c r="AB155" i="1"/>
  <c r="AB153" i="1"/>
  <c r="AB151" i="1"/>
  <c r="AB149" i="1"/>
  <c r="AB147" i="1"/>
  <c r="AB145" i="1"/>
  <c r="AB154" i="1"/>
  <c r="AB152" i="1"/>
  <c r="AB150" i="1"/>
  <c r="AB148" i="1"/>
  <c r="AB146" i="1"/>
  <c r="AB144" i="1"/>
  <c r="AE155" i="1"/>
  <c r="AE153" i="1"/>
  <c r="AE151" i="1"/>
  <c r="AE149" i="1"/>
  <c r="AE147" i="1"/>
  <c r="AE145" i="1"/>
  <c r="AE154" i="1"/>
  <c r="AE152" i="1"/>
  <c r="AE150" i="1"/>
  <c r="AE148" i="1"/>
  <c r="AE146" i="1"/>
  <c r="AE144" i="1"/>
  <c r="AH155" i="1"/>
  <c r="AH153" i="1"/>
  <c r="AH151" i="1"/>
  <c r="AH149" i="1"/>
  <c r="AH147" i="1"/>
  <c r="AH145" i="1"/>
  <c r="AH154" i="1"/>
  <c r="AH152" i="1"/>
  <c r="AH150" i="1"/>
  <c r="AH148" i="1"/>
  <c r="AH146" i="1"/>
  <c r="AH144" i="1"/>
  <c r="AL154" i="1"/>
  <c r="AL152" i="1"/>
  <c r="AL150" i="1"/>
  <c r="AL148" i="1"/>
  <c r="AL146" i="1"/>
  <c r="AL144" i="1"/>
  <c r="AL155" i="1"/>
  <c r="AL153" i="1"/>
  <c r="AL151" i="1"/>
  <c r="AL149" i="1"/>
  <c r="AL147" i="1"/>
  <c r="AL145" i="1"/>
  <c r="AR155" i="1"/>
  <c r="AR153" i="1"/>
  <c r="AR151" i="1"/>
  <c r="AR149" i="1"/>
  <c r="AR147" i="1"/>
  <c r="AR145" i="1"/>
  <c r="AR154" i="1"/>
  <c r="AR152" i="1"/>
  <c r="AR150" i="1"/>
  <c r="AR148" i="1"/>
  <c r="AR146" i="1"/>
  <c r="AR144" i="1"/>
  <c r="F177" i="1"/>
  <c r="F175" i="1"/>
  <c r="F173" i="1"/>
  <c r="F171" i="1"/>
  <c r="F169" i="1"/>
  <c r="F167" i="1"/>
  <c r="F165" i="1"/>
  <c r="F163" i="1"/>
  <c r="F161" i="1"/>
  <c r="F159" i="1"/>
  <c r="F157" i="1"/>
  <c r="F178" i="1"/>
  <c r="F176" i="1"/>
  <c r="F174" i="1"/>
  <c r="F172" i="1"/>
  <c r="F170" i="1"/>
  <c r="F168" i="1"/>
  <c r="F166" i="1"/>
  <c r="F164" i="1"/>
  <c r="F162" i="1"/>
  <c r="F160" i="1"/>
  <c r="F158" i="1"/>
  <c r="F156" i="1"/>
  <c r="N179" i="2"/>
  <c r="P177" i="1"/>
  <c r="P175" i="1"/>
  <c r="P173" i="1"/>
  <c r="P171" i="1"/>
  <c r="P169" i="1"/>
  <c r="P167" i="1"/>
  <c r="P165" i="1"/>
  <c r="P163" i="1"/>
  <c r="P161" i="1"/>
  <c r="P159" i="1"/>
  <c r="P157" i="1"/>
  <c r="P178" i="1"/>
  <c r="P176" i="1"/>
  <c r="P174" i="1"/>
  <c r="P172" i="1"/>
  <c r="P170" i="1"/>
  <c r="P168" i="1"/>
  <c r="P166" i="1"/>
  <c r="P164" i="1"/>
  <c r="P162" i="1"/>
  <c r="P160" i="1"/>
  <c r="P158" i="1"/>
  <c r="P156" i="1"/>
  <c r="X179" i="2"/>
  <c r="AB177" i="1"/>
  <c r="AB175" i="1"/>
  <c r="AB173" i="1"/>
  <c r="AB171" i="1"/>
  <c r="AB169" i="1"/>
  <c r="AB167" i="1"/>
  <c r="AB165" i="1"/>
  <c r="AB163" i="1"/>
  <c r="AB161" i="1"/>
  <c r="AB159" i="1"/>
  <c r="AB157" i="1"/>
  <c r="AB178" i="1"/>
  <c r="AB176" i="1"/>
  <c r="AB174" i="1"/>
  <c r="AB172" i="1"/>
  <c r="AB170" i="1"/>
  <c r="AB168" i="1"/>
  <c r="AB166" i="1"/>
  <c r="AB164" i="1"/>
  <c r="AB162" i="1"/>
  <c r="AB160" i="1"/>
  <c r="AB158" i="1"/>
  <c r="AB156" i="1"/>
  <c r="AE177" i="1"/>
  <c r="AE175" i="1"/>
  <c r="AE173" i="1"/>
  <c r="AE171" i="1"/>
  <c r="AE169" i="1"/>
  <c r="AE167" i="1"/>
  <c r="AE165" i="1"/>
  <c r="AE163" i="1"/>
  <c r="AE161" i="1"/>
  <c r="AE159" i="1"/>
  <c r="AE157" i="1"/>
  <c r="AE178" i="1"/>
  <c r="AE176" i="1"/>
  <c r="AE174" i="1"/>
  <c r="AE172" i="1"/>
  <c r="AE170" i="1"/>
  <c r="AE168" i="1"/>
  <c r="AE166" i="1"/>
  <c r="AE164" i="1"/>
  <c r="AE162" i="1"/>
  <c r="AE160" i="1"/>
  <c r="AE158" i="1"/>
  <c r="AE156" i="1"/>
  <c r="AH177" i="1"/>
  <c r="AH175" i="1"/>
  <c r="AH173" i="1"/>
  <c r="AH171" i="1"/>
  <c r="AH169" i="1"/>
  <c r="AH167" i="1"/>
  <c r="AH165" i="1"/>
  <c r="AH163" i="1"/>
  <c r="AH161" i="1"/>
  <c r="AH159" i="1"/>
  <c r="AH157" i="1"/>
  <c r="AH178" i="1"/>
  <c r="AH176" i="1"/>
  <c r="AH174" i="1"/>
  <c r="AH172" i="1"/>
  <c r="AH170" i="1"/>
  <c r="AH168" i="1"/>
  <c r="AH166" i="1"/>
  <c r="AH164" i="1"/>
  <c r="AH162" i="1"/>
  <c r="AH160" i="1"/>
  <c r="AH158" i="1"/>
  <c r="AH156" i="1"/>
  <c r="AL178" i="1"/>
  <c r="AL176" i="1"/>
  <c r="AL174" i="1"/>
  <c r="AL172" i="1"/>
  <c r="AL170" i="1"/>
  <c r="AL168" i="1"/>
  <c r="AL166" i="1"/>
  <c r="AL164" i="1"/>
  <c r="AL162" i="1"/>
  <c r="AL160" i="1"/>
  <c r="AL158" i="1"/>
  <c r="AL156" i="1"/>
  <c r="AL177" i="1"/>
  <c r="AL175" i="1"/>
  <c r="AL173" i="1"/>
  <c r="AL171" i="1"/>
  <c r="AL169" i="1"/>
  <c r="AL167" i="1"/>
  <c r="AL165" i="1"/>
  <c r="AL163" i="1"/>
  <c r="AL161" i="1"/>
  <c r="AL159" i="1"/>
  <c r="AL157" i="1"/>
  <c r="AR177" i="1"/>
  <c r="AR175" i="1"/>
  <c r="AR173" i="1"/>
  <c r="AR171" i="1"/>
  <c r="AR169" i="1"/>
  <c r="AR167" i="1"/>
  <c r="AR165" i="1"/>
  <c r="AR163" i="1"/>
  <c r="AR161" i="1"/>
  <c r="AR159" i="1"/>
  <c r="AR157" i="1"/>
  <c r="AR178" i="1"/>
  <c r="AR176" i="1"/>
  <c r="AR174" i="1"/>
  <c r="AR172" i="1"/>
  <c r="AR170" i="1"/>
  <c r="AR168" i="1"/>
  <c r="AR166" i="1"/>
  <c r="AR164" i="1"/>
  <c r="AR162" i="1"/>
  <c r="AR160" i="1"/>
  <c r="AR158" i="1"/>
  <c r="AR156" i="1"/>
  <c r="F197" i="1"/>
  <c r="F195" i="1"/>
  <c r="F193" i="1"/>
  <c r="F191" i="1"/>
  <c r="F189" i="1"/>
  <c r="F187" i="1"/>
  <c r="F185" i="1"/>
  <c r="F183" i="1"/>
  <c r="F181" i="1"/>
  <c r="F179" i="1"/>
  <c r="F196" i="1"/>
  <c r="F194" i="1"/>
  <c r="F192" i="1"/>
  <c r="F190" i="1"/>
  <c r="F188" i="1"/>
  <c r="F186" i="1"/>
  <c r="F184" i="1"/>
  <c r="F182" i="1"/>
  <c r="F180" i="1"/>
  <c r="N198" i="2"/>
  <c r="P197" i="1"/>
  <c r="P195" i="1"/>
  <c r="P193" i="1"/>
  <c r="P191" i="1"/>
  <c r="P189" i="1"/>
  <c r="P187" i="1"/>
  <c r="P185" i="1"/>
  <c r="P183" i="1"/>
  <c r="P181" i="1"/>
  <c r="P179" i="1"/>
  <c r="P196" i="1"/>
  <c r="P194" i="1"/>
  <c r="P192" i="1"/>
  <c r="P190" i="1"/>
  <c r="P188" i="1"/>
  <c r="P186" i="1"/>
  <c r="P184" i="1"/>
  <c r="P182" i="1"/>
  <c r="P180" i="1"/>
  <c r="X198" i="2"/>
  <c r="AB197" i="1"/>
  <c r="AB195" i="1"/>
  <c r="AB193" i="1"/>
  <c r="AB191" i="1"/>
  <c r="AB189" i="1"/>
  <c r="AB187" i="1"/>
  <c r="AB185" i="1"/>
  <c r="AB183" i="1"/>
  <c r="AB181" i="1"/>
  <c r="AB179" i="1"/>
  <c r="AB196" i="1"/>
  <c r="AB194" i="1"/>
  <c r="AB192" i="1"/>
  <c r="AB190" i="1"/>
  <c r="AB188" i="1"/>
  <c r="AB186" i="1"/>
  <c r="AB184" i="1"/>
  <c r="AB182" i="1"/>
  <c r="AB180" i="1"/>
  <c r="AE197" i="1"/>
  <c r="AE195" i="1"/>
  <c r="AE193" i="1"/>
  <c r="AE191" i="1"/>
  <c r="AE189" i="1"/>
  <c r="AE187" i="1"/>
  <c r="AE185" i="1"/>
  <c r="AE183" i="1"/>
  <c r="AE181" i="1"/>
  <c r="AE179" i="1"/>
  <c r="AE196" i="1"/>
  <c r="AE194" i="1"/>
  <c r="AE192" i="1"/>
  <c r="AE190" i="1"/>
  <c r="AE188" i="1"/>
  <c r="AE186" i="1"/>
  <c r="AE184" i="1"/>
  <c r="AE182" i="1"/>
  <c r="AE180" i="1"/>
  <c r="AH197" i="1"/>
  <c r="AH195" i="1"/>
  <c r="AH193" i="1"/>
  <c r="AH191" i="1"/>
  <c r="AH189" i="1"/>
  <c r="AH187" i="1"/>
  <c r="AH185" i="1"/>
  <c r="AH183" i="1"/>
  <c r="AH181" i="1"/>
  <c r="AH179" i="1"/>
  <c r="AH196" i="1"/>
  <c r="AH194" i="1"/>
  <c r="AH192" i="1"/>
  <c r="AH190" i="1"/>
  <c r="AH188" i="1"/>
  <c r="AH186" i="1"/>
  <c r="AH184" i="1"/>
  <c r="AH182" i="1"/>
  <c r="AH180" i="1"/>
  <c r="AL196" i="1"/>
  <c r="AL194" i="1"/>
  <c r="AL192" i="1"/>
  <c r="AL190" i="1"/>
  <c r="AL188" i="1"/>
  <c r="AL186" i="1"/>
  <c r="AL184" i="1"/>
  <c r="AL182" i="1"/>
  <c r="AL180" i="1"/>
  <c r="AL197" i="1"/>
  <c r="AL195" i="1"/>
  <c r="AL193" i="1"/>
  <c r="AL191" i="1"/>
  <c r="AL189" i="1"/>
  <c r="AL187" i="1"/>
  <c r="AL185" i="1"/>
  <c r="AL183" i="1"/>
  <c r="AL181" i="1"/>
  <c r="AL179" i="1"/>
  <c r="AR197" i="1"/>
  <c r="AR195" i="1"/>
  <c r="AR193" i="1"/>
  <c r="AR191" i="1"/>
  <c r="AR189" i="1"/>
  <c r="AR187" i="1"/>
  <c r="AR185" i="1"/>
  <c r="AR183" i="1"/>
  <c r="AR181" i="1"/>
  <c r="AR179" i="1"/>
  <c r="AR196" i="1"/>
  <c r="AR194" i="1"/>
  <c r="AR192" i="1"/>
  <c r="AR190" i="1"/>
  <c r="AR188" i="1"/>
  <c r="AR186" i="1"/>
  <c r="AR184" i="1"/>
  <c r="AR182" i="1"/>
  <c r="AR180" i="1"/>
  <c r="F205" i="1"/>
  <c r="F203" i="1"/>
  <c r="F201" i="1"/>
  <c r="F199" i="1"/>
  <c r="F206" i="1"/>
  <c r="F204" i="1"/>
  <c r="F202" i="1"/>
  <c r="F200" i="1"/>
  <c r="F198" i="1"/>
  <c r="N207" i="2"/>
  <c r="P205" i="1"/>
  <c r="P203" i="1"/>
  <c r="P201" i="1"/>
  <c r="P199" i="1"/>
  <c r="P206" i="1"/>
  <c r="P204" i="1"/>
  <c r="P202" i="1"/>
  <c r="P200" i="1"/>
  <c r="P198" i="1"/>
  <c r="X207" i="2"/>
  <c r="AB205" i="1"/>
  <c r="AB203" i="1"/>
  <c r="AB201" i="1"/>
  <c r="AB199" i="1"/>
  <c r="AB206" i="1"/>
  <c r="AB204" i="1"/>
  <c r="AB202" i="1"/>
  <c r="AB200" i="1"/>
  <c r="AB198" i="1"/>
  <c r="AE205" i="1"/>
  <c r="AE203" i="1"/>
  <c r="AE201" i="1"/>
  <c r="AE199" i="1"/>
  <c r="AE206" i="1"/>
  <c r="AE204" i="1"/>
  <c r="AE202" i="1"/>
  <c r="AE200" i="1"/>
  <c r="AE198" i="1"/>
  <c r="AH205" i="1"/>
  <c r="AH203" i="1"/>
  <c r="AH201" i="1"/>
  <c r="AH199" i="1"/>
  <c r="AH206" i="1"/>
  <c r="AH204" i="1"/>
  <c r="AH202" i="1"/>
  <c r="AH200" i="1"/>
  <c r="AH198" i="1"/>
  <c r="AL206" i="1"/>
  <c r="AL204" i="1"/>
  <c r="AL202" i="1"/>
  <c r="AL200" i="1"/>
  <c r="AL198" i="1"/>
  <c r="AL205" i="1"/>
  <c r="AL203" i="1"/>
  <c r="AL201" i="1"/>
  <c r="AL199" i="1"/>
  <c r="AR205" i="1"/>
  <c r="AR203" i="1"/>
  <c r="AR201" i="1"/>
  <c r="AR199" i="1"/>
  <c r="AR206" i="1"/>
  <c r="AR204" i="1"/>
  <c r="AR202" i="1"/>
  <c r="AR200" i="1"/>
  <c r="AR198" i="1"/>
  <c r="F221" i="1"/>
  <c r="F219" i="1"/>
  <c r="F217" i="1"/>
  <c r="F215" i="1"/>
  <c r="F213" i="1"/>
  <c r="F211" i="1"/>
  <c r="F209" i="1"/>
  <c r="F207" i="1"/>
  <c r="F222" i="1"/>
  <c r="F220" i="1"/>
  <c r="F218" i="1"/>
  <c r="F216" i="1"/>
  <c r="F214" i="1"/>
  <c r="F212" i="1"/>
  <c r="F210" i="1"/>
  <c r="F208" i="1"/>
  <c r="N223" i="2"/>
  <c r="P221" i="1"/>
  <c r="P219" i="1"/>
  <c r="P217" i="1"/>
  <c r="P215" i="1"/>
  <c r="P213" i="1"/>
  <c r="P211" i="1"/>
  <c r="P209" i="1"/>
  <c r="P207" i="1"/>
  <c r="P222" i="1"/>
  <c r="P220" i="1"/>
  <c r="P218" i="1"/>
  <c r="P216" i="1"/>
  <c r="P214" i="1"/>
  <c r="P212" i="1"/>
  <c r="P210" i="1"/>
  <c r="P208" i="1"/>
  <c r="X223" i="2"/>
  <c r="AB222" i="1"/>
  <c r="AB220" i="1"/>
  <c r="AB221" i="1"/>
  <c r="AB219" i="1"/>
  <c r="AB217" i="1"/>
  <c r="AB215" i="1"/>
  <c r="AB213" i="1"/>
  <c r="AB211" i="1"/>
  <c r="AB209" i="1"/>
  <c r="AB207" i="1"/>
  <c r="AB218" i="1"/>
  <c r="AB216" i="1"/>
  <c r="AB214" i="1"/>
  <c r="AB212" i="1"/>
  <c r="AB210" i="1"/>
  <c r="AB208" i="1"/>
  <c r="AE221" i="1"/>
  <c r="AE219" i="1"/>
  <c r="AE217" i="1"/>
  <c r="AE215" i="1"/>
  <c r="AE213" i="1"/>
  <c r="AE211" i="1"/>
  <c r="AE209" i="1"/>
  <c r="AE207" i="1"/>
  <c r="AE222" i="1"/>
  <c r="AE220" i="1"/>
  <c r="AE218" i="1"/>
  <c r="AE216" i="1"/>
  <c r="AE214" i="1"/>
  <c r="AE212" i="1"/>
  <c r="AE210" i="1"/>
  <c r="AE208" i="1"/>
  <c r="AH221" i="1"/>
  <c r="AH219" i="1"/>
  <c r="AH217" i="1"/>
  <c r="AH215" i="1"/>
  <c r="AH213" i="1"/>
  <c r="AH211" i="1"/>
  <c r="AH209" i="1"/>
  <c r="AH207" i="1"/>
  <c r="AH222" i="1"/>
  <c r="AH220" i="1"/>
  <c r="AH218" i="1"/>
  <c r="AH216" i="1"/>
  <c r="AH214" i="1"/>
  <c r="AH212" i="1"/>
  <c r="AH210" i="1"/>
  <c r="AH208" i="1"/>
  <c r="AL222" i="1"/>
  <c r="AL220" i="1"/>
  <c r="AL218" i="1"/>
  <c r="AL216" i="1"/>
  <c r="AL214" i="1"/>
  <c r="AL212" i="1"/>
  <c r="AL210" i="1"/>
  <c r="AL208" i="1"/>
  <c r="AL221" i="1"/>
  <c r="AL219" i="1"/>
  <c r="AL217" i="1"/>
  <c r="AL215" i="1"/>
  <c r="AL213" i="1"/>
  <c r="AL211" i="1"/>
  <c r="AL209" i="1"/>
  <c r="AL207" i="1"/>
  <c r="AR221" i="1"/>
  <c r="AR222" i="1"/>
  <c r="AR220" i="1"/>
  <c r="AR219" i="1"/>
  <c r="AR217" i="1"/>
  <c r="AR215" i="1"/>
  <c r="AR213" i="1"/>
  <c r="AR211" i="1"/>
  <c r="AR209" i="1"/>
  <c r="AR207" i="1"/>
  <c r="AR218" i="1"/>
  <c r="AR216" i="1"/>
  <c r="AR214" i="1"/>
  <c r="AR212" i="1"/>
  <c r="AR210" i="1"/>
  <c r="AR208" i="1"/>
  <c r="F243" i="1"/>
  <c r="F241" i="1"/>
  <c r="F239" i="1"/>
  <c r="F237" i="1"/>
  <c r="F235" i="1"/>
  <c r="F233" i="1"/>
  <c r="F231" i="1"/>
  <c r="F229" i="1"/>
  <c r="F227" i="1"/>
  <c r="F225" i="1"/>
  <c r="F223" i="1"/>
  <c r="F242" i="1"/>
  <c r="F240" i="1"/>
  <c r="F238" i="1"/>
  <c r="F236" i="1"/>
  <c r="F234" i="1"/>
  <c r="F232" i="1"/>
  <c r="F230" i="1"/>
  <c r="F228" i="1"/>
  <c r="F226" i="1"/>
  <c r="F224" i="1"/>
  <c r="N244" i="2"/>
  <c r="P243" i="1"/>
  <c r="P241" i="1"/>
  <c r="P239" i="1"/>
  <c r="P237" i="1"/>
  <c r="P235" i="1"/>
  <c r="P233" i="1"/>
  <c r="P231" i="1"/>
  <c r="P229" i="1"/>
  <c r="P227" i="1"/>
  <c r="P225" i="1"/>
  <c r="P223" i="1"/>
  <c r="P242" i="1"/>
  <c r="P240" i="1"/>
  <c r="P238" i="1"/>
  <c r="P236" i="1"/>
  <c r="P234" i="1"/>
  <c r="P232" i="1"/>
  <c r="P230" i="1"/>
  <c r="P228" i="1"/>
  <c r="P226" i="1"/>
  <c r="P224" i="1"/>
  <c r="X244" i="2"/>
  <c r="AB242" i="1"/>
  <c r="AB240" i="1"/>
  <c r="AB238" i="1"/>
  <c r="AB236" i="1"/>
  <c r="AB234" i="1"/>
  <c r="AB232" i="1"/>
  <c r="AB230" i="1"/>
  <c r="AB228" i="1"/>
  <c r="AB226" i="1"/>
  <c r="AB224" i="1"/>
  <c r="AB243" i="1"/>
  <c r="AB241" i="1"/>
  <c r="AB239" i="1"/>
  <c r="AB237" i="1"/>
  <c r="AB235" i="1"/>
  <c r="AB233" i="1"/>
  <c r="AB231" i="1"/>
  <c r="AB229" i="1"/>
  <c r="AB227" i="1"/>
  <c r="AB225" i="1"/>
  <c r="AB223" i="1"/>
  <c r="AE243" i="1"/>
  <c r="AE241" i="1"/>
  <c r="AE239" i="1"/>
  <c r="AE237" i="1"/>
  <c r="AE235" i="1"/>
  <c r="AE233" i="1"/>
  <c r="AE231" i="1"/>
  <c r="AE229" i="1"/>
  <c r="AE227" i="1"/>
  <c r="AE225" i="1"/>
  <c r="AE223" i="1"/>
  <c r="AE242" i="1"/>
  <c r="AE240" i="1"/>
  <c r="AE238" i="1"/>
  <c r="AE236" i="1"/>
  <c r="AE234" i="1"/>
  <c r="AE232" i="1"/>
  <c r="AE230" i="1"/>
  <c r="AE228" i="1"/>
  <c r="AE226" i="1"/>
  <c r="AE224" i="1"/>
  <c r="AH243" i="1"/>
  <c r="AH241" i="1"/>
  <c r="AH239" i="1"/>
  <c r="AH237" i="1"/>
  <c r="AH235" i="1"/>
  <c r="AH233" i="1"/>
  <c r="AH231" i="1"/>
  <c r="AH229" i="1"/>
  <c r="AH227" i="1"/>
  <c r="AH225" i="1"/>
  <c r="AH223" i="1"/>
  <c r="AH242" i="1"/>
  <c r="AH240" i="1"/>
  <c r="AH238" i="1"/>
  <c r="AH236" i="1"/>
  <c r="AH234" i="1"/>
  <c r="AH232" i="1"/>
  <c r="AH230" i="1"/>
  <c r="AH228" i="1"/>
  <c r="AH226" i="1"/>
  <c r="AH224" i="1"/>
  <c r="AL242" i="1"/>
  <c r="AL240" i="1"/>
  <c r="AL238" i="1"/>
  <c r="AL236" i="1"/>
  <c r="AL234" i="1"/>
  <c r="AL232" i="1"/>
  <c r="AL230" i="1"/>
  <c r="AL228" i="1"/>
  <c r="AL226" i="1"/>
  <c r="AL224" i="1"/>
  <c r="AL243" i="1"/>
  <c r="AL241" i="1"/>
  <c r="AL239" i="1"/>
  <c r="AL237" i="1"/>
  <c r="AL235" i="1"/>
  <c r="AL233" i="1"/>
  <c r="AL231" i="1"/>
  <c r="AL229" i="1"/>
  <c r="AL227" i="1"/>
  <c r="AL225" i="1"/>
  <c r="AL223" i="1"/>
  <c r="AR243" i="1"/>
  <c r="AR241" i="1"/>
  <c r="AR239" i="1"/>
  <c r="AR237" i="1"/>
  <c r="AR235" i="1"/>
  <c r="AR233" i="1"/>
  <c r="AR231" i="1"/>
  <c r="AR229" i="1"/>
  <c r="AR227" i="1"/>
  <c r="AR225" i="1"/>
  <c r="AR223" i="1"/>
  <c r="AR242" i="1"/>
  <c r="AR240" i="1"/>
  <c r="AR238" i="1"/>
  <c r="AR236" i="1"/>
  <c r="AR234" i="1"/>
  <c r="AR232" i="1"/>
  <c r="AR230" i="1"/>
  <c r="AR228" i="1"/>
  <c r="AR226" i="1"/>
  <c r="AR224" i="1"/>
  <c r="F255" i="1"/>
  <c r="F253" i="1"/>
  <c r="F251" i="1"/>
  <c r="F249" i="1"/>
  <c r="F247" i="1"/>
  <c r="F245" i="1"/>
  <c r="F256" i="1"/>
  <c r="F254" i="1"/>
  <c r="F252" i="1"/>
  <c r="F250" i="1"/>
  <c r="F248" i="1"/>
  <c r="F246" i="1"/>
  <c r="F244" i="1"/>
  <c r="N257" i="2"/>
  <c r="P255" i="1"/>
  <c r="P253" i="1"/>
  <c r="P251" i="1"/>
  <c r="P249" i="1"/>
  <c r="P247" i="1"/>
  <c r="P245" i="1"/>
  <c r="P256" i="1"/>
  <c r="P254" i="1"/>
  <c r="P252" i="1"/>
  <c r="P250" i="1"/>
  <c r="P248" i="1"/>
  <c r="P246" i="1"/>
  <c r="P244" i="1"/>
  <c r="X257" i="2"/>
  <c r="AB256" i="1"/>
  <c r="AB254" i="1"/>
  <c r="AB252" i="1"/>
  <c r="AB250" i="1"/>
  <c r="AB248" i="1"/>
  <c r="AB246" i="1"/>
  <c r="AB244" i="1"/>
  <c r="AB255" i="1"/>
  <c r="AB253" i="1"/>
  <c r="AB251" i="1"/>
  <c r="AB249" i="1"/>
  <c r="AB247" i="1"/>
  <c r="AB245" i="1"/>
  <c r="AE255" i="1"/>
  <c r="AE253" i="1"/>
  <c r="AE251" i="1"/>
  <c r="AE249" i="1"/>
  <c r="AE247" i="1"/>
  <c r="AE245" i="1"/>
  <c r="AE256" i="1"/>
  <c r="AE254" i="1"/>
  <c r="AE252" i="1"/>
  <c r="AE250" i="1"/>
  <c r="AE248" i="1"/>
  <c r="AE246" i="1"/>
  <c r="AE244" i="1"/>
  <c r="AH255" i="1"/>
  <c r="AH253" i="1"/>
  <c r="AH251" i="1"/>
  <c r="AH249" i="1"/>
  <c r="AH247" i="1"/>
  <c r="AH245" i="1"/>
  <c r="AH256" i="1"/>
  <c r="AH254" i="1"/>
  <c r="AH252" i="1"/>
  <c r="AH250" i="1"/>
  <c r="AH248" i="1"/>
  <c r="AH246" i="1"/>
  <c r="AH244" i="1"/>
  <c r="AL256" i="1"/>
  <c r="AL254" i="1"/>
  <c r="AL252" i="1"/>
  <c r="AL250" i="1"/>
  <c r="AL248" i="1"/>
  <c r="AL246" i="1"/>
  <c r="AL244" i="1"/>
  <c r="AL255" i="1"/>
  <c r="AL253" i="1"/>
  <c r="AL251" i="1"/>
  <c r="AL249" i="1"/>
  <c r="AL247" i="1"/>
  <c r="AL245" i="1"/>
  <c r="AR255" i="1"/>
  <c r="AR253" i="1"/>
  <c r="AR251" i="1"/>
  <c r="AR249" i="1"/>
  <c r="AR247" i="1"/>
  <c r="AR245" i="1"/>
  <c r="AR256" i="1"/>
  <c r="AR254" i="1"/>
  <c r="AR252" i="1"/>
  <c r="AR250" i="1"/>
  <c r="AR248" i="1"/>
  <c r="AR246" i="1"/>
  <c r="AR244" i="1"/>
  <c r="F269" i="1"/>
  <c r="F267" i="1"/>
  <c r="F265" i="1"/>
  <c r="F263" i="1"/>
  <c r="F261" i="1"/>
  <c r="F259" i="1"/>
  <c r="F257" i="1"/>
  <c r="F270" i="1"/>
  <c r="F268" i="1"/>
  <c r="F266" i="1"/>
  <c r="F264" i="1"/>
  <c r="F262" i="1"/>
  <c r="F260" i="1"/>
  <c r="F258" i="1"/>
  <c r="N271" i="2"/>
  <c r="P269" i="1"/>
  <c r="P267" i="1"/>
  <c r="P265" i="1"/>
  <c r="P263" i="1"/>
  <c r="P261" i="1"/>
  <c r="P259" i="1"/>
  <c r="P257" i="1"/>
  <c r="P270" i="1"/>
  <c r="P268" i="1"/>
  <c r="P266" i="1"/>
  <c r="P264" i="1"/>
  <c r="P262" i="1"/>
  <c r="P260" i="1"/>
  <c r="P258" i="1"/>
  <c r="X271" i="2"/>
  <c r="AB270" i="1"/>
  <c r="AB268" i="1"/>
  <c r="AB266" i="1"/>
  <c r="AB264" i="1"/>
  <c r="AB262" i="1"/>
  <c r="AB260" i="1"/>
  <c r="AB258" i="1"/>
  <c r="AB269" i="1"/>
  <c r="AB267" i="1"/>
  <c r="AB265" i="1"/>
  <c r="AB263" i="1"/>
  <c r="AB261" i="1"/>
  <c r="AB259" i="1"/>
  <c r="AB257" i="1"/>
  <c r="AE269" i="1"/>
  <c r="AE267" i="1"/>
  <c r="AE265" i="1"/>
  <c r="AE263" i="1"/>
  <c r="AE261" i="1"/>
  <c r="AE259" i="1"/>
  <c r="AE257" i="1"/>
  <c r="AE270" i="1"/>
  <c r="AE268" i="1"/>
  <c r="AE266" i="1"/>
  <c r="AE264" i="1"/>
  <c r="AE262" i="1"/>
  <c r="AE260" i="1"/>
  <c r="AE258" i="1"/>
  <c r="AH269" i="1"/>
  <c r="AH267" i="1"/>
  <c r="AH265" i="1"/>
  <c r="AH263" i="1"/>
  <c r="AH261" i="1"/>
  <c r="AH259" i="1"/>
  <c r="AH257" i="1"/>
  <c r="AH270" i="1"/>
  <c r="AH268" i="1"/>
  <c r="AH266" i="1"/>
  <c r="AH264" i="1"/>
  <c r="AH262" i="1"/>
  <c r="AH260" i="1"/>
  <c r="AH258" i="1"/>
  <c r="AL270" i="1"/>
  <c r="AL268" i="1"/>
  <c r="AL266" i="1"/>
  <c r="AL264" i="1"/>
  <c r="AL262" i="1"/>
  <c r="AL260" i="1"/>
  <c r="AL258" i="1"/>
  <c r="AL269" i="1"/>
  <c r="AL267" i="1"/>
  <c r="AL265" i="1"/>
  <c r="AL263" i="1"/>
  <c r="AL261" i="1"/>
  <c r="AL259" i="1"/>
  <c r="AL257" i="1"/>
  <c r="AR269" i="1"/>
  <c r="AR267" i="1"/>
  <c r="AR265" i="1"/>
  <c r="AR263" i="1"/>
  <c r="AR261" i="1"/>
  <c r="AR259" i="1"/>
  <c r="AR257" i="1"/>
  <c r="AR270" i="1"/>
  <c r="AR268" i="1"/>
  <c r="AR266" i="1"/>
  <c r="AR264" i="1"/>
  <c r="AR262" i="1"/>
  <c r="AR260" i="1"/>
  <c r="AR258" i="1"/>
  <c r="F285" i="1"/>
  <c r="F283" i="1"/>
  <c r="F281" i="1"/>
  <c r="F279" i="1"/>
  <c r="F277" i="1"/>
  <c r="F275" i="1"/>
  <c r="F273" i="1"/>
  <c r="F271" i="1"/>
  <c r="F286" i="1"/>
  <c r="F284" i="1"/>
  <c r="F282" i="1"/>
  <c r="F280" i="1"/>
  <c r="F278" i="1"/>
  <c r="F276" i="1"/>
  <c r="F274" i="1"/>
  <c r="F272" i="1"/>
  <c r="N287" i="2"/>
  <c r="P285" i="1"/>
  <c r="P283" i="1"/>
  <c r="P281" i="1"/>
  <c r="P279" i="1"/>
  <c r="P277" i="1"/>
  <c r="P275" i="1"/>
  <c r="P273" i="1"/>
  <c r="P271" i="1"/>
  <c r="P286" i="1"/>
  <c r="P284" i="1"/>
  <c r="P282" i="1"/>
  <c r="P280" i="1"/>
  <c r="P278" i="1"/>
  <c r="P276" i="1"/>
  <c r="P274" i="1"/>
  <c r="P272" i="1"/>
  <c r="X287" i="2"/>
  <c r="AB286" i="1"/>
  <c r="AB284" i="1"/>
  <c r="AB282" i="1"/>
  <c r="AB280" i="1"/>
  <c r="AB278" i="1"/>
  <c r="AB276" i="1"/>
  <c r="AB274" i="1"/>
  <c r="AB272" i="1"/>
  <c r="AB285" i="1"/>
  <c r="AB283" i="1"/>
  <c r="AB281" i="1"/>
  <c r="AB279" i="1"/>
  <c r="AB277" i="1"/>
  <c r="AB275" i="1"/>
  <c r="AB273" i="1"/>
  <c r="AB271" i="1"/>
  <c r="AE285" i="1"/>
  <c r="AE283" i="1"/>
  <c r="AE281" i="1"/>
  <c r="AE279" i="1"/>
  <c r="AE277" i="1"/>
  <c r="AE275" i="1"/>
  <c r="AE273" i="1"/>
  <c r="AE271" i="1"/>
  <c r="AE286" i="1"/>
  <c r="AE284" i="1"/>
  <c r="AE282" i="1"/>
  <c r="AE280" i="1"/>
  <c r="AE278" i="1"/>
  <c r="AE276" i="1"/>
  <c r="AE274" i="1"/>
  <c r="AE272" i="1"/>
  <c r="AH285" i="1"/>
  <c r="AH283" i="1"/>
  <c r="AH281" i="1"/>
  <c r="AH279" i="1"/>
  <c r="AH277" i="1"/>
  <c r="AH275" i="1"/>
  <c r="AH273" i="1"/>
  <c r="AH271" i="1"/>
  <c r="AH286" i="1"/>
  <c r="AH284" i="1"/>
  <c r="AH282" i="1"/>
  <c r="AH280" i="1"/>
  <c r="AH278" i="1"/>
  <c r="AH276" i="1"/>
  <c r="AH274" i="1"/>
  <c r="AH272" i="1"/>
  <c r="AL286" i="1"/>
  <c r="AL284" i="1"/>
  <c r="AL282" i="1"/>
  <c r="AL280" i="1"/>
  <c r="AL278" i="1"/>
  <c r="AL276" i="1"/>
  <c r="AL274" i="1"/>
  <c r="AL272" i="1"/>
  <c r="AL285" i="1"/>
  <c r="AL283" i="1"/>
  <c r="AL281" i="1"/>
  <c r="AL279" i="1"/>
  <c r="AL277" i="1"/>
  <c r="AL275" i="1"/>
  <c r="AL273" i="1"/>
  <c r="AL271" i="1"/>
  <c r="AR285" i="1"/>
  <c r="AR283" i="1"/>
  <c r="AR281" i="1"/>
  <c r="AR279" i="1"/>
  <c r="AR277" i="1"/>
  <c r="AR275" i="1"/>
  <c r="AR273" i="1"/>
  <c r="AR271" i="1"/>
  <c r="AR286" i="1"/>
  <c r="AR284" i="1"/>
  <c r="AR282" i="1"/>
  <c r="AR280" i="1"/>
  <c r="AR278" i="1"/>
  <c r="AR276" i="1"/>
  <c r="AR274" i="1"/>
  <c r="AR272" i="1"/>
  <c r="F297" i="1"/>
  <c r="F295" i="1"/>
  <c r="F293" i="1"/>
  <c r="F291" i="1"/>
  <c r="F289" i="1"/>
  <c r="F287" i="1"/>
  <c r="F296" i="1"/>
  <c r="F294" i="1"/>
  <c r="F292" i="1"/>
  <c r="F290" i="1"/>
  <c r="F288" i="1"/>
  <c r="N299" i="2"/>
  <c r="P297" i="1"/>
  <c r="P295" i="1"/>
  <c r="P293" i="1"/>
  <c r="P291" i="1"/>
  <c r="P289" i="1"/>
  <c r="P287" i="1"/>
  <c r="P296" i="1"/>
  <c r="P294" i="1"/>
  <c r="P292" i="1"/>
  <c r="P290" i="1"/>
  <c r="P288" i="1"/>
  <c r="X299" i="2"/>
  <c r="AB296" i="1"/>
  <c r="AB294" i="1"/>
  <c r="AB292" i="1"/>
  <c r="AB290" i="1"/>
  <c r="AB288" i="1"/>
  <c r="AB297" i="1"/>
  <c r="AB295" i="1"/>
  <c r="AB293" i="1"/>
  <c r="AB291" i="1"/>
  <c r="AB289" i="1"/>
  <c r="AB287" i="1"/>
  <c r="AE297" i="1"/>
  <c r="AE295" i="1"/>
  <c r="AE293" i="1"/>
  <c r="AE291" i="1"/>
  <c r="AE289" i="1"/>
  <c r="AE287" i="1"/>
  <c r="AE296" i="1"/>
  <c r="AE294" i="1"/>
  <c r="AE292" i="1"/>
  <c r="AE290" i="1"/>
  <c r="AE288" i="1"/>
  <c r="AH297" i="1"/>
  <c r="AH295" i="1"/>
  <c r="AH293" i="1"/>
  <c r="AH291" i="1"/>
  <c r="AH289" i="1"/>
  <c r="AH287" i="1"/>
  <c r="AH296" i="1"/>
  <c r="AH294" i="1"/>
  <c r="AH292" i="1"/>
  <c r="AH290" i="1"/>
  <c r="AH288" i="1"/>
  <c r="AL296" i="1"/>
  <c r="AL294" i="1"/>
  <c r="AL292" i="1"/>
  <c r="AL290" i="1"/>
  <c r="AL288" i="1"/>
  <c r="AL297" i="1"/>
  <c r="AL295" i="1"/>
  <c r="AL293" i="1"/>
  <c r="AL291" i="1"/>
  <c r="AL289" i="1"/>
  <c r="AL287" i="1"/>
  <c r="AR297" i="1"/>
  <c r="AR295" i="1"/>
  <c r="AR293" i="1"/>
  <c r="AR291" i="1"/>
  <c r="AR289" i="1"/>
  <c r="AR287" i="1"/>
  <c r="AR296" i="1"/>
  <c r="AR294" i="1"/>
  <c r="AR292" i="1"/>
  <c r="AR290" i="1"/>
  <c r="AR288" i="1"/>
  <c r="F303" i="1"/>
  <c r="F301" i="1"/>
  <c r="F299" i="1"/>
  <c r="F302" i="1"/>
  <c r="F300" i="1"/>
  <c r="F298" i="1"/>
  <c r="N305" i="2"/>
  <c r="P303" i="1"/>
  <c r="P301" i="1"/>
  <c r="P299" i="1"/>
  <c r="P302" i="1"/>
  <c r="P300" i="1"/>
  <c r="P298" i="1"/>
  <c r="X305" i="2"/>
  <c r="AB302" i="1"/>
  <c r="AB300" i="1"/>
  <c r="AB298" i="1"/>
  <c r="AB303" i="1"/>
  <c r="AB301" i="1"/>
  <c r="AB299" i="1"/>
  <c r="AE303" i="1"/>
  <c r="AE301" i="1"/>
  <c r="AE299" i="1"/>
  <c r="AE302" i="1"/>
  <c r="AE300" i="1"/>
  <c r="AE298" i="1"/>
  <c r="AH303" i="1"/>
  <c r="AH301" i="1"/>
  <c r="AH299" i="1"/>
  <c r="AH302" i="1"/>
  <c r="AH300" i="1"/>
  <c r="AH298" i="1"/>
  <c r="AL302" i="1"/>
  <c r="AL300" i="1"/>
  <c r="AL298" i="1"/>
  <c r="AL303" i="1"/>
  <c r="AL301" i="1"/>
  <c r="AL299" i="1"/>
  <c r="AR303" i="1"/>
  <c r="AR301" i="1"/>
  <c r="AR299" i="1"/>
  <c r="AR302" i="1"/>
  <c r="AR300" i="1"/>
  <c r="AR298" i="1"/>
  <c r="F309" i="1"/>
  <c r="F307" i="1"/>
  <c r="F305" i="1"/>
  <c r="F308" i="1"/>
  <c r="F306" i="1"/>
  <c r="F304" i="1"/>
  <c r="N311" i="2"/>
  <c r="P308" i="1"/>
  <c r="P309" i="1"/>
  <c r="P307" i="1"/>
  <c r="P305" i="1"/>
  <c r="P306" i="1"/>
  <c r="P304" i="1"/>
  <c r="X311" i="2"/>
  <c r="AB308" i="1"/>
  <c r="AB306" i="1"/>
  <c r="AB304" i="1"/>
  <c r="AB309" i="1"/>
  <c r="AB307" i="1"/>
  <c r="AB305" i="1"/>
  <c r="AE309" i="1"/>
  <c r="AE307" i="1"/>
  <c r="AE305" i="1"/>
  <c r="AE308" i="1"/>
  <c r="AE306" i="1"/>
  <c r="AE304" i="1"/>
  <c r="AH309" i="1"/>
  <c r="AH307" i="1"/>
  <c r="AH305" i="1"/>
  <c r="AH308" i="1"/>
  <c r="AH306" i="1"/>
  <c r="AH304" i="1"/>
  <c r="AL308" i="1"/>
  <c r="AL306" i="1"/>
  <c r="AL304" i="1"/>
  <c r="AL309" i="1"/>
  <c r="AL307" i="1"/>
  <c r="AL305" i="1"/>
  <c r="AR309" i="1"/>
  <c r="AR307" i="1"/>
  <c r="AR305" i="1"/>
  <c r="AR308" i="1"/>
  <c r="AR306" i="1"/>
  <c r="AR304" i="1"/>
  <c r="F325" i="1"/>
  <c r="F323" i="1"/>
  <c r="F321" i="1"/>
  <c r="F319" i="1"/>
  <c r="F317" i="1"/>
  <c r="F315" i="1"/>
  <c r="F313" i="1"/>
  <c r="F311" i="1"/>
  <c r="F326" i="1"/>
  <c r="F324" i="1"/>
  <c r="F322" i="1"/>
  <c r="F320" i="1"/>
  <c r="F318" i="1"/>
  <c r="F316" i="1"/>
  <c r="F314" i="1"/>
  <c r="F312" i="1"/>
  <c r="F310" i="1"/>
  <c r="N328" i="2"/>
  <c r="P326" i="1"/>
  <c r="P324" i="1"/>
  <c r="P322" i="1"/>
  <c r="P320" i="1"/>
  <c r="P318" i="1"/>
  <c r="P316" i="1"/>
  <c r="P314" i="1"/>
  <c r="P312" i="1"/>
  <c r="P310" i="1"/>
  <c r="P325" i="1"/>
  <c r="P323" i="1"/>
  <c r="P321" i="1"/>
  <c r="P319" i="1"/>
  <c r="P317" i="1"/>
  <c r="P315" i="1"/>
  <c r="P313" i="1"/>
  <c r="P311" i="1"/>
  <c r="X328" i="2"/>
  <c r="AB326" i="1"/>
  <c r="AB324" i="1"/>
  <c r="AB322" i="1"/>
  <c r="AB320" i="1"/>
  <c r="AB318" i="1"/>
  <c r="AB316" i="1"/>
  <c r="AB314" i="1"/>
  <c r="AB312" i="1"/>
  <c r="AB310" i="1"/>
  <c r="AB325" i="1"/>
  <c r="AB323" i="1"/>
  <c r="AB321" i="1"/>
  <c r="AB319" i="1"/>
  <c r="AB317" i="1"/>
  <c r="AB315" i="1"/>
  <c r="AB313" i="1"/>
  <c r="AB311" i="1"/>
  <c r="AE325" i="1"/>
  <c r="AE323" i="1"/>
  <c r="AE321" i="1"/>
  <c r="AE319" i="1"/>
  <c r="AE317" i="1"/>
  <c r="AE315" i="1"/>
  <c r="AE313" i="1"/>
  <c r="AE311" i="1"/>
  <c r="AE326" i="1"/>
  <c r="AE324" i="1"/>
  <c r="AE322" i="1"/>
  <c r="AE320" i="1"/>
  <c r="AE318" i="1"/>
  <c r="AE316" i="1"/>
  <c r="AE314" i="1"/>
  <c r="AE312" i="1"/>
  <c r="AE310" i="1"/>
  <c r="AH325" i="1"/>
  <c r="AH323" i="1"/>
  <c r="AH321" i="1"/>
  <c r="AH319" i="1"/>
  <c r="AH317" i="1"/>
  <c r="AH315" i="1"/>
  <c r="AH313" i="1"/>
  <c r="AH311" i="1"/>
  <c r="AH326" i="1"/>
  <c r="AH324" i="1"/>
  <c r="AH322" i="1"/>
  <c r="AH320" i="1"/>
  <c r="AH318" i="1"/>
  <c r="AH316" i="1"/>
  <c r="AH314" i="1"/>
  <c r="AH312" i="1"/>
  <c r="AH310" i="1"/>
  <c r="AL326" i="1"/>
  <c r="AL324" i="1"/>
  <c r="AL322" i="1"/>
  <c r="AL320" i="1"/>
  <c r="AL318" i="1"/>
  <c r="AL316" i="1"/>
  <c r="AL314" i="1"/>
  <c r="AL312" i="1"/>
  <c r="AL310" i="1"/>
  <c r="AL325" i="1"/>
  <c r="AL323" i="1"/>
  <c r="AL321" i="1"/>
  <c r="AL319" i="1"/>
  <c r="AL317" i="1"/>
  <c r="AL315" i="1"/>
  <c r="AL313" i="1"/>
  <c r="AL311" i="1"/>
  <c r="AR325" i="1"/>
  <c r="AR323" i="1"/>
  <c r="AR321" i="1"/>
  <c r="AR319" i="1"/>
  <c r="AR317" i="1"/>
  <c r="AR315" i="1"/>
  <c r="AR313" i="1"/>
  <c r="AR311" i="1"/>
  <c r="AR326" i="1"/>
  <c r="AR324" i="1"/>
  <c r="AR322" i="1"/>
  <c r="AR320" i="1"/>
  <c r="AR318" i="1"/>
  <c r="AR316" i="1"/>
  <c r="AR314" i="1"/>
  <c r="AR312" i="1"/>
  <c r="AR310" i="1"/>
  <c r="F339" i="1"/>
  <c r="F337" i="1"/>
  <c r="F335" i="1"/>
  <c r="F333" i="1"/>
  <c r="F331" i="1"/>
  <c r="F329" i="1"/>
  <c r="F327" i="1"/>
  <c r="F338" i="1"/>
  <c r="F336" i="1"/>
  <c r="F334" i="1"/>
  <c r="F332" i="1"/>
  <c r="F330" i="1"/>
  <c r="F328" i="1"/>
  <c r="N341" i="2"/>
  <c r="P338" i="1"/>
  <c r="P336" i="1"/>
  <c r="P334" i="1"/>
  <c r="P332" i="1"/>
  <c r="P330" i="1"/>
  <c r="P328" i="1"/>
  <c r="P339" i="1"/>
  <c r="P337" i="1"/>
  <c r="P335" i="1"/>
  <c r="P333" i="1"/>
  <c r="P331" i="1"/>
  <c r="P329" i="1"/>
  <c r="P327" i="1"/>
  <c r="X341" i="2"/>
  <c r="AB338" i="1"/>
  <c r="AB336" i="1"/>
  <c r="AB334" i="1"/>
  <c r="AB332" i="1"/>
  <c r="AB330" i="1"/>
  <c r="AB328" i="1"/>
  <c r="AB339" i="1"/>
  <c r="AB337" i="1"/>
  <c r="AB335" i="1"/>
  <c r="AB333" i="1"/>
  <c r="AB331" i="1"/>
  <c r="AB329" i="1"/>
  <c r="AB327" i="1"/>
  <c r="AE339" i="1"/>
  <c r="AE337" i="1"/>
  <c r="AE335" i="1"/>
  <c r="AE333" i="1"/>
  <c r="AE331" i="1"/>
  <c r="AE329" i="1"/>
  <c r="AE327" i="1"/>
  <c r="AE338" i="1"/>
  <c r="AE336" i="1"/>
  <c r="AE334" i="1"/>
  <c r="AE332" i="1"/>
  <c r="AE330" i="1"/>
  <c r="AE328" i="1"/>
  <c r="AH339" i="1"/>
  <c r="AH337" i="1"/>
  <c r="AH335" i="1"/>
  <c r="AH333" i="1"/>
  <c r="AH331" i="1"/>
  <c r="AH329" i="1"/>
  <c r="AH327" i="1"/>
  <c r="AH338" i="1"/>
  <c r="AH336" i="1"/>
  <c r="AH334" i="1"/>
  <c r="AH332" i="1"/>
  <c r="AH330" i="1"/>
  <c r="AH328" i="1"/>
  <c r="AL338" i="1"/>
  <c r="AL336" i="1"/>
  <c r="AL334" i="1"/>
  <c r="AL332" i="1"/>
  <c r="AL330" i="1"/>
  <c r="AL328" i="1"/>
  <c r="AL339" i="1"/>
  <c r="AL337" i="1"/>
  <c r="AL335" i="1"/>
  <c r="AL333" i="1"/>
  <c r="AL331" i="1"/>
  <c r="AL329" i="1"/>
  <c r="AL327" i="1"/>
  <c r="AR339" i="1"/>
  <c r="AR337" i="1"/>
  <c r="AR335" i="1"/>
  <c r="AR333" i="1"/>
  <c r="AR331" i="1"/>
  <c r="AR329" i="1"/>
  <c r="AR327" i="1"/>
  <c r="AR338" i="1"/>
  <c r="AR336" i="1"/>
  <c r="AR334" i="1"/>
  <c r="AR332" i="1"/>
  <c r="AR330" i="1"/>
  <c r="AR328" i="1"/>
  <c r="F349" i="1"/>
  <c r="F347" i="1"/>
  <c r="F345" i="1"/>
  <c r="F343" i="1"/>
  <c r="F341" i="1"/>
  <c r="F350" i="1"/>
  <c r="F348" i="1"/>
  <c r="F346" i="1"/>
  <c r="F344" i="1"/>
  <c r="F342" i="1"/>
  <c r="F340" i="1"/>
  <c r="N352" i="2"/>
  <c r="P350" i="1"/>
  <c r="P348" i="1"/>
  <c r="P346" i="1"/>
  <c r="P344" i="1"/>
  <c r="P342" i="1"/>
  <c r="P340" i="1"/>
  <c r="P349" i="1"/>
  <c r="P347" i="1"/>
  <c r="P345" i="1"/>
  <c r="P343" i="1"/>
  <c r="P341" i="1"/>
  <c r="X352" i="2"/>
  <c r="AB350" i="1"/>
  <c r="AB348" i="1"/>
  <c r="AB346" i="1"/>
  <c r="AB344" i="1"/>
  <c r="AB342" i="1"/>
  <c r="AB340" i="1"/>
  <c r="AB349" i="1"/>
  <c r="AB347" i="1"/>
  <c r="AB345" i="1"/>
  <c r="AB343" i="1"/>
  <c r="AB341" i="1"/>
  <c r="AE349" i="1"/>
  <c r="AE347" i="1"/>
  <c r="AE345" i="1"/>
  <c r="AE343" i="1"/>
  <c r="AE341" i="1"/>
  <c r="AE350" i="1"/>
  <c r="AE348" i="1"/>
  <c r="AE346" i="1"/>
  <c r="AE344" i="1"/>
  <c r="AE342" i="1"/>
  <c r="AE340" i="1"/>
  <c r="AH349" i="1"/>
  <c r="AH347" i="1"/>
  <c r="AH345" i="1"/>
  <c r="AH343" i="1"/>
  <c r="AH341" i="1"/>
  <c r="AH350" i="1"/>
  <c r="AH348" i="1"/>
  <c r="AH346" i="1"/>
  <c r="AH344" i="1"/>
  <c r="AH342" i="1"/>
  <c r="AH340" i="1"/>
  <c r="AL350" i="1"/>
  <c r="AL348" i="1"/>
  <c r="AL346" i="1"/>
  <c r="AL344" i="1"/>
  <c r="AL342" i="1"/>
  <c r="AL340" i="1"/>
  <c r="AL349" i="1"/>
  <c r="AL347" i="1"/>
  <c r="AL345" i="1"/>
  <c r="AL343" i="1"/>
  <c r="AL341" i="1"/>
  <c r="AR349" i="1"/>
  <c r="AR347" i="1"/>
  <c r="AR345" i="1"/>
  <c r="AR343" i="1"/>
  <c r="AR341" i="1"/>
  <c r="AR350" i="1"/>
  <c r="AR348" i="1"/>
  <c r="AR346" i="1"/>
  <c r="AR344" i="1"/>
  <c r="AR342" i="1"/>
  <c r="AR340" i="1"/>
  <c r="F389" i="1"/>
  <c r="F387" i="1"/>
  <c r="F385" i="1"/>
  <c r="F383" i="1"/>
  <c r="F381" i="1"/>
  <c r="F379" i="1"/>
  <c r="F377" i="1"/>
  <c r="F375" i="1"/>
  <c r="F373" i="1"/>
  <c r="F371" i="1"/>
  <c r="F369" i="1"/>
  <c r="F367" i="1"/>
  <c r="F365" i="1"/>
  <c r="F363" i="1"/>
  <c r="F361" i="1"/>
  <c r="F359" i="1"/>
  <c r="F357" i="1"/>
  <c r="F355" i="1"/>
  <c r="F353" i="1"/>
  <c r="F351" i="1"/>
  <c r="F388" i="1"/>
  <c r="F386" i="1"/>
  <c r="F384" i="1"/>
  <c r="F382" i="1"/>
  <c r="F380" i="1"/>
  <c r="F378" i="1"/>
  <c r="F376" i="1"/>
  <c r="F374" i="1"/>
  <c r="F372" i="1"/>
  <c r="F370" i="1"/>
  <c r="F368" i="1"/>
  <c r="F366" i="1"/>
  <c r="F364" i="1"/>
  <c r="F362" i="1"/>
  <c r="F360" i="1"/>
  <c r="F358" i="1"/>
  <c r="F356" i="1"/>
  <c r="F354" i="1"/>
  <c r="F352" i="1"/>
  <c r="N392" i="2"/>
  <c r="P388" i="1"/>
  <c r="P386" i="1"/>
  <c r="P384" i="1"/>
  <c r="P382" i="1"/>
  <c r="P380" i="1"/>
  <c r="P378" i="1"/>
  <c r="P376" i="1"/>
  <c r="P374" i="1"/>
  <c r="P372" i="1"/>
  <c r="P370" i="1"/>
  <c r="P368" i="1"/>
  <c r="P366" i="1"/>
  <c r="P364" i="1"/>
  <c r="P362" i="1"/>
  <c r="P360" i="1"/>
  <c r="P358" i="1"/>
  <c r="P356" i="1"/>
  <c r="P354" i="1"/>
  <c r="P352" i="1"/>
  <c r="P389" i="1"/>
  <c r="P387" i="1"/>
  <c r="P385" i="1"/>
  <c r="P383" i="1"/>
  <c r="P381" i="1"/>
  <c r="P379" i="1"/>
  <c r="P377" i="1"/>
  <c r="P375" i="1"/>
  <c r="P373" i="1"/>
  <c r="P371" i="1"/>
  <c r="P369" i="1"/>
  <c r="P367" i="1"/>
  <c r="P365" i="1"/>
  <c r="P363" i="1"/>
  <c r="P361" i="1"/>
  <c r="P359" i="1"/>
  <c r="P357" i="1"/>
  <c r="P355" i="1"/>
  <c r="P353" i="1"/>
  <c r="P351" i="1"/>
  <c r="X392" i="2"/>
  <c r="AB388" i="1"/>
  <c r="AB386" i="1"/>
  <c r="AB384" i="1"/>
  <c r="AB382" i="1"/>
  <c r="AB380" i="1"/>
  <c r="AB378" i="1"/>
  <c r="AB376" i="1"/>
  <c r="AB374" i="1"/>
  <c r="AB372" i="1"/>
  <c r="AB370" i="1"/>
  <c r="AB368" i="1"/>
  <c r="AB366" i="1"/>
  <c r="AB364" i="1"/>
  <c r="AB362" i="1"/>
  <c r="AB360" i="1"/>
  <c r="AB358" i="1"/>
  <c r="AB356" i="1"/>
  <c r="AB354" i="1"/>
  <c r="AB352" i="1"/>
  <c r="AB389" i="1"/>
  <c r="AB387" i="1"/>
  <c r="AB385" i="1"/>
  <c r="AB383" i="1"/>
  <c r="AB381" i="1"/>
  <c r="AB379" i="1"/>
  <c r="AB377" i="1"/>
  <c r="AB375" i="1"/>
  <c r="AB373" i="1"/>
  <c r="AB371" i="1"/>
  <c r="AB369" i="1"/>
  <c r="AB367" i="1"/>
  <c r="AB365" i="1"/>
  <c r="AB363" i="1"/>
  <c r="AB361" i="1"/>
  <c r="AB359" i="1"/>
  <c r="AB357" i="1"/>
  <c r="AB355" i="1"/>
  <c r="AB353" i="1"/>
  <c r="AB351" i="1"/>
  <c r="AB390" i="1" s="1"/>
  <c r="AE389" i="1"/>
  <c r="AE387" i="1"/>
  <c r="AE385" i="1"/>
  <c r="AE383" i="1"/>
  <c r="AE381" i="1"/>
  <c r="AE379" i="1"/>
  <c r="AE377" i="1"/>
  <c r="AE375" i="1"/>
  <c r="AE373" i="1"/>
  <c r="AE371" i="1"/>
  <c r="AE369" i="1"/>
  <c r="AE367" i="1"/>
  <c r="AE365" i="1"/>
  <c r="AE363" i="1"/>
  <c r="AE361" i="1"/>
  <c r="AE359" i="1"/>
  <c r="AE357" i="1"/>
  <c r="AE355" i="1"/>
  <c r="AE353" i="1"/>
  <c r="AE351" i="1"/>
  <c r="AE388" i="1"/>
  <c r="AE386" i="1"/>
  <c r="AE384" i="1"/>
  <c r="AE382" i="1"/>
  <c r="AE380" i="1"/>
  <c r="AE378" i="1"/>
  <c r="AE376" i="1"/>
  <c r="AE374" i="1"/>
  <c r="AE372" i="1"/>
  <c r="AE370" i="1"/>
  <c r="AE368" i="1"/>
  <c r="AE366" i="1"/>
  <c r="AE364" i="1"/>
  <c r="AE362" i="1"/>
  <c r="AE360" i="1"/>
  <c r="AE358" i="1"/>
  <c r="AE356" i="1"/>
  <c r="AE354" i="1"/>
  <c r="AE352" i="1"/>
  <c r="AH389" i="1"/>
  <c r="AH387" i="1"/>
  <c r="AH385" i="1"/>
  <c r="AH383" i="1"/>
  <c r="AH381" i="1"/>
  <c r="AH379" i="1"/>
  <c r="AH377" i="1"/>
  <c r="AH375" i="1"/>
  <c r="AH373" i="1"/>
  <c r="AH371" i="1"/>
  <c r="AH369" i="1"/>
  <c r="AH367" i="1"/>
  <c r="AH365" i="1"/>
  <c r="AH363" i="1"/>
  <c r="AH361" i="1"/>
  <c r="AH359" i="1"/>
  <c r="AH357" i="1"/>
  <c r="AH355" i="1"/>
  <c r="AH353" i="1"/>
  <c r="AH351" i="1"/>
  <c r="AH388" i="1"/>
  <c r="AH386" i="1"/>
  <c r="AH384" i="1"/>
  <c r="AH382" i="1"/>
  <c r="AH380" i="1"/>
  <c r="AH378" i="1"/>
  <c r="AH376" i="1"/>
  <c r="AH374" i="1"/>
  <c r="AH372" i="1"/>
  <c r="AH370" i="1"/>
  <c r="AH368" i="1"/>
  <c r="AH366" i="1"/>
  <c r="AH364" i="1"/>
  <c r="AH362" i="1"/>
  <c r="AH360" i="1"/>
  <c r="AH358" i="1"/>
  <c r="AH356" i="1"/>
  <c r="AH354" i="1"/>
  <c r="AH352" i="1"/>
  <c r="AL388" i="1"/>
  <c r="AL386" i="1"/>
  <c r="AL384" i="1"/>
  <c r="AL382" i="1"/>
  <c r="AL380" i="1"/>
  <c r="AL378" i="1"/>
  <c r="AL376" i="1"/>
  <c r="AL374" i="1"/>
  <c r="AL372" i="1"/>
  <c r="AL370" i="1"/>
  <c r="AL368" i="1"/>
  <c r="AL366" i="1"/>
  <c r="AL364" i="1"/>
  <c r="AL362" i="1"/>
  <c r="AL360" i="1"/>
  <c r="AL358" i="1"/>
  <c r="AL356" i="1"/>
  <c r="AL354" i="1"/>
  <c r="AL352" i="1"/>
  <c r="AL389" i="1"/>
  <c r="AL387" i="1"/>
  <c r="AL385" i="1"/>
  <c r="AL383" i="1"/>
  <c r="AL381" i="1"/>
  <c r="AL379" i="1"/>
  <c r="AL377" i="1"/>
  <c r="AL375" i="1"/>
  <c r="AL373" i="1"/>
  <c r="AL371" i="1"/>
  <c r="AL369" i="1"/>
  <c r="AL367" i="1"/>
  <c r="AL365" i="1"/>
  <c r="AL363" i="1"/>
  <c r="AL361" i="1"/>
  <c r="AL359" i="1"/>
  <c r="AL357" i="1"/>
  <c r="AL355" i="1"/>
  <c r="AL353" i="1"/>
  <c r="AL351" i="1"/>
  <c r="AR389" i="1"/>
  <c r="AR387" i="1"/>
  <c r="AR385" i="1"/>
  <c r="AR383" i="1"/>
  <c r="AR381" i="1"/>
  <c r="AR379" i="1"/>
  <c r="AR377" i="1"/>
  <c r="AR375" i="1"/>
  <c r="AR373" i="1"/>
  <c r="AR371" i="1"/>
  <c r="AR369" i="1"/>
  <c r="AR367" i="1"/>
  <c r="AR365" i="1"/>
  <c r="AR363" i="1"/>
  <c r="AR361" i="1"/>
  <c r="AR359" i="1"/>
  <c r="AR357" i="1"/>
  <c r="AR355" i="1"/>
  <c r="AR353" i="1"/>
  <c r="AR351" i="1"/>
  <c r="AR388" i="1"/>
  <c r="AR386" i="1"/>
  <c r="AR384" i="1"/>
  <c r="AR382" i="1"/>
  <c r="AR380" i="1"/>
  <c r="AR378" i="1"/>
  <c r="AR376" i="1"/>
  <c r="AR374" i="1"/>
  <c r="AR372" i="1"/>
  <c r="AR370" i="1"/>
  <c r="AR368" i="1"/>
  <c r="AR366" i="1"/>
  <c r="AR364" i="1"/>
  <c r="AR362" i="1"/>
  <c r="AR360" i="1"/>
  <c r="AR358" i="1"/>
  <c r="AR356" i="1"/>
  <c r="AR354" i="1"/>
  <c r="AR352" i="1"/>
  <c r="F47" i="1"/>
  <c r="F45" i="1"/>
  <c r="F43" i="1"/>
  <c r="F41" i="1"/>
  <c r="F39" i="1"/>
  <c r="F37" i="1"/>
  <c r="F35" i="1"/>
  <c r="F33" i="1"/>
  <c r="F31" i="1"/>
  <c r="F29" i="1"/>
  <c r="F27" i="1"/>
  <c r="F25" i="1"/>
  <c r="F23" i="1"/>
  <c r="F21" i="1"/>
  <c r="F19" i="1"/>
  <c r="F17" i="1"/>
  <c r="F15" i="1"/>
  <c r="F13" i="1"/>
  <c r="F11" i="1"/>
  <c r="F9" i="1"/>
  <c r="F7" i="1"/>
  <c r="F12" i="1"/>
  <c r="F8" i="1"/>
  <c r="F48" i="1"/>
  <c r="F46" i="1"/>
  <c r="F44" i="1"/>
  <c r="F42" i="1"/>
  <c r="F40" i="1"/>
  <c r="F38" i="1"/>
  <c r="F36" i="1"/>
  <c r="F34" i="1"/>
  <c r="F32" i="1"/>
  <c r="F30" i="1"/>
  <c r="F28" i="1"/>
  <c r="F26" i="1"/>
  <c r="F24" i="1"/>
  <c r="F22" i="1"/>
  <c r="F20" i="1"/>
  <c r="F18" i="1"/>
  <c r="F16" i="1"/>
  <c r="F14" i="1"/>
  <c r="F10" i="1"/>
  <c r="P47" i="1"/>
  <c r="P45" i="1"/>
  <c r="P43" i="1"/>
  <c r="P41" i="1"/>
  <c r="P39" i="1"/>
  <c r="P37" i="1"/>
  <c r="P35" i="1"/>
  <c r="P33" i="1"/>
  <c r="P31" i="1"/>
  <c r="P29" i="1"/>
  <c r="P27" i="1"/>
  <c r="P25" i="1"/>
  <c r="P23" i="1"/>
  <c r="P21" i="1"/>
  <c r="P19" i="1"/>
  <c r="P17" i="1"/>
  <c r="P15" i="1"/>
  <c r="P13" i="1"/>
  <c r="P11" i="1"/>
  <c r="P9" i="1"/>
  <c r="P7" i="1"/>
  <c r="P48" i="1"/>
  <c r="P46" i="1"/>
  <c r="P44" i="1"/>
  <c r="P42" i="1"/>
  <c r="P40" i="1"/>
  <c r="P38" i="1"/>
  <c r="P36" i="1"/>
  <c r="P34" i="1"/>
  <c r="P32" i="1"/>
  <c r="P30" i="1"/>
  <c r="P28" i="1"/>
  <c r="P26" i="1"/>
  <c r="P24" i="1"/>
  <c r="P22" i="1"/>
  <c r="P20" i="1"/>
  <c r="P18" i="1"/>
  <c r="P16" i="1"/>
  <c r="P14" i="1"/>
  <c r="P12" i="1"/>
  <c r="P10" i="1"/>
  <c r="P8" i="1"/>
  <c r="AD397" i="1"/>
  <c r="AE47" i="1"/>
  <c r="AE45" i="1"/>
  <c r="AE43" i="1"/>
  <c r="AE41" i="1"/>
  <c r="AE39" i="1"/>
  <c r="AE37" i="1"/>
  <c r="AE35" i="1"/>
  <c r="AE33" i="1"/>
  <c r="AE31" i="1"/>
  <c r="AE29" i="1"/>
  <c r="AE27" i="1"/>
  <c r="AE25" i="1"/>
  <c r="AE23" i="1"/>
  <c r="AE21" i="1"/>
  <c r="AE19" i="1"/>
  <c r="AE17" i="1"/>
  <c r="AE15" i="1"/>
  <c r="AE13" i="1"/>
  <c r="AE11" i="1"/>
  <c r="AE9" i="1"/>
  <c r="AE7" i="1"/>
  <c r="AE48" i="1"/>
  <c r="AE46" i="1"/>
  <c r="AE44" i="1"/>
  <c r="AE42" i="1"/>
  <c r="AE40" i="1"/>
  <c r="AE38" i="1"/>
  <c r="AE36" i="1"/>
  <c r="AE34" i="1"/>
  <c r="AE32" i="1"/>
  <c r="AE30" i="1"/>
  <c r="AE28" i="1"/>
  <c r="AE26" i="1"/>
  <c r="AE24" i="1"/>
  <c r="AE22" i="1"/>
  <c r="AE20" i="1"/>
  <c r="AE18" i="1"/>
  <c r="AE16" i="1"/>
  <c r="AE14" i="1"/>
  <c r="AE12" i="1"/>
  <c r="AE10" i="1"/>
  <c r="AE8" i="1"/>
  <c r="AE71" i="1"/>
  <c r="AE69" i="1"/>
  <c r="AE67" i="1"/>
  <c r="AE65" i="1"/>
  <c r="AE63" i="1"/>
  <c r="AE61" i="1"/>
  <c r="AE59" i="1"/>
  <c r="AE57" i="1"/>
  <c r="AE55" i="1"/>
  <c r="AE53" i="1"/>
  <c r="AE51" i="1"/>
  <c r="AE49" i="1"/>
  <c r="AE70" i="1"/>
  <c r="AE68" i="1"/>
  <c r="AE66" i="1"/>
  <c r="AE64" i="1"/>
  <c r="AE62" i="1"/>
  <c r="AE60" i="1"/>
  <c r="AE58" i="1"/>
  <c r="AE56" i="1"/>
  <c r="AE54" i="1"/>
  <c r="AE52" i="1"/>
  <c r="AE50" i="1"/>
  <c r="AL70" i="1"/>
  <c r="AL68" i="1"/>
  <c r="AL66" i="1"/>
  <c r="AL64" i="1"/>
  <c r="AL62" i="1"/>
  <c r="AL60" i="1"/>
  <c r="AL58" i="1"/>
  <c r="AL56" i="1"/>
  <c r="AL54" i="1"/>
  <c r="AL52" i="1"/>
  <c r="AL50" i="1"/>
  <c r="AL71" i="1"/>
  <c r="AL69" i="1"/>
  <c r="AL67" i="1"/>
  <c r="AL65" i="1"/>
  <c r="AL63" i="1"/>
  <c r="AL61" i="1"/>
  <c r="AL59" i="1"/>
  <c r="AL57" i="1"/>
  <c r="AL55" i="1"/>
  <c r="AL53" i="1"/>
  <c r="AL51" i="1"/>
  <c r="AL49" i="1"/>
  <c r="AR71" i="1"/>
  <c r="AR69" i="1"/>
  <c r="AR67" i="1"/>
  <c r="AR65" i="1"/>
  <c r="AR63" i="1"/>
  <c r="AR61" i="1"/>
  <c r="AR59" i="1"/>
  <c r="AR57" i="1"/>
  <c r="AR55" i="1"/>
  <c r="AR53" i="1"/>
  <c r="AR51" i="1"/>
  <c r="AR49" i="1"/>
  <c r="AR70" i="1"/>
  <c r="AR68" i="1"/>
  <c r="AR66" i="1"/>
  <c r="AR64" i="1"/>
  <c r="AR62" i="1"/>
  <c r="AR60" i="1"/>
  <c r="AR58" i="1"/>
  <c r="AR56" i="1"/>
  <c r="AR54" i="1"/>
  <c r="AR52" i="1"/>
  <c r="AR50" i="1"/>
  <c r="F93" i="1"/>
  <c r="F91" i="1"/>
  <c r="F89" i="1"/>
  <c r="F87" i="1"/>
  <c r="F85" i="1"/>
  <c r="F83" i="1"/>
  <c r="F81" i="1"/>
  <c r="F79" i="1"/>
  <c r="F77" i="1"/>
  <c r="F75" i="1"/>
  <c r="F73" i="1"/>
  <c r="F92" i="1"/>
  <c r="F90" i="1"/>
  <c r="F88" i="1"/>
  <c r="F86" i="1"/>
  <c r="F84" i="1"/>
  <c r="F82" i="1"/>
  <c r="F80" i="1"/>
  <c r="F78" i="1"/>
  <c r="F76" i="1"/>
  <c r="F74" i="1"/>
  <c r="F72" i="1"/>
  <c r="X93" i="2"/>
  <c r="AB93" i="1"/>
  <c r="AB91" i="1"/>
  <c r="AB89" i="1"/>
  <c r="AB87" i="1"/>
  <c r="AB85" i="1"/>
  <c r="AB83" i="1"/>
  <c r="AB81" i="1"/>
  <c r="AB79" i="1"/>
  <c r="AB77" i="1"/>
  <c r="AB75" i="1"/>
  <c r="AB73" i="1"/>
  <c r="AB92" i="1"/>
  <c r="AB90" i="1"/>
  <c r="AB88" i="1"/>
  <c r="AB86" i="1"/>
  <c r="AB84" i="1"/>
  <c r="AB82" i="1"/>
  <c r="AB80" i="1"/>
  <c r="AB78" i="1"/>
  <c r="AB76" i="1"/>
  <c r="AB74" i="1"/>
  <c r="AB72" i="1"/>
  <c r="AH92" i="1"/>
  <c r="AH90" i="1"/>
  <c r="AH88" i="1"/>
  <c r="AH86" i="1"/>
  <c r="AH84" i="1"/>
  <c r="AH82" i="1"/>
  <c r="AH80" i="1"/>
  <c r="AH78" i="1"/>
  <c r="AH76" i="1"/>
  <c r="AH74" i="1"/>
  <c r="AH72" i="1"/>
  <c r="AH93" i="1"/>
  <c r="AH91" i="1"/>
  <c r="AH89" i="1"/>
  <c r="AH87" i="1"/>
  <c r="AH85" i="1"/>
  <c r="AH83" i="1"/>
  <c r="AH81" i="1"/>
  <c r="AH79" i="1"/>
  <c r="AH77" i="1"/>
  <c r="AH75" i="1"/>
  <c r="AH73" i="1"/>
  <c r="N112" i="2"/>
  <c r="P111" i="1"/>
  <c r="P109" i="1"/>
  <c r="P107" i="1"/>
  <c r="P105" i="1"/>
  <c r="P103" i="1"/>
  <c r="P101" i="1"/>
  <c r="P99" i="1"/>
  <c r="P97" i="1"/>
  <c r="P95" i="1"/>
  <c r="P110" i="1"/>
  <c r="P108" i="1"/>
  <c r="P106" i="1"/>
  <c r="P104" i="1"/>
  <c r="P102" i="1"/>
  <c r="P100" i="1"/>
  <c r="P98" i="1"/>
  <c r="P96" i="1"/>
  <c r="P94" i="1"/>
  <c r="AE111" i="1"/>
  <c r="AE109" i="1"/>
  <c r="AE107" i="1"/>
  <c r="AE105" i="1"/>
  <c r="AE103" i="1"/>
  <c r="AE101" i="1"/>
  <c r="AE99" i="1"/>
  <c r="AE97" i="1"/>
  <c r="AE95" i="1"/>
  <c r="AE110" i="1"/>
  <c r="AE108" i="1"/>
  <c r="AE106" i="1"/>
  <c r="AE104" i="1"/>
  <c r="AE102" i="1"/>
  <c r="AE100" i="1"/>
  <c r="AE98" i="1"/>
  <c r="AE96" i="1"/>
  <c r="AE94" i="1"/>
  <c r="AL110" i="1"/>
  <c r="AL108" i="1"/>
  <c r="AL106" i="1"/>
  <c r="AL104" i="1"/>
  <c r="AL102" i="1"/>
  <c r="AL100" i="1"/>
  <c r="AL98" i="1"/>
  <c r="AL96" i="1"/>
  <c r="AL94" i="1"/>
  <c r="AL111" i="1"/>
  <c r="AL109" i="1"/>
  <c r="AL107" i="1"/>
  <c r="AL105" i="1"/>
  <c r="AL103" i="1"/>
  <c r="AL101" i="1"/>
  <c r="AL99" i="1"/>
  <c r="AL97" i="1"/>
  <c r="AL95" i="1"/>
  <c r="N127" i="2"/>
  <c r="P125" i="1"/>
  <c r="P123" i="1"/>
  <c r="P121" i="1"/>
  <c r="P119" i="1"/>
  <c r="P117" i="1"/>
  <c r="P115" i="1"/>
  <c r="P113" i="1"/>
  <c r="P126" i="1"/>
  <c r="P124" i="1"/>
  <c r="P122" i="1"/>
  <c r="P120" i="1"/>
  <c r="P118" i="1"/>
  <c r="P116" i="1"/>
  <c r="P114" i="1"/>
  <c r="P112" i="1"/>
  <c r="AE125" i="1"/>
  <c r="AE123" i="1"/>
  <c r="AE121" i="1"/>
  <c r="AE119" i="1"/>
  <c r="AE117" i="1"/>
  <c r="AE115" i="1"/>
  <c r="AE113" i="1"/>
  <c r="AE126" i="1"/>
  <c r="AE124" i="1"/>
  <c r="AE122" i="1"/>
  <c r="AE120" i="1"/>
  <c r="AE118" i="1"/>
  <c r="AE116" i="1"/>
  <c r="AE114" i="1"/>
  <c r="AE112" i="1"/>
  <c r="AL126" i="1"/>
  <c r="AL124" i="1"/>
  <c r="AL122" i="1"/>
  <c r="AL120" i="1"/>
  <c r="AL118" i="1"/>
  <c r="AL116" i="1"/>
  <c r="AL114" i="1"/>
  <c r="AL112" i="1"/>
  <c r="AL125" i="1"/>
  <c r="AL123" i="1"/>
  <c r="AL121" i="1"/>
  <c r="AL119" i="1"/>
  <c r="AL117" i="1"/>
  <c r="AL115" i="1"/>
  <c r="AL113" i="1"/>
  <c r="AR125" i="1"/>
  <c r="AR123" i="1"/>
  <c r="AR121" i="1"/>
  <c r="AR119" i="1"/>
  <c r="AR117" i="1"/>
  <c r="AR115" i="1"/>
  <c r="AR113" i="1"/>
  <c r="AR126" i="1"/>
  <c r="AR124" i="1"/>
  <c r="AR122" i="1"/>
  <c r="AR120" i="1"/>
  <c r="AR118" i="1"/>
  <c r="AR116" i="1"/>
  <c r="AR114" i="1"/>
  <c r="AR112" i="1"/>
  <c r="K47" i="1"/>
  <c r="K45" i="1"/>
  <c r="K43" i="1"/>
  <c r="K41" i="1"/>
  <c r="K39" i="1"/>
  <c r="K37" i="1"/>
  <c r="K35" i="1"/>
  <c r="K33" i="1"/>
  <c r="K31" i="1"/>
  <c r="K29" i="1"/>
  <c r="K27" i="1"/>
  <c r="K25" i="1"/>
  <c r="K23" i="1"/>
  <c r="K21" i="1"/>
  <c r="K19" i="1"/>
  <c r="K17" i="1"/>
  <c r="K15" i="1"/>
  <c r="K13" i="1"/>
  <c r="K11" i="1"/>
  <c r="K9" i="1"/>
  <c r="K7" i="1"/>
  <c r="K48" i="1"/>
  <c r="K46" i="1"/>
  <c r="K44" i="1"/>
  <c r="K42" i="1"/>
  <c r="K40" i="1"/>
  <c r="K38" i="1"/>
  <c r="K36" i="1"/>
  <c r="K34" i="1"/>
  <c r="K32" i="1"/>
  <c r="K30" i="1"/>
  <c r="K28" i="1"/>
  <c r="K26" i="1"/>
  <c r="K24" i="1"/>
  <c r="K22" i="1"/>
  <c r="K20" i="1"/>
  <c r="K18" i="1"/>
  <c r="K16" i="1"/>
  <c r="K14" i="1"/>
  <c r="K12" i="1"/>
  <c r="K10" i="1"/>
  <c r="K8" i="1"/>
  <c r="V48" i="1"/>
  <c r="V46" i="1"/>
  <c r="V44" i="1"/>
  <c r="V42" i="1"/>
  <c r="V40" i="1"/>
  <c r="V38" i="1"/>
  <c r="V36" i="1"/>
  <c r="V34" i="1"/>
  <c r="V32" i="1"/>
  <c r="V30" i="1"/>
  <c r="V28" i="1"/>
  <c r="V26" i="1"/>
  <c r="V24" i="1"/>
  <c r="V22" i="1"/>
  <c r="V20" i="1"/>
  <c r="V18" i="1"/>
  <c r="V16" i="1"/>
  <c r="V14" i="1"/>
  <c r="V12" i="1"/>
  <c r="V10" i="1"/>
  <c r="V8" i="1"/>
  <c r="V47" i="1"/>
  <c r="V45" i="1"/>
  <c r="V43" i="1"/>
  <c r="V41" i="1"/>
  <c r="V39" i="1"/>
  <c r="V37" i="1"/>
  <c r="V35" i="1"/>
  <c r="V33" i="1"/>
  <c r="V31" i="1"/>
  <c r="V29" i="1"/>
  <c r="V27" i="1"/>
  <c r="V25" i="1"/>
  <c r="V23" i="1"/>
  <c r="V21" i="1"/>
  <c r="V19" i="1"/>
  <c r="V17" i="1"/>
  <c r="V15" i="1"/>
  <c r="V13" i="1"/>
  <c r="V11" i="1"/>
  <c r="V9" i="1"/>
  <c r="V7" i="1"/>
  <c r="K71" i="1"/>
  <c r="K69" i="1"/>
  <c r="K67" i="1"/>
  <c r="K65" i="1"/>
  <c r="K63" i="1"/>
  <c r="K61" i="1"/>
  <c r="K59" i="1"/>
  <c r="K57" i="1"/>
  <c r="K55" i="1"/>
  <c r="K53" i="1"/>
  <c r="K51" i="1"/>
  <c r="K49" i="1"/>
  <c r="K70" i="1"/>
  <c r="K68" i="1"/>
  <c r="K66" i="1"/>
  <c r="K64" i="1"/>
  <c r="K62" i="1"/>
  <c r="K60" i="1"/>
  <c r="K58" i="1"/>
  <c r="K56" i="1"/>
  <c r="K54" i="1"/>
  <c r="K52" i="1"/>
  <c r="K50" i="1"/>
  <c r="S71" i="2"/>
  <c r="V70" i="1"/>
  <c r="V68" i="1"/>
  <c r="V66" i="1"/>
  <c r="V64" i="1"/>
  <c r="V62" i="1"/>
  <c r="V60" i="1"/>
  <c r="V58" i="1"/>
  <c r="V56" i="1"/>
  <c r="V54" i="1"/>
  <c r="V52" i="1"/>
  <c r="V50" i="1"/>
  <c r="V71" i="1"/>
  <c r="V69" i="1"/>
  <c r="V67" i="1"/>
  <c r="V65" i="1"/>
  <c r="V63" i="1"/>
  <c r="V61" i="1"/>
  <c r="V59" i="1"/>
  <c r="V57" i="1"/>
  <c r="V55" i="1"/>
  <c r="V53" i="1"/>
  <c r="V51" i="1"/>
  <c r="V49" i="1"/>
  <c r="K93" i="1"/>
  <c r="K91" i="1"/>
  <c r="K89" i="1"/>
  <c r="K87" i="1"/>
  <c r="K85" i="1"/>
  <c r="K83" i="1"/>
  <c r="K81" i="1"/>
  <c r="K79" i="1"/>
  <c r="K77" i="1"/>
  <c r="K75" i="1"/>
  <c r="K73" i="1"/>
  <c r="K92" i="1"/>
  <c r="K90" i="1"/>
  <c r="K88" i="1"/>
  <c r="K86" i="1"/>
  <c r="K84" i="1"/>
  <c r="K82" i="1"/>
  <c r="K80" i="1"/>
  <c r="K78" i="1"/>
  <c r="K76" i="1"/>
  <c r="K74" i="1"/>
  <c r="K72" i="1"/>
  <c r="S93" i="2"/>
  <c r="V92" i="1"/>
  <c r="V90" i="1"/>
  <c r="V88" i="1"/>
  <c r="V86" i="1"/>
  <c r="V84" i="1"/>
  <c r="V82" i="1"/>
  <c r="V80" i="1"/>
  <c r="V78" i="1"/>
  <c r="V76" i="1"/>
  <c r="V74" i="1"/>
  <c r="V72" i="1"/>
  <c r="V93" i="1"/>
  <c r="V91" i="1"/>
  <c r="V89" i="1"/>
  <c r="V87" i="1"/>
  <c r="V85" i="1"/>
  <c r="V83" i="1"/>
  <c r="V81" i="1"/>
  <c r="V79" i="1"/>
  <c r="V77" i="1"/>
  <c r="V75" i="1"/>
  <c r="V73" i="1"/>
  <c r="K111" i="1"/>
  <c r="K109" i="1"/>
  <c r="K107" i="1"/>
  <c r="K105" i="1"/>
  <c r="K103" i="1"/>
  <c r="K101" i="1"/>
  <c r="K99" i="1"/>
  <c r="K97" i="1"/>
  <c r="K95" i="1"/>
  <c r="K110" i="1"/>
  <c r="K108" i="1"/>
  <c r="K106" i="1"/>
  <c r="K104" i="1"/>
  <c r="K102" i="1"/>
  <c r="K100" i="1"/>
  <c r="K98" i="1"/>
  <c r="K96" i="1"/>
  <c r="K94" i="1"/>
  <c r="S112" i="2"/>
  <c r="V110" i="1"/>
  <c r="V108" i="1"/>
  <c r="V106" i="1"/>
  <c r="V104" i="1"/>
  <c r="V102" i="1"/>
  <c r="V100" i="1"/>
  <c r="V98" i="1"/>
  <c r="V96" i="1"/>
  <c r="V94" i="1"/>
  <c r="V111" i="1"/>
  <c r="V109" i="1"/>
  <c r="V107" i="1"/>
  <c r="V105" i="1"/>
  <c r="V103" i="1"/>
  <c r="V101" i="1"/>
  <c r="V99" i="1"/>
  <c r="V97" i="1"/>
  <c r="V95" i="1"/>
  <c r="K125" i="1"/>
  <c r="K123" i="1"/>
  <c r="K121" i="1"/>
  <c r="K119" i="1"/>
  <c r="K117" i="1"/>
  <c r="K115" i="1"/>
  <c r="K113" i="1"/>
  <c r="K126" i="1"/>
  <c r="K124" i="1"/>
  <c r="K122" i="1"/>
  <c r="K120" i="1"/>
  <c r="K118" i="1"/>
  <c r="K116" i="1"/>
  <c r="K114" i="1"/>
  <c r="K112" i="1"/>
  <c r="S127" i="2"/>
  <c r="V126" i="1"/>
  <c r="V124" i="1"/>
  <c r="V122" i="1"/>
  <c r="V120" i="1"/>
  <c r="V118" i="1"/>
  <c r="V116" i="1"/>
  <c r="V114" i="1"/>
  <c r="V112" i="1"/>
  <c r="V125" i="1"/>
  <c r="V123" i="1"/>
  <c r="V121" i="1"/>
  <c r="V119" i="1"/>
  <c r="V117" i="1"/>
  <c r="V115" i="1"/>
  <c r="V113" i="1"/>
  <c r="K143" i="1"/>
  <c r="K141" i="1"/>
  <c r="K139" i="1"/>
  <c r="K137" i="1"/>
  <c r="K135" i="1"/>
  <c r="K133" i="1"/>
  <c r="K131" i="1"/>
  <c r="K129" i="1"/>
  <c r="K127" i="1"/>
  <c r="K142" i="1"/>
  <c r="K140" i="1"/>
  <c r="K138" i="1"/>
  <c r="K136" i="1"/>
  <c r="K134" i="1"/>
  <c r="K132" i="1"/>
  <c r="K130" i="1"/>
  <c r="K128" i="1"/>
  <c r="S144" i="2"/>
  <c r="V142" i="1"/>
  <c r="V140" i="1"/>
  <c r="V138" i="1"/>
  <c r="V136" i="1"/>
  <c r="V134" i="1"/>
  <c r="V132" i="1"/>
  <c r="V130" i="1"/>
  <c r="V128" i="1"/>
  <c r="V143" i="1"/>
  <c r="V141" i="1"/>
  <c r="V139" i="1"/>
  <c r="V137" i="1"/>
  <c r="V135" i="1"/>
  <c r="V133" i="1"/>
  <c r="V131" i="1"/>
  <c r="V129" i="1"/>
  <c r="V127" i="1"/>
  <c r="K155" i="1"/>
  <c r="K153" i="1"/>
  <c r="K151" i="1"/>
  <c r="K149" i="1"/>
  <c r="K147" i="1"/>
  <c r="K145" i="1"/>
  <c r="K154" i="1"/>
  <c r="K152" i="1"/>
  <c r="K150" i="1"/>
  <c r="K148" i="1"/>
  <c r="K146" i="1"/>
  <c r="K144" i="1"/>
  <c r="S156" i="2"/>
  <c r="V154" i="1"/>
  <c r="V152" i="1"/>
  <c r="V150" i="1"/>
  <c r="V148" i="1"/>
  <c r="V146" i="1"/>
  <c r="V144" i="1"/>
  <c r="V155" i="1"/>
  <c r="V153" i="1"/>
  <c r="V151" i="1"/>
  <c r="V149" i="1"/>
  <c r="V147" i="1"/>
  <c r="V145" i="1"/>
  <c r="K177" i="1"/>
  <c r="K175" i="1"/>
  <c r="K173" i="1"/>
  <c r="K171" i="1"/>
  <c r="K169" i="1"/>
  <c r="K167" i="1"/>
  <c r="K165" i="1"/>
  <c r="K163" i="1"/>
  <c r="K161" i="1"/>
  <c r="K159" i="1"/>
  <c r="K157" i="1"/>
  <c r="K178" i="1"/>
  <c r="K176" i="1"/>
  <c r="K174" i="1"/>
  <c r="K172" i="1"/>
  <c r="K170" i="1"/>
  <c r="K168" i="1"/>
  <c r="K166" i="1"/>
  <c r="K164" i="1"/>
  <c r="K162" i="1"/>
  <c r="K160" i="1"/>
  <c r="K158" i="1"/>
  <c r="K156" i="1"/>
  <c r="S179" i="2"/>
  <c r="V178" i="1"/>
  <c r="V176" i="1"/>
  <c r="V174" i="1"/>
  <c r="V172" i="1"/>
  <c r="V170" i="1"/>
  <c r="V168" i="1"/>
  <c r="V166" i="1"/>
  <c r="V164" i="1"/>
  <c r="V162" i="1"/>
  <c r="V160" i="1"/>
  <c r="V158" i="1"/>
  <c r="V156" i="1"/>
  <c r="V177" i="1"/>
  <c r="V175" i="1"/>
  <c r="V173" i="1"/>
  <c r="V171" i="1"/>
  <c r="V169" i="1"/>
  <c r="V167" i="1"/>
  <c r="V165" i="1"/>
  <c r="V163" i="1"/>
  <c r="V161" i="1"/>
  <c r="V159" i="1"/>
  <c r="V157" i="1"/>
  <c r="K197" i="1"/>
  <c r="K195" i="1"/>
  <c r="K193" i="1"/>
  <c r="K191" i="1"/>
  <c r="K189" i="1"/>
  <c r="K187" i="1"/>
  <c r="K185" i="1"/>
  <c r="K183" i="1"/>
  <c r="K181" i="1"/>
  <c r="K179" i="1"/>
  <c r="K196" i="1"/>
  <c r="K194" i="1"/>
  <c r="K192" i="1"/>
  <c r="K190" i="1"/>
  <c r="K188" i="1"/>
  <c r="K186" i="1"/>
  <c r="K184" i="1"/>
  <c r="K182" i="1"/>
  <c r="K180" i="1"/>
  <c r="V196" i="1"/>
  <c r="V194" i="1"/>
  <c r="V192" i="1"/>
  <c r="V190" i="1"/>
  <c r="V188" i="1"/>
  <c r="V186" i="1"/>
  <c r="V184" i="1"/>
  <c r="V182" i="1"/>
  <c r="V180" i="1"/>
  <c r="V197" i="1"/>
  <c r="V195" i="1"/>
  <c r="V193" i="1"/>
  <c r="V191" i="1"/>
  <c r="V189" i="1"/>
  <c r="V187" i="1"/>
  <c r="V185" i="1"/>
  <c r="V183" i="1"/>
  <c r="V181" i="1"/>
  <c r="V179" i="1"/>
  <c r="K205" i="1"/>
  <c r="K203" i="1"/>
  <c r="K201" i="1"/>
  <c r="K199" i="1"/>
  <c r="K206" i="1"/>
  <c r="K204" i="1"/>
  <c r="K202" i="1"/>
  <c r="K200" i="1"/>
  <c r="K198" i="1"/>
  <c r="S207" i="2"/>
  <c r="V206" i="1"/>
  <c r="V204" i="1"/>
  <c r="V202" i="1"/>
  <c r="V200" i="1"/>
  <c r="V198" i="1"/>
  <c r="V205" i="1"/>
  <c r="V203" i="1"/>
  <c r="V201" i="1"/>
  <c r="V199" i="1"/>
  <c r="K221" i="1"/>
  <c r="K219" i="1"/>
  <c r="K217" i="1"/>
  <c r="K215" i="1"/>
  <c r="K213" i="1"/>
  <c r="K211" i="1"/>
  <c r="K209" i="1"/>
  <c r="K207" i="1"/>
  <c r="K222" i="1"/>
  <c r="K220" i="1"/>
  <c r="K218" i="1"/>
  <c r="K216" i="1"/>
  <c r="K214" i="1"/>
  <c r="K212" i="1"/>
  <c r="K210" i="1"/>
  <c r="K208" i="1"/>
  <c r="S223" i="2"/>
  <c r="V222" i="1"/>
  <c r="V220" i="1"/>
  <c r="V218" i="1"/>
  <c r="V216" i="1"/>
  <c r="V214" i="1"/>
  <c r="V212" i="1"/>
  <c r="V210" i="1"/>
  <c r="V208" i="1"/>
  <c r="V221" i="1"/>
  <c r="V219" i="1"/>
  <c r="V217" i="1"/>
  <c r="V215" i="1"/>
  <c r="V213" i="1"/>
  <c r="V211" i="1"/>
  <c r="V209" i="1"/>
  <c r="V207" i="1"/>
  <c r="K243" i="1"/>
  <c r="K241" i="1"/>
  <c r="K239" i="1"/>
  <c r="K237" i="1"/>
  <c r="K235" i="1"/>
  <c r="K233" i="1"/>
  <c r="K231" i="1"/>
  <c r="K229" i="1"/>
  <c r="K227" i="1"/>
  <c r="K225" i="1"/>
  <c r="K223" i="1"/>
  <c r="K242" i="1"/>
  <c r="K240" i="1"/>
  <c r="K238" i="1"/>
  <c r="K236" i="1"/>
  <c r="K234" i="1"/>
  <c r="K232" i="1"/>
  <c r="K230" i="1"/>
  <c r="K228" i="1"/>
  <c r="K226" i="1"/>
  <c r="K224" i="1"/>
  <c r="S244" i="2"/>
  <c r="V242" i="1"/>
  <c r="V240" i="1"/>
  <c r="V238" i="1"/>
  <c r="V236" i="1"/>
  <c r="V234" i="1"/>
  <c r="V232" i="1"/>
  <c r="V230" i="1"/>
  <c r="V228" i="1"/>
  <c r="V226" i="1"/>
  <c r="V224" i="1"/>
  <c r="V243" i="1"/>
  <c r="V241" i="1"/>
  <c r="V239" i="1"/>
  <c r="V237" i="1"/>
  <c r="V235" i="1"/>
  <c r="V233" i="1"/>
  <c r="V231" i="1"/>
  <c r="V229" i="1"/>
  <c r="V227" i="1"/>
  <c r="V225" i="1"/>
  <c r="V223" i="1"/>
  <c r="K255" i="1"/>
  <c r="K253" i="1"/>
  <c r="K251" i="1"/>
  <c r="K249" i="1"/>
  <c r="K247" i="1"/>
  <c r="K245" i="1"/>
  <c r="K256" i="1"/>
  <c r="K254" i="1"/>
  <c r="K252" i="1"/>
  <c r="K250" i="1"/>
  <c r="K248" i="1"/>
  <c r="K246" i="1"/>
  <c r="K244" i="1"/>
  <c r="S257" i="2"/>
  <c r="V256" i="1"/>
  <c r="V254" i="1"/>
  <c r="V252" i="1"/>
  <c r="V250" i="1"/>
  <c r="V248" i="1"/>
  <c r="V246" i="1"/>
  <c r="V244" i="1"/>
  <c r="V255" i="1"/>
  <c r="V253" i="1"/>
  <c r="V251" i="1"/>
  <c r="V249" i="1"/>
  <c r="V247" i="1"/>
  <c r="V245" i="1"/>
  <c r="K269" i="1"/>
  <c r="K267" i="1"/>
  <c r="K265" i="1"/>
  <c r="K263" i="1"/>
  <c r="K261" i="1"/>
  <c r="K259" i="1"/>
  <c r="K257" i="1"/>
  <c r="K270" i="1"/>
  <c r="K268" i="1"/>
  <c r="K266" i="1"/>
  <c r="K264" i="1"/>
  <c r="K262" i="1"/>
  <c r="K260" i="1"/>
  <c r="K258" i="1"/>
  <c r="S271" i="2"/>
  <c r="V270" i="1"/>
  <c r="V268" i="1"/>
  <c r="V266" i="1"/>
  <c r="V264" i="1"/>
  <c r="V262" i="1"/>
  <c r="V260" i="1"/>
  <c r="V258" i="1"/>
  <c r="V269" i="1"/>
  <c r="V267" i="1"/>
  <c r="V265" i="1"/>
  <c r="V263" i="1"/>
  <c r="V261" i="1"/>
  <c r="V259" i="1"/>
  <c r="V257" i="1"/>
  <c r="K285" i="1"/>
  <c r="K283" i="1"/>
  <c r="K281" i="1"/>
  <c r="K279" i="1"/>
  <c r="K277" i="1"/>
  <c r="K275" i="1"/>
  <c r="K273" i="1"/>
  <c r="K271" i="1"/>
  <c r="K286" i="1"/>
  <c r="K284" i="1"/>
  <c r="K282" i="1"/>
  <c r="K280" i="1"/>
  <c r="K278" i="1"/>
  <c r="K276" i="1"/>
  <c r="K274" i="1"/>
  <c r="K272" i="1"/>
  <c r="S287" i="2"/>
  <c r="V286" i="1"/>
  <c r="V284" i="1"/>
  <c r="V282" i="1"/>
  <c r="V280" i="1"/>
  <c r="V278" i="1"/>
  <c r="V276" i="1"/>
  <c r="V274" i="1"/>
  <c r="V272" i="1"/>
  <c r="V285" i="1"/>
  <c r="V283" i="1"/>
  <c r="V281" i="1"/>
  <c r="V279" i="1"/>
  <c r="V277" i="1"/>
  <c r="V275" i="1"/>
  <c r="V273" i="1"/>
  <c r="V271" i="1"/>
  <c r="K297" i="1"/>
  <c r="K295" i="1"/>
  <c r="K293" i="1"/>
  <c r="K291" i="1"/>
  <c r="K289" i="1"/>
  <c r="K287" i="1"/>
  <c r="K296" i="1"/>
  <c r="K294" i="1"/>
  <c r="K292" i="1"/>
  <c r="K290" i="1"/>
  <c r="K288" i="1"/>
  <c r="S299" i="2"/>
  <c r="V296" i="1"/>
  <c r="V294" i="1"/>
  <c r="V292" i="1"/>
  <c r="V290" i="1"/>
  <c r="V288" i="1"/>
  <c r="V297" i="1"/>
  <c r="V295" i="1"/>
  <c r="V293" i="1"/>
  <c r="V291" i="1"/>
  <c r="V289" i="1"/>
  <c r="V287" i="1"/>
  <c r="K303" i="1"/>
  <c r="K301" i="1"/>
  <c r="K299" i="1"/>
  <c r="K302" i="1"/>
  <c r="K300" i="1"/>
  <c r="K298" i="1"/>
  <c r="V302" i="1"/>
  <c r="V300" i="1"/>
  <c r="V298" i="1"/>
  <c r="V303" i="1"/>
  <c r="V301" i="1"/>
  <c r="V299" i="1"/>
  <c r="K309" i="1"/>
  <c r="K307" i="1"/>
  <c r="K305" i="1"/>
  <c r="K308" i="1"/>
  <c r="K306" i="1"/>
  <c r="K304" i="1"/>
  <c r="S311" i="2"/>
  <c r="V308" i="1"/>
  <c r="V306" i="1"/>
  <c r="V304" i="1"/>
  <c r="V309" i="1"/>
  <c r="V307" i="1"/>
  <c r="V305" i="1"/>
  <c r="K325" i="1"/>
  <c r="K323" i="1"/>
  <c r="K321" i="1"/>
  <c r="K319" i="1"/>
  <c r="K317" i="1"/>
  <c r="K315" i="1"/>
  <c r="K313" i="1"/>
  <c r="K311" i="1"/>
  <c r="K326" i="1"/>
  <c r="K324" i="1"/>
  <c r="K322" i="1"/>
  <c r="K320" i="1"/>
  <c r="K318" i="1"/>
  <c r="K316" i="1"/>
  <c r="K314" i="1"/>
  <c r="K312" i="1"/>
  <c r="K310" i="1"/>
  <c r="S328" i="2"/>
  <c r="V326" i="1"/>
  <c r="V324" i="1"/>
  <c r="V322" i="1"/>
  <c r="V320" i="1"/>
  <c r="V318" i="1"/>
  <c r="V316" i="1"/>
  <c r="V314" i="1"/>
  <c r="V312" i="1"/>
  <c r="V310" i="1"/>
  <c r="V325" i="1"/>
  <c r="V323" i="1"/>
  <c r="V321" i="1"/>
  <c r="V319" i="1"/>
  <c r="V317" i="1"/>
  <c r="V315" i="1"/>
  <c r="V313" i="1"/>
  <c r="V311" i="1"/>
  <c r="K339" i="1"/>
  <c r="K337" i="1"/>
  <c r="K335" i="1"/>
  <c r="K333" i="1"/>
  <c r="K331" i="1"/>
  <c r="K329" i="1"/>
  <c r="K327" i="1"/>
  <c r="K338" i="1"/>
  <c r="K336" i="1"/>
  <c r="K334" i="1"/>
  <c r="K332" i="1"/>
  <c r="K330" i="1"/>
  <c r="K328" i="1"/>
  <c r="S341" i="2"/>
  <c r="V338" i="1"/>
  <c r="V336" i="1"/>
  <c r="V334" i="1"/>
  <c r="V332" i="1"/>
  <c r="V330" i="1"/>
  <c r="V328" i="1"/>
  <c r="V339" i="1"/>
  <c r="V337" i="1"/>
  <c r="V335" i="1"/>
  <c r="V333" i="1"/>
  <c r="V331" i="1"/>
  <c r="V329" i="1"/>
  <c r="V327" i="1"/>
  <c r="K349" i="1"/>
  <c r="K347" i="1"/>
  <c r="K345" i="1"/>
  <c r="K343" i="1"/>
  <c r="K341" i="1"/>
  <c r="K350" i="1"/>
  <c r="K348" i="1"/>
  <c r="K346" i="1"/>
  <c r="K344" i="1"/>
  <c r="K342" i="1"/>
  <c r="K340" i="1"/>
  <c r="S352" i="2"/>
  <c r="V350" i="1"/>
  <c r="V348" i="1"/>
  <c r="V346" i="1"/>
  <c r="V344" i="1"/>
  <c r="V342" i="1"/>
  <c r="V340" i="1"/>
  <c r="V349" i="1"/>
  <c r="V347" i="1"/>
  <c r="V345" i="1"/>
  <c r="V343" i="1"/>
  <c r="V341" i="1"/>
  <c r="K389" i="1"/>
  <c r="K387" i="1"/>
  <c r="K385" i="1"/>
  <c r="K383" i="1"/>
  <c r="K381" i="1"/>
  <c r="K379" i="1"/>
  <c r="K377" i="1"/>
  <c r="K375" i="1"/>
  <c r="K373" i="1"/>
  <c r="K371" i="1"/>
  <c r="K369" i="1"/>
  <c r="K367" i="1"/>
  <c r="K365" i="1"/>
  <c r="K363" i="1"/>
  <c r="K361" i="1"/>
  <c r="K359" i="1"/>
  <c r="K357" i="1"/>
  <c r="K355" i="1"/>
  <c r="K353" i="1"/>
  <c r="K351" i="1"/>
  <c r="K388" i="1"/>
  <c r="K386" i="1"/>
  <c r="K384" i="1"/>
  <c r="K382" i="1"/>
  <c r="K380" i="1"/>
  <c r="K378" i="1"/>
  <c r="K376" i="1"/>
  <c r="K374" i="1"/>
  <c r="K372" i="1"/>
  <c r="K370" i="1"/>
  <c r="K368" i="1"/>
  <c r="K366" i="1"/>
  <c r="K364" i="1"/>
  <c r="K362" i="1"/>
  <c r="K360" i="1"/>
  <c r="K358" i="1"/>
  <c r="K356" i="1"/>
  <c r="K354" i="1"/>
  <c r="K352" i="1"/>
  <c r="S392" i="2"/>
  <c r="V388" i="1"/>
  <c r="V386" i="1"/>
  <c r="V384" i="1"/>
  <c r="V382" i="1"/>
  <c r="V380" i="1"/>
  <c r="V378" i="1"/>
  <c r="V376" i="1"/>
  <c r="V374" i="1"/>
  <c r="V372" i="1"/>
  <c r="V370" i="1"/>
  <c r="V368" i="1"/>
  <c r="V366" i="1"/>
  <c r="V364" i="1"/>
  <c r="V362" i="1"/>
  <c r="V360" i="1"/>
  <c r="V358" i="1"/>
  <c r="V356" i="1"/>
  <c r="V354" i="1"/>
  <c r="V352" i="1"/>
  <c r="V389" i="1"/>
  <c r="V387" i="1"/>
  <c r="V385" i="1"/>
  <c r="V383" i="1"/>
  <c r="V381" i="1"/>
  <c r="V379" i="1"/>
  <c r="V377" i="1"/>
  <c r="V375" i="1"/>
  <c r="V373" i="1"/>
  <c r="V371" i="1"/>
  <c r="V369" i="1"/>
  <c r="V367" i="1"/>
  <c r="V365" i="1"/>
  <c r="V363" i="1"/>
  <c r="V361" i="1"/>
  <c r="V359" i="1"/>
  <c r="V357" i="1"/>
  <c r="V355" i="1"/>
  <c r="V353" i="1"/>
  <c r="V351" i="1"/>
  <c r="BC143" i="1"/>
  <c r="BD150" i="1"/>
  <c r="BD152" i="1"/>
  <c r="BC155" i="1"/>
  <c r="S305" i="2"/>
  <c r="BD374" i="1"/>
  <c r="E179" i="2"/>
  <c r="E198" i="2"/>
  <c r="E207" i="2"/>
  <c r="E223" i="2"/>
  <c r="E244" i="2"/>
  <c r="E257" i="2"/>
  <c r="E271" i="2"/>
  <c r="E287" i="2"/>
  <c r="E299" i="2"/>
  <c r="E305" i="2"/>
  <c r="E311" i="2"/>
  <c r="E328" i="2"/>
  <c r="E341" i="2"/>
  <c r="E352" i="2"/>
  <c r="BD376" i="1"/>
  <c r="BD378" i="1"/>
  <c r="BD380" i="1"/>
  <c r="BD382" i="1"/>
  <c r="BD384" i="1"/>
  <c r="BD386" i="1"/>
  <c r="BD388" i="1"/>
  <c r="E93" i="2"/>
  <c r="E112" i="2"/>
  <c r="E127" i="2"/>
  <c r="E144" i="2"/>
  <c r="E156" i="2"/>
  <c r="BD233" i="1"/>
  <c r="BD235" i="1"/>
  <c r="BD237" i="1"/>
  <c r="BD239" i="1"/>
  <c r="BD241" i="1"/>
  <c r="BD73" i="1"/>
  <c r="BD75" i="1"/>
  <c r="BD77" i="1"/>
  <c r="BD79" i="1"/>
  <c r="BD81" i="1"/>
  <c r="BD83" i="1"/>
  <c r="BD85" i="1"/>
  <c r="BD87" i="1"/>
  <c r="BD89" i="1"/>
  <c r="BD91" i="1"/>
  <c r="BD95" i="1"/>
  <c r="BD97" i="1"/>
  <c r="BD99" i="1"/>
  <c r="BD101" i="1"/>
  <c r="BD103" i="1"/>
  <c r="BD105" i="1"/>
  <c r="BD107" i="1"/>
  <c r="BD109" i="1"/>
  <c r="BD112" i="1"/>
  <c r="BD114" i="1"/>
  <c r="BD116" i="1"/>
  <c r="BD118" i="1"/>
  <c r="BD120" i="1"/>
  <c r="BD122" i="1"/>
  <c r="Z397" i="2"/>
  <c r="F397" i="2"/>
  <c r="F398" i="2" s="1"/>
  <c r="BD144" i="1"/>
  <c r="BD146" i="1"/>
  <c r="BD154" i="1"/>
  <c r="BD67" i="1"/>
  <c r="S198" i="2"/>
  <c r="BD124" i="1"/>
  <c r="B17" i="4"/>
  <c r="BD127" i="1"/>
  <c r="BD129" i="1"/>
  <c r="BD131" i="1"/>
  <c r="BD133" i="1"/>
  <c r="BD135" i="1"/>
  <c r="BD137" i="1"/>
  <c r="BD139" i="1"/>
  <c r="BD141" i="1"/>
  <c r="BC303" i="1"/>
  <c r="BD304" i="1"/>
  <c r="BD306" i="1"/>
  <c r="BD308" i="1"/>
  <c r="BC309" i="1"/>
  <c r="BD368" i="1"/>
  <c r="BD69" i="1"/>
  <c r="BD208" i="1"/>
  <c r="BD210" i="1"/>
  <c r="BD212" i="1"/>
  <c r="BD214" i="1"/>
  <c r="BD216" i="1"/>
  <c r="BD218" i="1"/>
  <c r="BD220" i="1"/>
  <c r="BD287" i="1"/>
  <c r="BD289" i="1"/>
  <c r="BD291" i="1"/>
  <c r="BD293" i="1"/>
  <c r="BD295" i="1"/>
  <c r="BD298" i="1"/>
  <c r="BD300" i="1"/>
  <c r="BD302" i="1"/>
  <c r="B9" i="4"/>
  <c r="BD145" i="1"/>
  <c r="BD147" i="1"/>
  <c r="BD149" i="1"/>
  <c r="BD151" i="1"/>
  <c r="BD153" i="1"/>
  <c r="BD157" i="1"/>
  <c r="BD159" i="1"/>
  <c r="BD161" i="1"/>
  <c r="BD163" i="1"/>
  <c r="BD165" i="1"/>
  <c r="BD167" i="1"/>
  <c r="BD169" i="1"/>
  <c r="BD171" i="1"/>
  <c r="BD173" i="1"/>
  <c r="BD175" i="1"/>
  <c r="BD177" i="1"/>
  <c r="BC178" i="1"/>
  <c r="BD180" i="1"/>
  <c r="BD182" i="1"/>
  <c r="BD184" i="1"/>
  <c r="BD186" i="1"/>
  <c r="BD188" i="1"/>
  <c r="BD190" i="1"/>
  <c r="BD192" i="1"/>
  <c r="BD194" i="1"/>
  <c r="BD196" i="1"/>
  <c r="BC197" i="1"/>
  <c r="BD198" i="1"/>
  <c r="BD200" i="1"/>
  <c r="BD202" i="1"/>
  <c r="BC206" i="1"/>
  <c r="BD207" i="1"/>
  <c r="BD211" i="1"/>
  <c r="BD213" i="1"/>
  <c r="BD215" i="1"/>
  <c r="BD217" i="1"/>
  <c r="BD219" i="1"/>
  <c r="BD221" i="1"/>
  <c r="BC222" i="1"/>
  <c r="BD224" i="1"/>
  <c r="BD226" i="1"/>
  <c r="BD228" i="1"/>
  <c r="BD230" i="1"/>
  <c r="BD232" i="1"/>
  <c r="BD234" i="1"/>
  <c r="BD7" i="1"/>
  <c r="BD9" i="1"/>
  <c r="BD11" i="1"/>
  <c r="BD13" i="1"/>
  <c r="BD15" i="1"/>
  <c r="BD17" i="1"/>
  <c r="BD19" i="1"/>
  <c r="BD21" i="1"/>
  <c r="BD23" i="1"/>
  <c r="BD25" i="1"/>
  <c r="BD27" i="1"/>
  <c r="BD29" i="1"/>
  <c r="BD31" i="1"/>
  <c r="BD33" i="1"/>
  <c r="BD35" i="1"/>
  <c r="BD37" i="1"/>
  <c r="BD39" i="1"/>
  <c r="BD41" i="1"/>
  <c r="BD43" i="1"/>
  <c r="BD45" i="1"/>
  <c r="BD47" i="1"/>
  <c r="BD50" i="1"/>
  <c r="BD52" i="1"/>
  <c r="BD56" i="1"/>
  <c r="BD58" i="1"/>
  <c r="BD60" i="1"/>
  <c r="BD62" i="1"/>
  <c r="BD64" i="1"/>
  <c r="BD66" i="1"/>
  <c r="BD68" i="1"/>
  <c r="BD70" i="1"/>
  <c r="BD72" i="1"/>
  <c r="BD74" i="1"/>
  <c r="BD76" i="1"/>
  <c r="BD78" i="1"/>
  <c r="BD80" i="1"/>
  <c r="BD82" i="1"/>
  <c r="BD84" i="1"/>
  <c r="BD86" i="1"/>
  <c r="BD88" i="1"/>
  <c r="BD90" i="1"/>
  <c r="BD92" i="1"/>
  <c r="BC93" i="1"/>
  <c r="BD94" i="1"/>
  <c r="BD96" i="1"/>
  <c r="BD100" i="1"/>
  <c r="BD102" i="1"/>
  <c r="BD104" i="1"/>
  <c r="BD106" i="1"/>
  <c r="BD108" i="1"/>
  <c r="BD110" i="1"/>
  <c r="BC111" i="1"/>
  <c r="BD113" i="1"/>
  <c r="BD117" i="1"/>
  <c r="BD119" i="1"/>
  <c r="BD121" i="1"/>
  <c r="BD123" i="1"/>
  <c r="BD125" i="1"/>
  <c r="BC126" i="1"/>
  <c r="BD128" i="1"/>
  <c r="BD132" i="1"/>
  <c r="BD134" i="1"/>
  <c r="BD136" i="1"/>
  <c r="BD138" i="1"/>
  <c r="BD140" i="1"/>
  <c r="BD142" i="1"/>
  <c r="BD236" i="1"/>
  <c r="BD238" i="1"/>
  <c r="BD240" i="1"/>
  <c r="BD242" i="1"/>
  <c r="BC243" i="1"/>
  <c r="BD245" i="1"/>
  <c r="BD247" i="1"/>
  <c r="BD249" i="1"/>
  <c r="BD251" i="1"/>
  <c r="BD253" i="1"/>
  <c r="BD255" i="1"/>
  <c r="BC256" i="1"/>
  <c r="BD257" i="1"/>
  <c r="BD259" i="1"/>
  <c r="BD261" i="1"/>
  <c r="BD263" i="1"/>
  <c r="BD265" i="1"/>
  <c r="BD267" i="1"/>
  <c r="BD269" i="1"/>
  <c r="BC270" i="1"/>
  <c r="BD271" i="1"/>
  <c r="BD273" i="1"/>
  <c r="BD275" i="1"/>
  <c r="BD277" i="1"/>
  <c r="BD279" i="1"/>
  <c r="BD281" i="1"/>
  <c r="BD283" i="1"/>
  <c r="BD285" i="1"/>
  <c r="BC286" i="1"/>
  <c r="BD290" i="1"/>
  <c r="BD292" i="1"/>
  <c r="BD294" i="1"/>
  <c r="BD296" i="1"/>
  <c r="BC297" i="1"/>
  <c r="BD299" i="1"/>
  <c r="BD301" i="1"/>
  <c r="BD305" i="1"/>
  <c r="BD307" i="1"/>
  <c r="BD311" i="1"/>
  <c r="BD313" i="1"/>
  <c r="BD315" i="1"/>
  <c r="BD317" i="1"/>
  <c r="BD319" i="1"/>
  <c r="BD321" i="1"/>
  <c r="BD323" i="1"/>
  <c r="BD325" i="1"/>
  <c r="BC326" i="1"/>
  <c r="BD328" i="1"/>
  <c r="BD330" i="1"/>
  <c r="BD332" i="1"/>
  <c r="BD334" i="1"/>
  <c r="BD336" i="1"/>
  <c r="BD338" i="1"/>
  <c r="BC339" i="1"/>
  <c r="BD340" i="1"/>
  <c r="BD342" i="1"/>
  <c r="BD344" i="1"/>
  <c r="BD346" i="1"/>
  <c r="BD348" i="1"/>
  <c r="BC350" i="1"/>
  <c r="BD351" i="1"/>
  <c r="BD353" i="1"/>
  <c r="BD355" i="1"/>
  <c r="BD357" i="1"/>
  <c r="BD359" i="1"/>
  <c r="BD361" i="1"/>
  <c r="BD363" i="1"/>
  <c r="BD365" i="1"/>
  <c r="BD367" i="1"/>
  <c r="BD369" i="1"/>
  <c r="BD371" i="1"/>
  <c r="BD373" i="1"/>
  <c r="BD375" i="1"/>
  <c r="BD377" i="1"/>
  <c r="BD379" i="1"/>
  <c r="BD381" i="1"/>
  <c r="BD383" i="1"/>
  <c r="BD385" i="1"/>
  <c r="BD387" i="1"/>
  <c r="BD389" i="1"/>
  <c r="B29" i="4"/>
  <c r="B37" i="4"/>
  <c r="B16" i="4"/>
  <c r="C397" i="1"/>
  <c r="C398" i="1" s="1"/>
  <c r="G397" i="1"/>
  <c r="G398" i="1" s="1"/>
  <c r="I397" i="1"/>
  <c r="I398" i="1" s="1"/>
  <c r="M397" i="1"/>
  <c r="M398" i="1" s="1"/>
  <c r="Q397" i="1"/>
  <c r="Q398" i="1" s="1"/>
  <c r="X397" i="1"/>
  <c r="X398" i="1" s="1"/>
  <c r="AC397" i="1"/>
  <c r="AC398" i="1" s="1"/>
  <c r="AF397" i="1"/>
  <c r="AF398" i="1" s="1"/>
  <c r="AI397" i="1"/>
  <c r="AI398" i="1" s="1"/>
  <c r="AM397" i="1"/>
  <c r="AM398" i="1" s="1"/>
  <c r="AO397" i="1"/>
  <c r="AO398" i="1" s="1"/>
  <c r="AS397" i="1"/>
  <c r="AS398" i="1" s="1"/>
  <c r="AU397" i="1"/>
  <c r="AU398" i="1" s="1"/>
  <c r="AW397" i="1"/>
  <c r="AW398" i="1" s="1"/>
  <c r="AY397" i="1"/>
  <c r="BD312" i="1"/>
  <c r="BD288" i="1"/>
  <c r="BD98" i="1"/>
  <c r="BD130" i="1"/>
  <c r="BD209" i="1"/>
  <c r="BD54" i="1"/>
  <c r="BD183" i="1"/>
  <c r="BD148" i="1"/>
  <c r="BD115" i="1"/>
  <c r="BD14" i="1"/>
  <c r="BX156" i="2"/>
  <c r="BW48" i="2"/>
  <c r="BX48" i="2" s="1"/>
  <c r="BX244" i="2"/>
  <c r="H398" i="2"/>
  <c r="J398" i="2"/>
  <c r="L398" i="2"/>
  <c r="O398" i="2"/>
  <c r="Q398" i="2"/>
  <c r="T398" i="2"/>
  <c r="V398" i="2"/>
  <c r="Y398" i="2"/>
  <c r="AA398" i="2"/>
  <c r="AC398" i="2"/>
  <c r="AE398" i="2"/>
  <c r="AG398" i="2"/>
  <c r="AI398" i="2"/>
  <c r="AK398" i="2"/>
  <c r="AM398" i="2"/>
  <c r="AO398" i="2"/>
  <c r="AQ398" i="2"/>
  <c r="AS398" i="2"/>
  <c r="AU398" i="2"/>
  <c r="AW398" i="2"/>
  <c r="AY398" i="2"/>
  <c r="BA398" i="2"/>
  <c r="BC398" i="2"/>
  <c r="BE398" i="2"/>
  <c r="BG398" i="2"/>
  <c r="BI398" i="2"/>
  <c r="BK398" i="2"/>
  <c r="BM398" i="2"/>
  <c r="BO398" i="2"/>
  <c r="BQ398" i="2"/>
  <c r="BS398" i="2"/>
  <c r="BU398" i="2"/>
  <c r="D398" i="2"/>
  <c r="G398" i="2"/>
  <c r="I398" i="2"/>
  <c r="K398" i="2"/>
  <c r="M398" i="2"/>
  <c r="P398" i="2"/>
  <c r="R398" i="2"/>
  <c r="U398" i="2"/>
  <c r="W398" i="2"/>
  <c r="Z398" i="2"/>
  <c r="AB398" i="2"/>
  <c r="AD398" i="2"/>
  <c r="AF398" i="2"/>
  <c r="AH398" i="2"/>
  <c r="AJ398" i="2"/>
  <c r="AL398" i="2"/>
  <c r="AN398" i="2"/>
  <c r="AP398" i="2"/>
  <c r="AR398" i="2"/>
  <c r="AT398" i="2"/>
  <c r="AV398" i="2"/>
  <c r="AX398" i="2"/>
  <c r="AZ398" i="2"/>
  <c r="BB398" i="2"/>
  <c r="BD398" i="2"/>
  <c r="BF398" i="2"/>
  <c r="BH398" i="2"/>
  <c r="BJ398" i="2"/>
  <c r="BL398" i="2"/>
  <c r="BN398" i="2"/>
  <c r="BP398" i="2"/>
  <c r="BR398" i="2"/>
  <c r="BT398" i="2"/>
  <c r="BV398" i="2"/>
  <c r="BW392" i="2"/>
  <c r="BX392" i="2" s="1"/>
  <c r="C398" i="2"/>
  <c r="D397" i="1"/>
  <c r="D398" i="1" s="1"/>
  <c r="E48" i="2"/>
  <c r="N48" i="2"/>
  <c r="N397" i="1"/>
  <c r="N398" i="1" s="1"/>
  <c r="S48" i="2"/>
  <c r="T397" i="1"/>
  <c r="X48" i="2"/>
  <c r="Z397" i="1"/>
  <c r="Z398" i="1" s="1"/>
  <c r="BB48" i="1"/>
  <c r="E71" i="2"/>
  <c r="BB71" i="1"/>
  <c r="BC48" i="1"/>
  <c r="BC71" i="1"/>
  <c r="BD71" i="1" s="1"/>
  <c r="BB93" i="1"/>
  <c r="BB155" i="1"/>
  <c r="BD155" i="1" s="1"/>
  <c r="BB178" i="1"/>
  <c r="BB197" i="1"/>
  <c r="BD197" i="1" s="1"/>
  <c r="BB206" i="1"/>
  <c r="BB270" i="1"/>
  <c r="BD270" i="1" s="1"/>
  <c r="BB111" i="1"/>
  <c r="BB126" i="1"/>
  <c r="BD126" i="1" s="1"/>
  <c r="BB143" i="1"/>
  <c r="BD143" i="1" s="1"/>
  <c r="BB222" i="1"/>
  <c r="BD222" i="1" s="1"/>
  <c r="BB243" i="1"/>
  <c r="BB256" i="1"/>
  <c r="BD256" i="1" s="1"/>
  <c r="BB303" i="1"/>
  <c r="BD303" i="1" s="1"/>
  <c r="L398" i="1"/>
  <c r="W398" i="1"/>
  <c r="AG398" i="1"/>
  <c r="AN398" i="1"/>
  <c r="AP398" i="1"/>
  <c r="AY398" i="1"/>
  <c r="BB286" i="1"/>
  <c r="BB297" i="1"/>
  <c r="BD297" i="1" s="1"/>
  <c r="BB309" i="1"/>
  <c r="BB326" i="1"/>
  <c r="BD326" i="1" s="1"/>
  <c r="BB339" i="1"/>
  <c r="BD339" i="1" s="1"/>
  <c r="BB350" i="1"/>
  <c r="BD350" i="1" s="1"/>
  <c r="H398" i="1"/>
  <c r="R398" i="1"/>
  <c r="AD398" i="1"/>
  <c r="AJ398" i="1"/>
  <c r="AT398" i="1"/>
  <c r="AV398" i="1"/>
  <c r="AX398" i="1"/>
  <c r="AZ398" i="1"/>
  <c r="BC390" i="1"/>
  <c r="T398" i="1"/>
  <c r="E392" i="2"/>
  <c r="BB390" i="1"/>
  <c r="V390" i="1" l="1"/>
  <c r="AE390" i="1"/>
  <c r="P390" i="1"/>
  <c r="K390" i="1"/>
  <c r="AR390" i="1"/>
  <c r="AL390" i="1"/>
  <c r="AH390" i="1"/>
  <c r="F390" i="1"/>
  <c r="BD111" i="1"/>
  <c r="BD309" i="1"/>
  <c r="BD286" i="1"/>
  <c r="BD243" i="1"/>
  <c r="BD206" i="1"/>
  <c r="BD178" i="1"/>
  <c r="BD48" i="1"/>
  <c r="BD93" i="1"/>
  <c r="BD390" i="1"/>
</calcChain>
</file>

<file path=xl/sharedStrings.xml><?xml version="1.0" encoding="utf-8"?>
<sst xmlns="http://schemas.openxmlformats.org/spreadsheetml/2006/main" count="1302" uniqueCount="190">
  <si>
    <r>
      <rPr>
        <sz val="12"/>
        <color rgb="FF000000"/>
        <rFont val="宋体"/>
        <charset val="134"/>
      </rPr>
      <t>四川省财产保险公司保费收入统计表（</t>
    </r>
    <r>
      <rPr>
        <sz val="12"/>
        <color rgb="FF000000"/>
        <rFont val="Times New Roman"/>
        <family val="1"/>
      </rPr>
      <t>2018</t>
    </r>
    <r>
      <rPr>
        <sz val="12"/>
        <color rgb="FF000000"/>
        <rFont val="宋体"/>
        <charset val="134"/>
      </rPr>
      <t>年</t>
    </r>
    <r>
      <rPr>
        <sz val="12"/>
        <color rgb="FF000000"/>
        <rFont val="Times New Roman"/>
        <family val="1"/>
      </rPr>
      <t>1</t>
    </r>
    <r>
      <rPr>
        <sz val="12"/>
        <color rgb="FF000000"/>
        <rFont val="宋体"/>
        <charset val="134"/>
      </rPr>
      <t>月）</t>
    </r>
  </si>
  <si>
    <r>
      <rPr>
        <sz val="12"/>
        <color rgb="FF000000"/>
        <rFont val="宋体"/>
        <charset val="134"/>
      </rPr>
      <t>金额单位：万元</t>
    </r>
    <r>
      <rPr>
        <sz val="12"/>
        <color rgb="FF000000"/>
        <rFont val="Times New Roman"/>
        <family val="1"/>
      </rPr>
      <t>,</t>
    </r>
    <r>
      <rPr>
        <sz val="12"/>
        <color rgb="FF000000"/>
        <rFont val="宋体"/>
        <charset val="134"/>
      </rPr>
      <t>件</t>
    </r>
  </si>
  <si>
    <t>市、州</t>
  </si>
  <si>
    <t>保险机构</t>
  </si>
  <si>
    <t>全部业务</t>
  </si>
  <si>
    <t>企业财产保险</t>
  </si>
  <si>
    <t>机动车辆保险</t>
  </si>
  <si>
    <t>农业保险</t>
  </si>
  <si>
    <t>家庭财产保险</t>
  </si>
  <si>
    <t>工程保险</t>
  </si>
  <si>
    <t>货物运输保险</t>
  </si>
  <si>
    <t>信用保证保险</t>
  </si>
  <si>
    <t>责任保险</t>
  </si>
  <si>
    <t>意外险</t>
  </si>
  <si>
    <t>健康险</t>
  </si>
  <si>
    <t>其他财产保险</t>
  </si>
  <si>
    <t>储金</t>
  </si>
  <si>
    <t>小计</t>
  </si>
  <si>
    <t>车险（不含摩托车、拖拉机）</t>
  </si>
  <si>
    <t>摩托车</t>
  </si>
  <si>
    <t>拖拉机</t>
  </si>
  <si>
    <t>其中电、网销业务（含交强险、商业险）</t>
  </si>
  <si>
    <t>保额（百万元）</t>
  </si>
  <si>
    <t>保费收入合计</t>
  </si>
  <si>
    <t>同比%</t>
  </si>
  <si>
    <t>市场份额%</t>
  </si>
  <si>
    <t>承保数量</t>
  </si>
  <si>
    <t>保费收入</t>
  </si>
  <si>
    <t>保险金额（百万元）</t>
  </si>
  <si>
    <t>其中政策性农险</t>
  </si>
  <si>
    <t>市人保</t>
  </si>
  <si>
    <t>太平洋产险</t>
  </si>
  <si>
    <t>平安产险</t>
  </si>
  <si>
    <t>中华联合</t>
  </si>
  <si>
    <t>大地产险</t>
  </si>
  <si>
    <t>华安财险</t>
  </si>
  <si>
    <t>中航安盟</t>
  </si>
  <si>
    <t>安邦财险</t>
  </si>
  <si>
    <t>阳光财险</t>
  </si>
  <si>
    <t>国寿财险</t>
  </si>
  <si>
    <t>省人保国际部</t>
  </si>
  <si>
    <t>省人保本部</t>
  </si>
  <si>
    <t>永安保险</t>
  </si>
  <si>
    <t>华泰财险</t>
  </si>
  <si>
    <t>天安保险</t>
  </si>
  <si>
    <t>太平财险</t>
  </si>
  <si>
    <t>永诚财险</t>
  </si>
  <si>
    <t>安盛天平</t>
  </si>
  <si>
    <t>都邦财险</t>
  </si>
  <si>
    <t>-</t>
  </si>
  <si>
    <t>渤海财险</t>
  </si>
  <si>
    <t>中银保险</t>
  </si>
  <si>
    <t>华农财险</t>
  </si>
  <si>
    <t>安诚财险</t>
  </si>
  <si>
    <t>亚太保险</t>
  </si>
  <si>
    <t>浙商财险</t>
  </si>
  <si>
    <t/>
  </si>
  <si>
    <t>鼎和财险</t>
  </si>
  <si>
    <t>英大泰和</t>
  </si>
  <si>
    <t>紫金财险</t>
  </si>
  <si>
    <t>锦泰财险</t>
  </si>
  <si>
    <t>信达财险</t>
  </si>
  <si>
    <t>国泰财险</t>
  </si>
  <si>
    <t>富德财险</t>
  </si>
  <si>
    <t>安华农险</t>
  </si>
  <si>
    <t>鑫安保险</t>
  </si>
  <si>
    <t>中意财险</t>
  </si>
  <si>
    <t>诚泰财险</t>
  </si>
  <si>
    <t>利宝保险</t>
  </si>
  <si>
    <t>富邦财险</t>
  </si>
  <si>
    <t>珠峰保险</t>
  </si>
  <si>
    <t>中煤保险</t>
  </si>
  <si>
    <t>长江财险</t>
  </si>
  <si>
    <t>德阳</t>
  </si>
  <si>
    <t>人保</t>
  </si>
  <si>
    <t>绵阳</t>
  </si>
  <si>
    <t>宜宾</t>
  </si>
  <si>
    <t>自贡</t>
  </si>
  <si>
    <t>内江</t>
  </si>
  <si>
    <t>攀枝花</t>
  </si>
  <si>
    <t>乐山</t>
  </si>
  <si>
    <r>
      <rPr>
        <sz val="12"/>
        <color rgb="FF000000"/>
        <rFont val="Times New Roman"/>
        <family val="1"/>
      </rPr>
      <t xml:space="preserve"> </t>
    </r>
    <r>
      <rPr>
        <sz val="12"/>
        <color rgb="FF000000"/>
        <rFont val="宋体"/>
        <charset val="134"/>
      </rPr>
      <t>永安保险</t>
    </r>
  </si>
  <si>
    <t>泸州</t>
  </si>
  <si>
    <t>广元</t>
  </si>
  <si>
    <t>遂宁</t>
  </si>
  <si>
    <t>南充</t>
  </si>
  <si>
    <t>资阳</t>
  </si>
  <si>
    <t>达州</t>
  </si>
  <si>
    <t>眉山</t>
  </si>
  <si>
    <t>雅安</t>
  </si>
  <si>
    <t>阿坝</t>
  </si>
  <si>
    <t>甘孜</t>
  </si>
  <si>
    <t>凉山</t>
  </si>
  <si>
    <t>广安</t>
  </si>
  <si>
    <t>巴中</t>
  </si>
  <si>
    <t>合计</t>
  </si>
  <si>
    <t>说明：1、填报各项指标时请严格遵循《四川省保险行业协会业务月报表填报规则（2010版）》。</t>
  </si>
  <si>
    <r>
      <rPr>
        <sz val="12"/>
        <color rgb="FF000000"/>
        <rFont val="Times New Roman"/>
        <family val="1"/>
      </rPr>
      <t xml:space="preserve">           2</t>
    </r>
    <r>
      <rPr>
        <sz val="12"/>
        <color rgb="FF000000"/>
        <rFont val="宋体"/>
        <charset val="134"/>
      </rPr>
      <t>、在市场份额栏中，各地区保险公司的市场份额指该公司在当地所占份额，地区小计的市场份额指该地区在全省所占份额。</t>
    </r>
  </si>
  <si>
    <r>
      <rPr>
        <sz val="12"/>
        <color rgb="FF000000"/>
        <rFont val="Times New Roman"/>
        <family val="1"/>
      </rPr>
      <t xml:space="preserve">           3</t>
    </r>
    <r>
      <rPr>
        <sz val="12"/>
        <color rgb="FF000000"/>
        <rFont val="宋体"/>
        <charset val="134"/>
      </rPr>
      <t>、人保财险四川省分公司</t>
    </r>
    <r>
      <rPr>
        <sz val="12"/>
        <color rgb="FF000000"/>
        <rFont val="Times New Roman"/>
        <family val="1"/>
      </rPr>
      <t>:</t>
    </r>
    <r>
      <rPr>
        <sz val="12"/>
        <color rgb="FF000000"/>
        <rFont val="宋体"/>
        <charset val="134"/>
      </rPr>
      <t>从</t>
    </r>
    <r>
      <rPr>
        <sz val="12"/>
        <color rgb="FF000000"/>
        <rFont val="Times New Roman"/>
        <family val="1"/>
      </rPr>
      <t>2011</t>
    </r>
    <r>
      <rPr>
        <sz val="12"/>
        <color rgb="FF000000"/>
        <rFont val="宋体"/>
        <charset val="134"/>
      </rPr>
      <t>年</t>
    </r>
    <r>
      <rPr>
        <sz val="12"/>
        <color rgb="FF000000"/>
        <rFont val="Times New Roman"/>
        <family val="1"/>
      </rPr>
      <t>1</t>
    </r>
    <r>
      <rPr>
        <sz val="12"/>
        <color rgb="FF000000"/>
        <rFont val="宋体"/>
        <charset val="134"/>
      </rPr>
      <t>月起由大型商业风险部直接签约大型商业风险业务，此业务归属于省公司不属于某一地市级业务。因此本表中，成都市场除了有人保成都市分公司和国际部外，目前的本部代指大型商业风险部。同时从</t>
    </r>
    <r>
      <rPr>
        <sz val="12"/>
        <color rgb="FF000000"/>
        <rFont val="Times New Roman"/>
        <family val="1"/>
      </rPr>
      <t>2011</t>
    </r>
    <r>
      <rPr>
        <sz val="12"/>
        <color rgb="FF000000"/>
        <rFont val="宋体"/>
        <charset val="134"/>
      </rPr>
      <t>年</t>
    </r>
    <r>
      <rPr>
        <sz val="12"/>
        <color rgb="FF000000"/>
        <rFont val="Times New Roman"/>
        <family val="1"/>
      </rPr>
      <t>3</t>
    </r>
    <r>
      <rPr>
        <sz val="12"/>
        <color rgb="FF000000"/>
        <rFont val="宋体"/>
        <charset val="134"/>
      </rPr>
      <t>月起</t>
    </r>
    <r>
      <rPr>
        <sz val="12"/>
        <color rgb="FF000000"/>
        <rFont val="Times New Roman"/>
        <family val="1"/>
      </rPr>
      <t>,</t>
    </r>
    <r>
      <rPr>
        <sz val="12"/>
        <color rgb="FF000000"/>
        <rFont val="宋体"/>
        <charset val="134"/>
      </rPr>
      <t>由于总公司对健康险程序有所调整，将健康险专项调入意外险。</t>
    </r>
  </si>
  <si>
    <t xml:space="preserve">          </t>
  </si>
  <si>
    <t xml:space="preserve">       </t>
  </si>
  <si>
    <t>校验</t>
  </si>
  <si>
    <t>差</t>
  </si>
  <si>
    <t>四川省财产保险公司赔款支出统计表(2018年1月)</t>
  </si>
  <si>
    <r>
      <rPr>
        <sz val="12"/>
        <color rgb="FF000000"/>
        <rFont val="宋体"/>
        <charset val="134"/>
      </rPr>
      <t>单位</t>
    </r>
    <r>
      <rPr>
        <sz val="12"/>
        <color rgb="FF000000"/>
        <rFont val="宋体"/>
        <charset val="134"/>
      </rPr>
      <t>:</t>
    </r>
    <r>
      <rPr>
        <sz val="12"/>
        <color rgb="FF000000"/>
        <rFont val="宋体"/>
        <charset val="134"/>
      </rPr>
      <t>万元</t>
    </r>
    <r>
      <rPr>
        <sz val="12"/>
        <color rgb="FF000000"/>
        <rFont val="宋体"/>
        <charset val="134"/>
      </rPr>
      <t>,</t>
    </r>
    <r>
      <rPr>
        <sz val="12"/>
        <color rgb="FF000000"/>
        <rFont val="宋体"/>
        <charset val="134"/>
      </rPr>
      <t>件</t>
    </r>
  </si>
  <si>
    <t>意外保险</t>
  </si>
  <si>
    <t>健康保险</t>
  </si>
  <si>
    <t>其它财产保险</t>
  </si>
  <si>
    <t>已决赔款金额</t>
  </si>
  <si>
    <t>已决赔案件数</t>
  </si>
  <si>
    <t>未决赔款金额</t>
  </si>
  <si>
    <t>未决赔款件数</t>
  </si>
  <si>
    <t>其中政策性农业保险</t>
  </si>
  <si>
    <t>其中电、网销业务（含交强险、商业车险）</t>
  </si>
  <si>
    <t>赔付率%</t>
  </si>
  <si>
    <t>已决赔款件数</t>
  </si>
  <si>
    <t>赔款金额</t>
  </si>
  <si>
    <t>永安财险</t>
  </si>
  <si>
    <t xml:space="preserve">中银保险 </t>
  </si>
  <si>
    <t>说明：1、从2011年1月起，人保财险四川省分公司由大型商业风险部直接签约大型商业风险业务，此业务归属于省公司不属于某一地市级业务。因此本表中，成都市场除了有人保成都市分公司和国际部外，目前的本部代指大型商业风险部。</t>
  </si>
  <si>
    <t xml:space="preserve">      2、部分公司数据中出现赔款金额、件数单独缺少一项的原因为：有金额无件数的情况属于间接理赔费用的列支与分摊；有件数无金额的情况属于少数机构极少赔案存在0结案。</t>
  </si>
  <si>
    <t xml:space="preserve">     </t>
  </si>
  <si>
    <t>2018年1月成都市(不含简阳)商业车辆保险承保理赔统计表</t>
  </si>
  <si>
    <t>项目</t>
  </si>
  <si>
    <t>总计</t>
  </si>
  <si>
    <t>华泰保险</t>
  </si>
  <si>
    <t>太平保险</t>
  </si>
  <si>
    <t>大地保险</t>
  </si>
  <si>
    <t>浙商保险</t>
  </si>
  <si>
    <t>保额(百万元)</t>
  </si>
  <si>
    <t>895.27</t>
  </si>
  <si>
    <t>-17.49</t>
  </si>
  <si>
    <t>承保辆数(辆)</t>
  </si>
  <si>
    <t>1063</t>
  </si>
  <si>
    <t>-32.76</t>
  </si>
  <si>
    <t>保费收入(万元)</t>
  </si>
  <si>
    <t>289.52</t>
  </si>
  <si>
    <t>-48.15</t>
  </si>
  <si>
    <t>车均保费(元)</t>
  </si>
  <si>
    <t>2723.59</t>
  </si>
  <si>
    <t>-21.28</t>
  </si>
  <si>
    <t>-22.88</t>
  </si>
  <si>
    <t>已决赔款金额(万元)</t>
  </si>
  <si>
    <t>383.85</t>
  </si>
  <si>
    <t>84.41</t>
  </si>
  <si>
    <t>已决赔款件数(件)</t>
  </si>
  <si>
    <t>535</t>
  </si>
  <si>
    <t>205</t>
  </si>
  <si>
    <t>50.28</t>
  </si>
  <si>
    <t>34.87</t>
  </si>
  <si>
    <t>132.58</t>
  </si>
  <si>
    <t>39.19</t>
  </si>
  <si>
    <t>已决案均赔款(元)</t>
  </si>
  <si>
    <t>7174.72</t>
  </si>
  <si>
    <t>5757</t>
  </si>
  <si>
    <t>22.85</t>
  </si>
  <si>
    <t>-26</t>
  </si>
  <si>
    <t>当年有效报案数量(件)</t>
  </si>
  <si>
    <t>584</t>
  </si>
  <si>
    <t>316</t>
  </si>
  <si>
    <t>31.53</t>
  </si>
  <si>
    <t>9</t>
  </si>
  <si>
    <t>2018年1月四川省商业车辆保险承保理赔统计表</t>
  </si>
  <si>
    <t>1083.5</t>
  </si>
  <si>
    <t>-16.04</t>
  </si>
  <si>
    <t>1247</t>
  </si>
  <si>
    <t>-29.83</t>
  </si>
  <si>
    <t>371.55</t>
  </si>
  <si>
    <t>-43.55</t>
  </si>
  <si>
    <t>车均保费</t>
  </si>
  <si>
    <t>2979.58</t>
  </si>
  <si>
    <t>2.03</t>
  </si>
  <si>
    <t>-19.55</t>
  </si>
  <si>
    <t>429.56</t>
  </si>
  <si>
    <t>57.62</t>
  </si>
  <si>
    <t>612</t>
  </si>
  <si>
    <t>222</t>
  </si>
  <si>
    <t>57.33</t>
  </si>
  <si>
    <t>40.50</t>
  </si>
  <si>
    <t>115.61</t>
  </si>
  <si>
    <t>34.73</t>
  </si>
  <si>
    <t>7018.99</t>
  </si>
  <si>
    <t>5986</t>
  </si>
  <si>
    <t>0.18</t>
  </si>
  <si>
    <t>-21.49</t>
  </si>
  <si>
    <t>679</t>
  </si>
  <si>
    <t>364</t>
  </si>
  <si>
    <t>37.73</t>
  </si>
  <si>
    <t>18.18</t>
  </si>
  <si>
    <t>成都</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</si>
</sst>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43" formatCode="_ * #,##0.00_ ;_ * \-#,##0.00_ ;_ * &quot;-&quot;??_ ;_ @_ "/>
    <numFmt numFmtId="176" formatCode="_ * #,##0_ ;_ * \-#,##0_ ;_ * &quot;-&quot;??_ ;_ @_ "/>
    <numFmt numFmtId="177" formatCode="_-* #,##0.00_-;\-* #,##0.00_-;_-* &quot;-&quot;??_-;_-@_-"/>
    <numFmt numFmtId="178" formatCode="0_ "/>
    <numFmt numFmtId="179" formatCode="0.00_ "/>
    <numFmt numFmtId="180" formatCode="0.00_);[Red]\(0.00\)"/>
    <numFmt numFmtId="181" formatCode="0_);[Red]\(0\)"/>
    <numFmt numFmtId="182" formatCode="0.00_);\(0.00\)"/>
  </numFmts>
  <fonts count="15" x14ac:knownFonts="1">
    <font>
      <sz val="12"/>
      <name val="宋体"/>
      <charset val="134"/>
    </font>
    <font>
      <sz val="26"/>
      <name val="宋体"/>
      <charset val="134"/>
    </font>
    <font>
      <sz val="12"/>
      <color indexed="8"/>
      <name val="宋体"/>
      <charset val="134"/>
    </font>
    <font>
      <sz val="12"/>
      <color theme="1"/>
      <name val="宋体"/>
      <charset val="134"/>
    </font>
    <font>
      <sz val="16"/>
      <name val="宋体"/>
      <charset val="134"/>
    </font>
    <font>
      <sz val="10"/>
      <name val="宋体"/>
      <charset val="134"/>
    </font>
    <font>
      <sz val="12"/>
      <color rgb="FF000000"/>
      <name val="宋体"/>
      <charset val="134"/>
    </font>
    <font>
      <sz val="14"/>
      <name val="Times New Roman"/>
      <family val="1"/>
    </font>
    <font>
      <sz val="12"/>
      <name val="Times New Roman"/>
    </font>
    <font>
      <sz val="12"/>
      <color rgb="FF000000"/>
      <name val="Times New Roman"/>
      <family val="1"/>
    </font>
    <font>
      <sz val="10"/>
      <name val="Arial"/>
      <family val="2"/>
    </font>
    <font>
      <sz val="12"/>
      <color indexed="9"/>
      <name val="宋体"/>
      <charset val="134"/>
    </font>
    <font>
      <sz val="12"/>
      <name val="宋体"/>
      <charset val="134"/>
    </font>
    <font>
      <sz val="9"/>
      <name val="宋体"/>
      <charset val="134"/>
    </font>
    <font>
      <sz val="12"/>
      <color rgb="FF000000"/>
      <name val="宋体"/>
      <family val="3"/>
      <charset val="134"/>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0C0C0"/>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top style="thin">
        <color auto="1"/>
      </top>
      <bottom style="thin">
        <color auto="1"/>
      </bottom>
      <diagonal/>
    </border>
    <border>
      <left/>
      <right/>
      <top style="thin">
        <color indexed="8"/>
      </top>
      <bottom style="thin">
        <color indexed="8"/>
      </bottom>
      <diagonal/>
    </border>
  </borders>
  <cellStyleXfs count="17">
    <xf numFmtId="0" fontId="0" fillId="0" borderId="0"/>
    <xf numFmtId="41"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1" fillId="0" borderId="0" applyNumberForma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alignment vertical="center"/>
    </xf>
    <xf numFmtId="0" fontId="12" fillId="0" borderId="0"/>
    <xf numFmtId="0" fontId="10" fillId="0" borderId="0"/>
  </cellStyleXfs>
  <cellXfs count="306">
    <xf numFmtId="0" fontId="0" fillId="0" borderId="0" xfId="0"/>
    <xf numFmtId="43" fontId="0" fillId="0" borderId="1" xfId="15" applyNumberFormat="1" applyFont="1" applyBorder="1" applyAlignment="1">
      <alignment horizontal="center"/>
    </xf>
    <xf numFmtId="43" fontId="0" fillId="0" borderId="0" xfId="15" applyNumberFormat="1" applyFont="1" applyAlignment="1">
      <alignment horizontal="center"/>
    </xf>
    <xf numFmtId="43" fontId="0" fillId="0" borderId="0" xfId="15" applyNumberFormat="1" applyFont="1" applyAlignment="1">
      <alignment horizontal="right"/>
    </xf>
    <xf numFmtId="43" fontId="0" fillId="0" borderId="0" xfId="15" applyNumberFormat="1" applyFont="1" applyFill="1" applyAlignment="1">
      <alignment horizontal="right"/>
    </xf>
    <xf numFmtId="43" fontId="2" fillId="2" borderId="3" xfId="15" applyNumberFormat="1" applyFont="1" applyFill="1" applyBorder="1" applyAlignment="1">
      <alignment horizontal="center" vertical="center"/>
    </xf>
    <xf numFmtId="43" fontId="2" fillId="2" borderId="1" xfId="15" applyNumberFormat="1" applyFont="1" applyFill="1" applyBorder="1" applyAlignment="1">
      <alignment horizontal="center" vertical="center"/>
    </xf>
    <xf numFmtId="43" fontId="2" fillId="2" borderId="1" xfId="15" applyNumberFormat="1" applyFont="1" applyFill="1" applyBorder="1" applyAlignment="1">
      <alignment horizontal="center" vertical="center" shrinkToFit="1"/>
    </xf>
    <xf numFmtId="43" fontId="2" fillId="0" borderId="1" xfId="15" applyNumberFormat="1" applyFont="1" applyFill="1" applyBorder="1" applyAlignment="1">
      <alignment horizontal="center" vertical="center"/>
    </xf>
    <xf numFmtId="43" fontId="0" fillId="0" borderId="1" xfId="15" applyNumberFormat="1" applyFont="1" applyBorder="1" applyAlignment="1">
      <alignment horizontal="right"/>
    </xf>
    <xf numFmtId="179" fontId="3" fillId="0" borderId="1" xfId="15"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9" fontId="3" fillId="0" borderId="4" xfId="15" applyNumberFormat="1" applyFont="1" applyFill="1" applyBorder="1" applyAlignment="1">
      <alignment horizontal="right" vertical="center"/>
    </xf>
    <xf numFmtId="179" fontId="3" fillId="0" borderId="1" xfId="13" applyNumberFormat="1" applyFont="1" applyFill="1" applyBorder="1" applyAlignment="1">
      <alignment horizontal="right" vertical="center"/>
    </xf>
    <xf numFmtId="179" fontId="3" fillId="0" borderId="0" xfId="15" applyNumberFormat="1" applyFont="1" applyFill="1" applyAlignment="1">
      <alignment horizontal="right" vertical="center"/>
    </xf>
    <xf numFmtId="43" fontId="0" fillId="0" borderId="1" xfId="15" applyNumberFormat="1" applyFont="1" applyFill="1" applyBorder="1" applyAlignment="1">
      <alignment horizontal="right"/>
    </xf>
    <xf numFmtId="43" fontId="0" fillId="0" borderId="1" xfId="15" applyNumberFormat="1" applyFont="1" applyBorder="1" applyAlignment="1">
      <alignment horizontal="right" shrinkToFit="1"/>
    </xf>
    <xf numFmtId="179" fontId="3" fillId="0" borderId="1" xfId="2" applyNumberFormat="1" applyFont="1" applyFill="1" applyBorder="1" applyAlignment="1">
      <alignment horizontal="right" vertical="center"/>
    </xf>
    <xf numFmtId="43" fontId="4" fillId="0" borderId="5" xfId="15" applyNumberFormat="1" applyFont="1" applyBorder="1" applyAlignment="1"/>
    <xf numFmtId="43" fontId="5" fillId="0" borderId="5" xfId="15" applyNumberFormat="1" applyFont="1" applyBorder="1" applyAlignment="1"/>
    <xf numFmtId="43" fontId="5" fillId="0" borderId="5" xfId="15" applyNumberFormat="1" applyFont="1" applyFill="1" applyBorder="1" applyAlignment="1"/>
    <xf numFmtId="43" fontId="5" fillId="0" borderId="0" xfId="15" applyNumberFormat="1" applyFont="1" applyFill="1" applyAlignment="1">
      <alignment horizontal="right"/>
    </xf>
    <xf numFmtId="179" fontId="3" fillId="0" borderId="1" xfId="2" applyNumberFormat="1" applyFont="1" applyFill="1" applyBorder="1" applyAlignment="1">
      <alignment horizontal="right" vertical="center" shrinkToFit="1"/>
    </xf>
    <xf numFmtId="179" fontId="3" fillId="0" borderId="3" xfId="15" applyNumberFormat="1" applyFont="1" applyFill="1" applyBorder="1" applyAlignment="1">
      <alignment horizontal="right" vertical="center"/>
    </xf>
    <xf numFmtId="179" fontId="3" fillId="0" borderId="6" xfId="15" applyNumberFormat="1" applyFont="1" applyFill="1" applyBorder="1" applyAlignment="1">
      <alignment horizontal="right" vertical="center"/>
    </xf>
    <xf numFmtId="179" fontId="3" fillId="0" borderId="7" xfId="0" applyNumberFormat="1" applyFont="1" applyFill="1" applyBorder="1" applyAlignment="1">
      <alignment horizontal="right" vertical="center"/>
    </xf>
    <xf numFmtId="43" fontId="5" fillId="0" borderId="0" xfId="15" applyNumberFormat="1" applyFont="1" applyAlignment="1">
      <alignment horizontal="right"/>
    </xf>
    <xf numFmtId="179" fontId="3" fillId="0" borderId="1" xfId="1" applyNumberFormat="1" applyFont="1" applyFill="1" applyBorder="1" applyAlignment="1">
      <alignment horizontal="right" vertical="center"/>
    </xf>
    <xf numFmtId="179" fontId="3" fillId="0" borderId="1" xfId="3" applyNumberFormat="1" applyFont="1" applyFill="1" applyBorder="1" applyAlignment="1">
      <alignment horizontal="right" vertical="center"/>
    </xf>
    <xf numFmtId="179" fontId="3" fillId="0" borderId="4" xfId="2" applyNumberFormat="1" applyFont="1" applyFill="1" applyBorder="1" applyAlignment="1">
      <alignment horizontal="right" vertical="center"/>
    </xf>
    <xf numFmtId="179" fontId="3" fillId="0" borderId="1" xfId="2" applyNumberFormat="1" applyFont="1" applyFill="1" applyBorder="1" applyAlignment="1" applyProtection="1">
      <alignment horizontal="right" vertical="center"/>
    </xf>
    <xf numFmtId="43" fontId="0" fillId="0" borderId="1" xfId="15" applyNumberFormat="1" applyFont="1" applyFill="1" applyBorder="1" applyAlignment="1">
      <alignment horizontal="center"/>
    </xf>
    <xf numFmtId="179" fontId="3" fillId="0" borderId="0" xfId="0" applyNumberFormat="1" applyFont="1" applyFill="1" applyAlignment="1">
      <alignment horizontal="right" vertical="center"/>
    </xf>
    <xf numFmtId="43" fontId="0" fillId="0" borderId="0" xfId="15" applyNumberFormat="1" applyFont="1" applyBorder="1" applyAlignment="1">
      <alignment horizontal="right"/>
    </xf>
    <xf numFmtId="43" fontId="0" fillId="0" borderId="3" xfId="15" applyNumberFormat="1" applyFont="1" applyBorder="1" applyAlignment="1">
      <alignment horizontal="center"/>
    </xf>
    <xf numFmtId="43" fontId="2" fillId="0" borderId="3" xfId="15" applyNumberFormat="1" applyFont="1" applyFill="1" applyBorder="1" applyAlignment="1">
      <alignment horizontal="center" vertical="center"/>
    </xf>
    <xf numFmtId="43" fontId="0" fillId="0" borderId="3" xfId="15" applyNumberFormat="1" applyFont="1" applyFill="1" applyBorder="1" applyAlignment="1">
      <alignment horizontal="center"/>
    </xf>
    <xf numFmtId="179" fontId="0" fillId="0" borderId="1" xfId="15" applyNumberFormat="1" applyFont="1" applyFill="1" applyBorder="1" applyAlignment="1">
      <alignment horizontal="right" vertical="center"/>
    </xf>
    <xf numFmtId="179" fontId="3" fillId="0" borderId="1" xfId="0" applyNumberFormat="1" applyFont="1" applyFill="1" applyBorder="1" applyAlignment="1">
      <alignment horizontal="right" vertical="center" shrinkToFit="1"/>
    </xf>
    <xf numFmtId="179" fontId="0" fillId="0" borderId="4" xfId="15" applyNumberFormat="1" applyFont="1" applyFill="1" applyBorder="1" applyAlignment="1">
      <alignment horizontal="right" vertical="center"/>
    </xf>
    <xf numFmtId="179" fontId="3" fillId="0" borderId="1" xfId="11" applyNumberFormat="1" applyFont="1" applyFill="1" applyBorder="1" applyAlignment="1">
      <alignment horizontal="right" vertical="center" shrinkToFit="1"/>
    </xf>
    <xf numFmtId="179" fontId="3" fillId="0" borderId="1" xfId="11" applyNumberFormat="1" applyFont="1" applyFill="1" applyBorder="1" applyAlignment="1">
      <alignment horizontal="right" vertical="center"/>
    </xf>
    <xf numFmtId="179" fontId="0" fillId="0" borderId="1" xfId="3"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43" fontId="2" fillId="0" borderId="1" xfId="15" applyNumberFormat="1" applyFont="1" applyBorder="1" applyAlignment="1">
      <alignment horizontal="center" vertical="center"/>
    </xf>
    <xf numFmtId="43" fontId="2" fillId="0" borderId="3" xfId="15" applyNumberFormat="1" applyFont="1" applyBorder="1" applyAlignment="1">
      <alignment horizontal="center" vertical="center"/>
    </xf>
    <xf numFmtId="179" fontId="6" fillId="0" borderId="1" xfId="15" applyNumberFormat="1" applyFont="1" applyFill="1" applyBorder="1" applyAlignment="1">
      <alignment horizontal="right" vertical="center"/>
    </xf>
    <xf numFmtId="43" fontId="0" fillId="0" borderId="8" xfId="15" applyNumberFormat="1" applyFont="1" applyBorder="1" applyAlignment="1">
      <alignment horizontal="center"/>
    </xf>
    <xf numFmtId="43" fontId="0" fillId="0" borderId="1" xfId="15" applyNumberFormat="1" applyFont="1" applyBorder="1" applyAlignment="1">
      <alignment vertical="center"/>
    </xf>
    <xf numFmtId="43" fontId="6" fillId="0" borderId="0" xfId="15" applyNumberFormat="1" applyFont="1" applyAlignment="1"/>
    <xf numFmtId="0" fontId="6" fillId="0" borderId="0" xfId="0" applyFont="1" applyAlignment="1">
      <alignment horizontal="center"/>
    </xf>
    <xf numFmtId="43" fontId="6" fillId="3" borderId="0" xfId="15" applyNumberFormat="1" applyFont="1" applyFill="1" applyAlignment="1">
      <alignment horizontal="center"/>
    </xf>
    <xf numFmtId="43" fontId="6" fillId="4" borderId="0" xfId="15" applyNumberFormat="1" applyFont="1" applyFill="1" applyAlignment="1">
      <alignment horizontal="center"/>
    </xf>
    <xf numFmtId="43" fontId="6" fillId="2" borderId="0" xfId="15" applyNumberFormat="1" applyFont="1" applyFill="1" applyAlignment="1">
      <alignment horizontal="center"/>
    </xf>
    <xf numFmtId="43" fontId="6" fillId="4" borderId="0" xfId="15" applyNumberFormat="1" applyFont="1" applyFill="1" applyBorder="1" applyAlignment="1">
      <alignment horizontal="left" vertical="center"/>
    </xf>
    <xf numFmtId="43" fontId="6" fillId="0" borderId="0" xfId="15" applyNumberFormat="1" applyFont="1" applyAlignment="1">
      <alignment horizontal="center"/>
    </xf>
    <xf numFmtId="43" fontId="6" fillId="4" borderId="0" xfId="15" applyNumberFormat="1" applyFont="1" applyFill="1" applyAlignment="1"/>
    <xf numFmtId="177" fontId="6" fillId="0" borderId="0" xfId="15" applyNumberFormat="1" applyFont="1" applyAlignment="1"/>
    <xf numFmtId="43" fontId="6" fillId="0" borderId="1" xfId="15" applyNumberFormat="1" applyFont="1" applyBorder="1" applyAlignment="1"/>
    <xf numFmtId="0" fontId="6" fillId="0" borderId="0" xfId="0" applyFont="1" applyAlignment="1"/>
    <xf numFmtId="0" fontId="6" fillId="0" borderId="0" xfId="0" applyFont="1"/>
    <xf numFmtId="43" fontId="6" fillId="0" borderId="0" xfId="15" applyNumberFormat="1" applyFont="1" applyAlignment="1">
      <alignment horizontal="center" vertical="center"/>
    </xf>
    <xf numFmtId="43" fontId="6" fillId="0" borderId="10" xfId="15" applyNumberFormat="1" applyFont="1" applyBorder="1" applyAlignment="1">
      <alignment horizontal="center" vertical="center"/>
    </xf>
    <xf numFmtId="43" fontId="6" fillId="0" borderId="0" xfId="15" applyNumberFormat="1" applyFont="1" applyBorder="1" applyAlignment="1">
      <alignment horizontal="center" vertical="center"/>
    </xf>
    <xf numFmtId="43" fontId="6" fillId="0" borderId="6" xfId="15" applyNumberFormat="1" applyFont="1" applyBorder="1" applyAlignment="1">
      <alignment horizontal="center" vertical="center"/>
    </xf>
    <xf numFmtId="43" fontId="6" fillId="0" borderId="1" xfId="15" applyNumberFormat="1" applyFont="1" applyBorder="1" applyAlignment="1">
      <alignment vertical="center"/>
    </xf>
    <xf numFmtId="43" fontId="6" fillId="0" borderId="1" xfId="15" applyNumberFormat="1" applyFont="1" applyFill="1" applyBorder="1" applyAlignment="1">
      <alignment vertical="center" shrinkToFit="1"/>
    </xf>
    <xf numFmtId="43" fontId="6" fillId="0" borderId="1" xfId="15" applyNumberFormat="1" applyFont="1" applyBorder="1" applyAlignment="1">
      <alignment horizontal="center" vertical="center"/>
    </xf>
    <xf numFmtId="43" fontId="6" fillId="2" borderId="1" xfId="15" applyNumberFormat="1" applyFont="1" applyFill="1" applyBorder="1" applyAlignment="1">
      <alignment horizontal="center" vertical="center"/>
    </xf>
    <xf numFmtId="43" fontId="6" fillId="2" borderId="3" xfId="15" applyNumberFormat="1" applyFont="1" applyFill="1" applyBorder="1" applyAlignment="1">
      <alignment horizontal="center" vertical="center"/>
    </xf>
    <xf numFmtId="43" fontId="3" fillId="0" borderId="1" xfId="11" applyNumberFormat="1" applyFont="1" applyFill="1" applyBorder="1" applyAlignment="1">
      <alignment horizontal="right" wrapText="1"/>
    </xf>
    <xf numFmtId="43" fontId="3" fillId="0" borderId="1" xfId="11" applyNumberFormat="1" applyFont="1" applyFill="1" applyBorder="1" applyAlignment="1">
      <alignment horizontal="right" wrapText="1" shrinkToFit="1"/>
    </xf>
    <xf numFmtId="43" fontId="6" fillId="3" borderId="1" xfId="15" applyNumberFormat="1" applyFont="1" applyFill="1" applyBorder="1" applyAlignment="1">
      <alignment horizontal="center" vertical="center"/>
    </xf>
    <xf numFmtId="43" fontId="6" fillId="3" borderId="3" xfId="15" applyNumberFormat="1" applyFont="1" applyFill="1" applyBorder="1" applyAlignment="1">
      <alignment horizontal="center" vertical="center"/>
    </xf>
    <xf numFmtId="43" fontId="3" fillId="0" borderId="1" xfId="15" applyNumberFormat="1" applyFont="1" applyFill="1" applyBorder="1" applyAlignment="1">
      <alignment horizontal="right" vertical="center" wrapText="1"/>
    </xf>
    <xf numFmtId="43" fontId="6" fillId="0" borderId="3" xfId="15" applyNumberFormat="1" applyFont="1" applyBorder="1" applyAlignment="1">
      <alignment horizontal="center" vertical="center"/>
    </xf>
    <xf numFmtId="43" fontId="3" fillId="0" borderId="1" xfId="2" applyNumberFormat="1" applyFont="1" applyFill="1" applyBorder="1" applyAlignment="1">
      <alignment horizontal="right" vertical="center" wrapText="1"/>
    </xf>
    <xf numFmtId="43" fontId="6" fillId="0" borderId="3" xfId="15" applyNumberFormat="1" applyFont="1" applyFill="1" applyBorder="1" applyAlignment="1">
      <alignment horizontal="center" vertical="center"/>
    </xf>
    <xf numFmtId="43" fontId="3" fillId="0" borderId="1" xfId="7" applyNumberFormat="1" applyFont="1" applyFill="1" applyBorder="1" applyAlignment="1">
      <alignment horizontal="right" vertical="center" wrapText="1"/>
    </xf>
    <xf numFmtId="43" fontId="3" fillId="0" borderId="1" xfId="15" applyNumberFormat="1" applyFont="1" applyBorder="1" applyAlignment="1">
      <alignment horizontal="right" vertical="center" wrapText="1"/>
    </xf>
    <xf numFmtId="43" fontId="3" fillId="0" borderId="1" xfId="2" applyNumberFormat="1" applyFont="1" applyBorder="1" applyAlignment="1">
      <alignment horizontal="right" vertical="center" wrapText="1"/>
    </xf>
    <xf numFmtId="43" fontId="3" fillId="0" borderId="1" xfId="1" applyNumberFormat="1" applyFont="1" applyFill="1" applyBorder="1" applyAlignment="1">
      <alignment horizontal="right" vertical="center" wrapText="1"/>
    </xf>
    <xf numFmtId="43" fontId="3" fillId="0" borderId="1" xfId="11" applyNumberFormat="1" applyFont="1" applyFill="1" applyBorder="1" applyAlignment="1">
      <alignment horizontal="right" vertical="center" wrapText="1"/>
    </xf>
    <xf numFmtId="43" fontId="3" fillId="0" borderId="1" xfId="11" applyNumberFormat="1" applyFont="1" applyFill="1" applyBorder="1" applyAlignment="1">
      <alignment horizontal="right" vertical="center" wrapText="1" shrinkToFit="1"/>
    </xf>
    <xf numFmtId="43" fontId="3" fillId="0" borderId="1" xfId="3" applyNumberFormat="1" applyFont="1" applyFill="1" applyBorder="1" applyAlignment="1">
      <alignment horizontal="right" vertical="center" wrapText="1" shrinkToFit="1"/>
    </xf>
    <xf numFmtId="43" fontId="3" fillId="0" borderId="1" xfId="0" applyNumberFormat="1" applyFont="1" applyFill="1" applyBorder="1" applyAlignment="1" applyProtection="1">
      <alignment horizontal="right" vertical="center" wrapText="1"/>
      <protection locked="0"/>
    </xf>
    <xf numFmtId="43" fontId="3" fillId="0" borderId="1" xfId="2" applyNumberFormat="1" applyFont="1" applyFill="1" applyBorder="1" applyAlignment="1" applyProtection="1">
      <alignment horizontal="right" vertical="center" wrapText="1"/>
    </xf>
    <xf numFmtId="43" fontId="3" fillId="0" borderId="1" xfId="2" applyNumberFormat="1" applyFont="1" applyFill="1" applyBorder="1" applyAlignment="1" applyProtection="1">
      <alignment horizontal="right" vertical="center" wrapText="1" shrinkToFit="1"/>
    </xf>
    <xf numFmtId="43" fontId="3" fillId="0" borderId="1" xfId="11" applyNumberFormat="1" applyFont="1" applyFill="1" applyBorder="1" applyAlignment="1" applyProtection="1">
      <alignment horizontal="right" vertical="center" wrapText="1" shrinkToFit="1"/>
    </xf>
    <xf numFmtId="43" fontId="3" fillId="0" borderId="1" xfId="2" applyNumberFormat="1" applyFont="1" applyFill="1" applyBorder="1" applyAlignment="1" applyProtection="1">
      <alignment horizontal="right" vertical="center" wrapText="1" shrinkToFit="1"/>
      <protection locked="0"/>
    </xf>
    <xf numFmtId="43" fontId="6" fillId="4" borderId="3" xfId="15" applyNumberFormat="1" applyFont="1" applyFill="1" applyBorder="1" applyAlignment="1">
      <alignment horizontal="center" vertical="center"/>
    </xf>
    <xf numFmtId="43" fontId="3" fillId="4" borderId="1" xfId="15" applyNumberFormat="1" applyFont="1" applyFill="1" applyBorder="1" applyAlignment="1">
      <alignment horizontal="right" vertical="center" wrapText="1"/>
    </xf>
    <xf numFmtId="43" fontId="6" fillId="0" borderId="15" xfId="15" applyNumberFormat="1" applyFont="1" applyBorder="1" applyAlignment="1">
      <alignment horizontal="center" vertical="center"/>
    </xf>
    <xf numFmtId="43" fontId="3" fillId="0" borderId="1" xfId="0" applyNumberFormat="1" applyFont="1" applyFill="1" applyBorder="1" applyAlignment="1">
      <alignment horizontal="right" wrapText="1" shrinkToFit="1"/>
    </xf>
    <xf numFmtId="43" fontId="3" fillId="0" borderId="1" xfId="0" applyNumberFormat="1" applyFont="1" applyFill="1" applyBorder="1" applyAlignment="1">
      <alignment horizontal="right" vertical="center" wrapText="1" shrinkToFit="1"/>
    </xf>
    <xf numFmtId="43" fontId="3" fillId="0" borderId="1" xfId="2" applyNumberFormat="1" applyFont="1" applyFill="1" applyBorder="1" applyAlignment="1" applyProtection="1">
      <alignment horizontal="right" vertical="center" wrapText="1"/>
      <protection locked="0"/>
    </xf>
    <xf numFmtId="43" fontId="3" fillId="0" borderId="1" xfId="3" applyNumberFormat="1" applyFont="1" applyFill="1" applyBorder="1" applyAlignment="1">
      <alignment horizontal="right" vertical="center" wrapText="1"/>
    </xf>
    <xf numFmtId="43" fontId="6" fillId="5" borderId="1" xfId="15" applyNumberFormat="1" applyFont="1" applyFill="1" applyBorder="1" applyAlignment="1">
      <alignment vertical="center" shrinkToFit="1"/>
    </xf>
    <xf numFmtId="177" fontId="6" fillId="5" borderId="1" xfId="15" applyNumberFormat="1" applyFont="1" applyFill="1" applyBorder="1" applyAlignment="1">
      <alignment vertical="center" shrinkToFit="1"/>
    </xf>
    <xf numFmtId="43" fontId="2" fillId="2" borderId="1" xfId="15" applyNumberFormat="1" applyFont="1" applyFill="1" applyBorder="1" applyAlignment="1">
      <alignment horizontal="center"/>
    </xf>
    <xf numFmtId="43" fontId="2" fillId="0" borderId="1" xfId="15" applyNumberFormat="1" applyFont="1" applyBorder="1" applyAlignment="1">
      <alignment horizontal="center"/>
    </xf>
    <xf numFmtId="43" fontId="3" fillId="0" borderId="1" xfId="3" applyNumberFormat="1" applyFont="1" applyBorder="1" applyAlignment="1">
      <alignment horizontal="right" vertical="center" wrapText="1"/>
    </xf>
    <xf numFmtId="43" fontId="3" fillId="0" borderId="1" xfId="11" applyNumberFormat="1" applyFont="1" applyFill="1" applyBorder="1" applyAlignment="1" applyProtection="1">
      <alignment horizontal="right" vertical="center" wrapText="1" shrinkToFit="1"/>
      <protection locked="0"/>
    </xf>
    <xf numFmtId="43" fontId="3" fillId="0" borderId="1" xfId="0" applyNumberFormat="1" applyFont="1" applyFill="1" applyBorder="1" applyAlignment="1" applyProtection="1">
      <alignment horizontal="right" vertical="center" wrapText="1" shrinkToFit="1"/>
      <protection locked="0"/>
    </xf>
    <xf numFmtId="43" fontId="3" fillId="0" borderId="1" xfId="15" applyNumberFormat="1" applyFont="1" applyFill="1" applyBorder="1" applyAlignment="1">
      <alignment horizontal="right" vertical="center" wrapText="1" shrinkToFit="1"/>
    </xf>
    <xf numFmtId="43" fontId="6" fillId="0" borderId="1" xfId="15" applyNumberFormat="1" applyFont="1" applyFill="1" applyBorder="1" applyAlignment="1">
      <alignment horizontal="center" vertical="center" shrinkToFit="1"/>
    </xf>
    <xf numFmtId="43" fontId="3" fillId="0" borderId="1" xfId="11" applyNumberFormat="1" applyFont="1" applyFill="1" applyBorder="1" applyAlignment="1" applyProtection="1">
      <alignment horizontal="right" vertical="center" wrapText="1"/>
      <protection locked="0"/>
    </xf>
    <xf numFmtId="43" fontId="6" fillId="0" borderId="7" xfId="15" applyNumberFormat="1" applyFont="1" applyFill="1" applyBorder="1" applyAlignment="1">
      <alignment vertical="center" shrinkToFit="1"/>
    </xf>
    <xf numFmtId="43" fontId="6" fillId="0" borderId="0" xfId="15" applyNumberFormat="1" applyFont="1" applyBorder="1" applyAlignment="1">
      <alignment horizontal="center"/>
    </xf>
    <xf numFmtId="43" fontId="6" fillId="0" borderId="0" xfId="15" applyNumberFormat="1" applyFont="1" applyBorder="1" applyAlignment="1"/>
    <xf numFmtId="43" fontId="6" fillId="3" borderId="0" xfId="15" applyNumberFormat="1" applyFont="1" applyFill="1" applyAlignment="1"/>
    <xf numFmtId="43" fontId="6" fillId="3" borderId="0" xfId="15" applyNumberFormat="1" applyFont="1" applyFill="1" applyBorder="1" applyAlignment="1"/>
    <xf numFmtId="179" fontId="6" fillId="0" borderId="0" xfId="15" applyNumberFormat="1" applyFont="1" applyBorder="1" applyAlignment="1">
      <alignment horizontal="center" vertical="center"/>
    </xf>
    <xf numFmtId="43" fontId="6" fillId="4" borderId="0" xfId="15" applyNumberFormat="1" applyFont="1" applyFill="1" applyBorder="1" applyAlignment="1"/>
    <xf numFmtId="43" fontId="6" fillId="2" borderId="0" xfId="15" applyNumberFormat="1" applyFont="1" applyFill="1" applyAlignment="1"/>
    <xf numFmtId="43" fontId="3" fillId="2" borderId="1" xfId="15" applyNumberFormat="1" applyFont="1" applyFill="1" applyBorder="1" applyAlignment="1">
      <alignment horizontal="right" vertical="center" wrapText="1"/>
    </xf>
    <xf numFmtId="43" fontId="6" fillId="2" borderId="0" xfId="15" applyNumberFormat="1" applyFont="1" applyFill="1" applyBorder="1" applyAlignment="1"/>
    <xf numFmtId="43" fontId="6" fillId="2" borderId="0" xfId="15" applyNumberFormat="1" applyFont="1" applyFill="1" applyBorder="1" applyAlignment="1">
      <alignment vertical="center" wrapText="1"/>
    </xf>
    <xf numFmtId="0" fontId="6" fillId="0" borderId="0" xfId="0" applyFont="1" applyBorder="1" applyAlignment="1"/>
    <xf numFmtId="43" fontId="0" fillId="0" borderId="1" xfId="15" applyNumberFormat="1" applyFont="1" applyFill="1" applyBorder="1" applyAlignment="1">
      <alignment horizontal="right" vertical="center" wrapText="1"/>
    </xf>
    <xf numFmtId="43" fontId="6" fillId="2" borderId="15" xfId="15" applyNumberFormat="1" applyFont="1" applyFill="1" applyBorder="1" applyAlignment="1">
      <alignment horizontal="center" vertical="center"/>
    </xf>
    <xf numFmtId="43" fontId="7" fillId="0" borderId="1" xfId="11" applyNumberFormat="1" applyFont="1" applyFill="1" applyBorder="1"/>
    <xf numFmtId="176" fontId="7" fillId="0" borderId="1" xfId="11" applyNumberFormat="1" applyFont="1" applyFill="1" applyBorder="1" applyAlignment="1">
      <alignment shrinkToFit="1"/>
    </xf>
    <xf numFmtId="180" fontId="7" fillId="0" borderId="1" xfId="11" applyNumberFormat="1" applyFont="1" applyFill="1" applyBorder="1"/>
    <xf numFmtId="41" fontId="7" fillId="0" borderId="1" xfId="1" applyFont="1" applyFill="1" applyBorder="1" applyAlignment="1"/>
    <xf numFmtId="43" fontId="7" fillId="0" borderId="1" xfId="11" applyNumberFormat="1" applyFont="1" applyFill="1" applyBorder="1" applyAlignment="1">
      <alignment shrinkToFit="1"/>
    </xf>
    <xf numFmtId="181" fontId="7" fillId="0" borderId="1" xfId="11" applyNumberFormat="1" applyFont="1" applyFill="1" applyBorder="1"/>
    <xf numFmtId="177" fontId="7" fillId="0" borderId="3" xfId="0" applyNumberFormat="1" applyFont="1" applyFill="1" applyBorder="1" applyAlignment="1">
      <alignment horizontal="right" shrinkToFit="1"/>
    </xf>
    <xf numFmtId="43" fontId="6" fillId="4" borderId="0" xfId="15" applyNumberFormat="1" applyFont="1" applyFill="1" applyBorder="1" applyAlignment="1">
      <alignment vertical="center"/>
    </xf>
    <xf numFmtId="43" fontId="0" fillId="0" borderId="1" xfId="11" applyNumberFormat="1" applyFont="1" applyFill="1" applyBorder="1" applyAlignment="1">
      <alignment horizontal="right" vertical="center" wrapText="1"/>
    </xf>
    <xf numFmtId="43" fontId="0" fillId="0" borderId="1" xfId="11" applyNumberFormat="1" applyFont="1" applyFill="1" applyBorder="1" applyAlignment="1">
      <alignment horizontal="right" vertical="center" wrapText="1" shrinkToFit="1"/>
    </xf>
    <xf numFmtId="43" fontId="3" fillId="3" borderId="1" xfId="11" applyNumberFormat="1" applyFont="1" applyFill="1" applyBorder="1" applyAlignment="1">
      <alignment horizontal="right" vertical="center" wrapText="1" shrinkToFit="1"/>
    </xf>
    <xf numFmtId="43" fontId="6" fillId="4" borderId="15" xfId="15" applyNumberFormat="1" applyFont="1" applyFill="1" applyBorder="1" applyAlignment="1">
      <alignment horizontal="center" vertical="center"/>
    </xf>
    <xf numFmtId="43" fontId="6" fillId="0" borderId="5" xfId="15" applyNumberFormat="1" applyFont="1" applyBorder="1" applyAlignment="1">
      <alignment horizontal="center"/>
    </xf>
    <xf numFmtId="43" fontId="6" fillId="0" borderId="5" xfId="15" applyNumberFormat="1" applyFont="1" applyBorder="1" applyAlignment="1"/>
    <xf numFmtId="43" fontId="6" fillId="0" borderId="0" xfId="15" applyNumberFormat="1" applyFont="1" applyFill="1" applyBorder="1" applyAlignment="1">
      <alignment horizontal="center" vertical="center"/>
    </xf>
    <xf numFmtId="43" fontId="6" fillId="0" borderId="0" xfId="15" applyNumberFormat="1" applyFont="1" applyFill="1" applyAlignment="1"/>
    <xf numFmtId="43" fontId="0" fillId="0" borderId="1" xfId="0" applyNumberFormat="1" applyFont="1" applyFill="1" applyBorder="1" applyAlignment="1">
      <alignment horizontal="right" vertical="center" wrapText="1" shrinkToFit="1"/>
    </xf>
    <xf numFmtId="43" fontId="3" fillId="6" borderId="1" xfId="11" applyNumberFormat="1" applyFont="1" applyFill="1" applyBorder="1" applyAlignment="1">
      <alignment horizontal="right" vertical="center" wrapText="1" shrinkToFit="1"/>
    </xf>
    <xf numFmtId="43" fontId="0" fillId="0" borderId="1" xfId="0" applyNumberFormat="1" applyFont="1" applyFill="1" applyBorder="1" applyAlignment="1" applyProtection="1">
      <alignment horizontal="right" vertical="center" wrapText="1"/>
      <protection locked="0"/>
    </xf>
    <xf numFmtId="10" fontId="6" fillId="0" borderId="0" xfId="15" applyNumberFormat="1" applyFont="1" applyAlignment="1"/>
    <xf numFmtId="177" fontId="6" fillId="0" borderId="0" xfId="15" applyNumberFormat="1" applyFont="1" applyBorder="1" applyAlignment="1"/>
    <xf numFmtId="43" fontId="0" fillId="0" borderId="1" xfId="11" applyNumberFormat="1" applyFont="1" applyFill="1" applyBorder="1" applyAlignment="1" applyProtection="1">
      <alignment horizontal="right" vertical="center" wrapText="1" shrinkToFit="1"/>
      <protection locked="0"/>
    </xf>
    <xf numFmtId="0" fontId="6" fillId="0" borderId="0" xfId="15" applyNumberFormat="1" applyFont="1" applyBorder="1" applyAlignment="1">
      <alignment horizontal="center" vertical="center"/>
    </xf>
    <xf numFmtId="181" fontId="6" fillId="0" borderId="0" xfId="15" applyNumberFormat="1" applyFont="1" applyBorder="1" applyAlignment="1">
      <alignment horizontal="center" vertical="center"/>
    </xf>
    <xf numFmtId="181" fontId="6" fillId="0" borderId="0" xfId="15" applyNumberFormat="1" applyFont="1" applyBorder="1" applyAlignment="1">
      <alignment vertical="center"/>
    </xf>
    <xf numFmtId="43" fontId="6" fillId="3" borderId="0" xfId="15" applyNumberFormat="1" applyFont="1" applyFill="1" applyAlignment="1">
      <alignment horizontal="right" vertical="center"/>
    </xf>
    <xf numFmtId="43" fontId="6" fillId="7" borderId="0" xfId="15" applyNumberFormat="1" applyFont="1" applyFill="1" applyAlignment="1">
      <alignment horizontal="right" vertical="center"/>
    </xf>
    <xf numFmtId="43" fontId="6" fillId="0" borderId="0" xfId="15" applyNumberFormat="1" applyFont="1" applyFill="1" applyAlignment="1">
      <alignment horizontal="right" vertical="center"/>
    </xf>
    <xf numFmtId="43" fontId="6" fillId="4" borderId="0" xfId="15" applyNumberFormat="1" applyFont="1" applyFill="1" applyAlignment="1">
      <alignment horizontal="right" vertical="center"/>
    </xf>
    <xf numFmtId="43" fontId="6" fillId="2" borderId="0" xfId="15" applyNumberFormat="1" applyFont="1" applyFill="1" applyAlignment="1">
      <alignment horizontal="right" vertical="center"/>
    </xf>
    <xf numFmtId="43" fontId="6" fillId="2" borderId="0" xfId="15" applyNumberFormat="1" applyFont="1" applyFill="1" applyBorder="1" applyAlignment="1">
      <alignment horizontal="right" vertical="center"/>
    </xf>
    <xf numFmtId="43" fontId="6" fillId="0" borderId="0" xfId="15" applyNumberFormat="1" applyFont="1" applyAlignment="1">
      <alignment horizontal="right" vertical="center"/>
    </xf>
    <xf numFmtId="179" fontId="6" fillId="0" borderId="0" xfId="15" applyNumberFormat="1" applyFont="1" applyAlignment="1">
      <alignment horizontal="right" vertical="center"/>
    </xf>
    <xf numFmtId="179" fontId="6" fillId="0" borderId="0" xfId="15" applyNumberFormat="1" applyFont="1" applyFill="1" applyAlignment="1">
      <alignment horizontal="right" vertical="center"/>
    </xf>
    <xf numFmtId="43" fontId="6" fillId="0" borderId="1" xfId="15" applyNumberFormat="1" applyFont="1" applyBorder="1" applyAlignment="1">
      <alignment horizontal="center" vertical="center" wrapText="1"/>
    </xf>
    <xf numFmtId="43" fontId="6" fillId="2" borderId="1" xfId="15" applyNumberFormat="1" applyFont="1" applyFill="1" applyBorder="1" applyAlignment="1">
      <alignment horizontal="center" vertical="center" wrapText="1"/>
    </xf>
    <xf numFmtId="43" fontId="6" fillId="7" borderId="3" xfId="15" applyNumberFormat="1" applyFont="1" applyFill="1" applyBorder="1" applyAlignment="1">
      <alignment horizontal="center" vertical="center"/>
    </xf>
    <xf numFmtId="43" fontId="3" fillId="7" borderId="1" xfId="15" applyNumberFormat="1" applyFont="1" applyFill="1" applyBorder="1" applyAlignment="1">
      <alignment horizontal="right" vertical="center" wrapText="1"/>
    </xf>
    <xf numFmtId="43" fontId="3" fillId="0" borderId="1" xfId="7" applyNumberFormat="1" applyFont="1" applyBorder="1" applyAlignment="1">
      <alignment horizontal="right" vertical="center" wrapText="1"/>
    </xf>
    <xf numFmtId="43" fontId="3" fillId="3" borderId="1" xfId="7" applyNumberFormat="1" applyFont="1" applyFill="1" applyBorder="1" applyAlignment="1">
      <alignment horizontal="right" vertical="center" wrapText="1"/>
    </xf>
    <xf numFmtId="43" fontId="3" fillId="0" borderId="1" xfId="0" applyNumberFormat="1" applyFont="1" applyFill="1" applyBorder="1" applyAlignment="1">
      <alignment horizontal="right" vertical="center" wrapText="1"/>
    </xf>
    <xf numFmtId="43" fontId="3" fillId="3" borderId="1" xfId="15" applyNumberFormat="1" applyFont="1" applyFill="1" applyBorder="1" applyAlignment="1">
      <alignment horizontal="right" vertical="center" wrapText="1"/>
    </xf>
    <xf numFmtId="179" fontId="0" fillId="0" borderId="1" xfId="15" applyNumberFormat="1" applyFont="1" applyBorder="1" applyAlignment="1">
      <alignment horizontal="right"/>
    </xf>
    <xf numFmtId="178" fontId="0" fillId="0" borderId="1" xfId="15" applyNumberFormat="1" applyFont="1" applyFill="1" applyBorder="1" applyAlignment="1">
      <alignment horizontal="right" vertical="center"/>
    </xf>
    <xf numFmtId="43" fontId="3" fillId="3" borderId="1" xfId="11" applyNumberFormat="1" applyFont="1" applyFill="1" applyBorder="1" applyAlignment="1">
      <alignment horizontal="right" wrapText="1" shrinkToFit="1"/>
    </xf>
    <xf numFmtId="43" fontId="0" fillId="0" borderId="1" xfId="2" applyNumberFormat="1" applyFont="1" applyFill="1" applyBorder="1" applyAlignment="1">
      <alignment horizontal="right" vertical="center" wrapText="1"/>
    </xf>
    <xf numFmtId="43" fontId="0" fillId="0" borderId="1" xfId="15" applyNumberFormat="1" applyFont="1" applyFill="1" applyBorder="1" applyAlignment="1">
      <alignment horizontal="right" wrapText="1"/>
    </xf>
    <xf numFmtId="179" fontId="6" fillId="0" borderId="1" xfId="15" applyNumberFormat="1" applyFont="1" applyBorder="1" applyAlignment="1">
      <alignment horizontal="center" vertical="center"/>
    </xf>
    <xf numFmtId="43" fontId="3" fillId="0" borderId="1" xfId="4" applyNumberFormat="1" applyFont="1" applyFill="1" applyBorder="1" applyAlignment="1">
      <alignment horizontal="right" vertical="center" wrapText="1"/>
    </xf>
    <xf numFmtId="178" fontId="0" fillId="0" borderId="1" xfId="2" applyNumberFormat="1" applyFont="1" applyFill="1" applyBorder="1" applyAlignment="1">
      <alignment horizontal="right" vertical="center"/>
    </xf>
    <xf numFmtId="179" fontId="0" fillId="0" borderId="1" xfId="15" applyNumberFormat="1" applyFont="1" applyBorder="1" applyAlignment="1">
      <alignment horizontal="right" vertical="center"/>
    </xf>
    <xf numFmtId="43" fontId="6" fillId="5" borderId="1" xfId="15" applyNumberFormat="1" applyFont="1" applyFill="1" applyBorder="1" applyAlignment="1">
      <alignment horizontal="center" vertical="center"/>
    </xf>
    <xf numFmtId="179" fontId="6" fillId="5" borderId="1" xfId="15" applyNumberFormat="1" applyFont="1" applyFill="1" applyBorder="1" applyAlignment="1">
      <alignment horizontal="center" vertical="center"/>
    </xf>
    <xf numFmtId="179" fontId="0" fillId="0" borderId="3" xfId="15" applyNumberFormat="1" applyFont="1" applyBorder="1" applyAlignment="1">
      <alignment horizontal="right" vertical="center"/>
    </xf>
    <xf numFmtId="179" fontId="0" fillId="0" borderId="3" xfId="15" applyNumberFormat="1" applyFont="1" applyFill="1" applyBorder="1" applyAlignment="1">
      <alignment horizontal="right" vertical="center"/>
    </xf>
    <xf numFmtId="43" fontId="3" fillId="0" borderId="1" xfId="6" applyNumberFormat="1" applyFont="1" applyFill="1" applyBorder="1" applyAlignment="1">
      <alignment horizontal="right" vertical="center" wrapText="1"/>
    </xf>
    <xf numFmtId="43" fontId="6" fillId="0" borderId="7" xfId="15" applyNumberFormat="1" applyFont="1" applyFill="1" applyBorder="1" applyAlignment="1">
      <alignment horizontal="center" vertical="center" wrapText="1" shrinkToFit="1"/>
    </xf>
    <xf numFmtId="43" fontId="6" fillId="0" borderId="7" xfId="15" applyNumberFormat="1" applyFont="1" applyFill="1" applyBorder="1" applyAlignment="1">
      <alignment horizontal="center" vertical="center" shrinkToFit="1"/>
    </xf>
    <xf numFmtId="179" fontId="6" fillId="0" borderId="7" xfId="15" applyNumberFormat="1" applyFont="1" applyFill="1" applyBorder="1" applyAlignment="1">
      <alignment horizontal="center" vertical="center"/>
    </xf>
    <xf numFmtId="43" fontId="6" fillId="0" borderId="7" xfId="15" applyNumberFormat="1" applyFont="1" applyFill="1" applyBorder="1" applyAlignment="1">
      <alignment horizontal="center" vertical="center"/>
    </xf>
    <xf numFmtId="43" fontId="3" fillId="3" borderId="1" xfId="0" applyNumberFormat="1" applyFont="1" applyFill="1" applyBorder="1" applyAlignment="1">
      <alignment horizontal="right" vertical="center" wrapText="1" shrinkToFit="1"/>
    </xf>
    <xf numFmtId="179" fontId="0" fillId="2" borderId="16" xfId="15" applyNumberFormat="1" applyFont="1" applyFill="1" applyBorder="1" applyAlignment="1">
      <alignment horizontal="right" vertical="center" wrapText="1"/>
    </xf>
    <xf numFmtId="179" fontId="0" fillId="2" borderId="1" xfId="15" applyNumberFormat="1" applyFont="1" applyFill="1" applyBorder="1" applyAlignment="1">
      <alignment horizontal="right" vertical="center" wrapText="1"/>
    </xf>
    <xf numFmtId="43" fontId="3" fillId="3" borderId="1" xfId="11" applyNumberFormat="1" applyFont="1" applyFill="1" applyBorder="1" applyAlignment="1">
      <alignment horizontal="right" wrapText="1"/>
    </xf>
    <xf numFmtId="179" fontId="6" fillId="2" borderId="1" xfId="15" applyNumberFormat="1" applyFont="1" applyFill="1" applyBorder="1" applyAlignment="1">
      <alignment horizontal="center" vertical="center"/>
    </xf>
    <xf numFmtId="179" fontId="8" fillId="0" borderId="1" xfId="15" applyNumberFormat="1" applyFont="1" applyBorder="1" applyAlignment="1">
      <alignment horizontal="right" vertical="center"/>
    </xf>
    <xf numFmtId="43" fontId="6" fillId="0" borderId="0" xfId="15" applyNumberFormat="1" applyFont="1" applyBorder="1" applyAlignment="1">
      <alignment horizontal="right" vertical="center"/>
    </xf>
    <xf numFmtId="43" fontId="6" fillId="0" borderId="0" xfId="15" applyNumberFormat="1" applyFont="1" applyFill="1" applyBorder="1" applyAlignment="1">
      <alignment horizontal="right" vertical="center"/>
    </xf>
    <xf numFmtId="43" fontId="3" fillId="0" borderId="1" xfId="2" applyNumberFormat="1" applyFont="1" applyFill="1" applyBorder="1" applyAlignment="1">
      <alignment horizontal="right" wrapText="1" shrinkToFit="1"/>
    </xf>
    <xf numFmtId="43" fontId="3" fillId="0" borderId="1" xfId="2" applyNumberFormat="1" applyFont="1" applyFill="1" applyBorder="1" applyAlignment="1">
      <alignment horizontal="right" vertical="center" wrapText="1" shrinkToFit="1"/>
    </xf>
    <xf numFmtId="43" fontId="3" fillId="3" borderId="1" xfId="2" applyNumberFormat="1" applyFont="1" applyFill="1" applyBorder="1" applyAlignment="1">
      <alignment horizontal="right" vertical="center" wrapText="1"/>
    </xf>
    <xf numFmtId="179" fontId="0" fillId="0" borderId="1" xfId="2" applyNumberFormat="1" applyFont="1" applyBorder="1" applyAlignment="1">
      <alignment horizontal="right" vertical="center"/>
    </xf>
    <xf numFmtId="179" fontId="0" fillId="3" borderId="1" xfId="15" applyNumberFormat="1" applyFont="1" applyFill="1" applyBorder="1" applyAlignment="1">
      <alignment horizontal="right" vertical="center"/>
    </xf>
    <xf numFmtId="43" fontId="0" fillId="0" borderId="1" xfId="7" applyNumberFormat="1" applyFont="1" applyFill="1" applyBorder="1" applyAlignment="1">
      <alignment horizontal="right" vertical="center" wrapText="1"/>
    </xf>
    <xf numFmtId="43" fontId="0" fillId="0" borderId="1" xfId="1" applyNumberFormat="1" applyFont="1" applyFill="1" applyBorder="1" applyAlignment="1">
      <alignment horizontal="right" vertical="center" wrapText="1"/>
    </xf>
    <xf numFmtId="43" fontId="0" fillId="0" borderId="1" xfId="11" applyNumberFormat="1" applyFont="1" applyFill="1" applyBorder="1" applyAlignment="1" applyProtection="1">
      <alignment horizontal="right" vertical="center" wrapText="1" shrinkToFit="1"/>
    </xf>
    <xf numFmtId="43" fontId="6" fillId="4" borderId="6" xfId="15" applyNumberFormat="1" applyFont="1" applyFill="1" applyBorder="1" applyAlignment="1">
      <alignment horizontal="center" vertical="center"/>
    </xf>
    <xf numFmtId="43" fontId="6" fillId="0" borderId="3" xfId="15" applyNumberFormat="1" applyFont="1" applyBorder="1" applyAlignment="1">
      <alignment horizontal="center" vertical="center" shrinkToFit="1"/>
    </xf>
    <xf numFmtId="43" fontId="0" fillId="0" borderId="1" xfId="15" applyNumberFormat="1" applyFont="1" applyBorder="1" applyAlignment="1">
      <alignment horizontal="right" vertical="center" wrapText="1"/>
    </xf>
    <xf numFmtId="43" fontId="3" fillId="0" borderId="1" xfId="5" applyNumberFormat="1" applyFont="1" applyFill="1" applyBorder="1" applyAlignment="1">
      <alignment horizontal="right" vertical="center" wrapText="1"/>
    </xf>
    <xf numFmtId="43" fontId="0" fillId="3" borderId="1" xfId="7" applyNumberFormat="1" applyFont="1" applyFill="1" applyBorder="1" applyAlignment="1">
      <alignment horizontal="right" vertical="center" wrapText="1"/>
    </xf>
    <xf numFmtId="43" fontId="9" fillId="0" borderId="3" xfId="15" applyNumberFormat="1" applyFont="1" applyBorder="1" applyAlignment="1">
      <alignment horizontal="center" vertical="center"/>
    </xf>
    <xf numFmtId="43" fontId="3" fillId="4" borderId="1" xfId="2" applyNumberFormat="1" applyFont="1" applyFill="1" applyBorder="1" applyAlignment="1">
      <alignment horizontal="right" vertical="center" wrapText="1"/>
    </xf>
    <xf numFmtId="43" fontId="0" fillId="2" borderId="1" xfId="15" applyNumberFormat="1" applyFont="1" applyFill="1" applyBorder="1" applyAlignment="1">
      <alignment horizontal="right" vertical="center" wrapText="1"/>
    </xf>
    <xf numFmtId="43" fontId="0" fillId="0" borderId="1" xfId="2" applyNumberFormat="1" applyFont="1" applyBorder="1" applyAlignment="1">
      <alignment horizontal="right" vertical="center" wrapText="1"/>
    </xf>
    <xf numFmtId="43" fontId="0" fillId="3" borderId="1" xfId="15" applyNumberFormat="1" applyFont="1" applyFill="1" applyBorder="1" applyAlignment="1">
      <alignment horizontal="right" vertical="center" wrapText="1"/>
    </xf>
    <xf numFmtId="179" fontId="0" fillId="0" borderId="8" xfId="11" applyNumberFormat="1" applyFont="1" applyFill="1" applyBorder="1" applyAlignment="1">
      <alignment horizontal="right" vertical="center" wrapText="1" shrinkToFit="1"/>
    </xf>
    <xf numFmtId="0" fontId="0" fillId="0" borderId="1" xfId="11" applyNumberFormat="1" applyFont="1" applyFill="1" applyBorder="1" applyAlignment="1">
      <alignment horizontal="right" vertical="center" wrapText="1" shrinkToFit="1"/>
    </xf>
    <xf numFmtId="179" fontId="0" fillId="0" borderId="1" xfId="11" applyNumberFormat="1" applyFont="1" applyFill="1" applyBorder="1" applyAlignment="1">
      <alignment horizontal="right" vertical="center" wrapText="1" shrinkToFit="1"/>
    </xf>
    <xf numFmtId="179" fontId="0" fillId="0" borderId="1" xfId="0" applyNumberFormat="1" applyFont="1" applyFill="1" applyBorder="1" applyAlignment="1">
      <alignment horizontal="right" vertical="center" wrapText="1"/>
    </xf>
    <xf numFmtId="178" fontId="0" fillId="0" borderId="1" xfId="11" applyNumberFormat="1" applyFont="1" applyFill="1" applyBorder="1" applyAlignment="1">
      <alignment horizontal="right" vertical="center" wrapText="1" shrinkToFit="1"/>
    </xf>
    <xf numFmtId="43" fontId="3" fillId="4" borderId="1" xfId="15" applyNumberFormat="1" applyFont="1" applyFill="1" applyBorder="1" applyAlignment="1">
      <alignment horizontal="right" vertical="center" wrapText="1" shrinkToFit="1"/>
    </xf>
    <xf numFmtId="43" fontId="6" fillId="4" borderId="0" xfId="15" applyNumberFormat="1" applyFont="1" applyFill="1" applyAlignment="1">
      <alignment horizontal="center" vertical="center"/>
    </xf>
    <xf numFmtId="179" fontId="0" fillId="0" borderId="1" xfId="0" applyNumberFormat="1" applyFont="1" applyFill="1" applyBorder="1" applyAlignment="1">
      <alignment horizontal="right" vertical="center" wrapText="1" shrinkToFit="1"/>
    </xf>
    <xf numFmtId="0" fontId="0" fillId="0" borderId="1" xfId="0" applyNumberFormat="1" applyFont="1" applyFill="1" applyBorder="1" applyAlignment="1">
      <alignment horizontal="right" vertical="center" wrapText="1" shrinkToFit="1"/>
    </xf>
    <xf numFmtId="180" fontId="0" fillId="0" borderId="1" xfId="11" applyNumberFormat="1" applyFont="1" applyFill="1" applyBorder="1" applyAlignment="1">
      <alignment horizontal="right" vertical="center" wrapText="1" shrinkToFit="1"/>
    </xf>
    <xf numFmtId="10" fontId="0" fillId="0" borderId="1" xfId="11" applyNumberFormat="1" applyFont="1" applyFill="1" applyBorder="1" applyAlignment="1">
      <alignment horizontal="right" vertical="center" wrapText="1" shrinkToFit="1"/>
    </xf>
    <xf numFmtId="182" fontId="0" fillId="0" borderId="1" xfId="11" applyNumberFormat="1" applyFont="1" applyFill="1" applyBorder="1" applyAlignment="1">
      <alignment horizontal="right" vertical="center" wrapText="1" shrinkToFit="1"/>
    </xf>
    <xf numFmtId="43" fontId="6" fillId="0" borderId="15" xfId="15" applyNumberFormat="1" applyFont="1" applyFill="1" applyBorder="1" applyAlignment="1">
      <alignment horizontal="center" vertical="center"/>
    </xf>
    <xf numFmtId="43" fontId="0" fillId="0" borderId="1" xfId="11" applyNumberFormat="1" applyFont="1" applyFill="1" applyBorder="1" applyAlignment="1">
      <alignment horizontal="right" wrapText="1" shrinkToFit="1"/>
    </xf>
    <xf numFmtId="43" fontId="0" fillId="0" borderId="1" xfId="0" applyNumberFormat="1" applyFont="1" applyFill="1" applyBorder="1" applyAlignment="1">
      <alignment horizontal="right" wrapText="1"/>
    </xf>
    <xf numFmtId="43" fontId="9" fillId="0" borderId="0" xfId="15" applyNumberFormat="1" applyFont="1" applyAlignment="1">
      <alignment horizontal="center" vertical="center"/>
    </xf>
    <xf numFmtId="43" fontId="9" fillId="0" borderId="0" xfId="15" applyNumberFormat="1" applyFont="1" applyAlignment="1">
      <alignment horizontal="right" vertical="center"/>
    </xf>
    <xf numFmtId="43" fontId="0" fillId="0" borderId="1" xfId="0" applyNumberFormat="1" applyFont="1" applyFill="1" applyBorder="1" applyAlignment="1">
      <alignment horizontal="right" wrapText="1" shrinkToFit="1"/>
    </xf>
    <xf numFmtId="179" fontId="9" fillId="0" borderId="0" xfId="15" applyNumberFormat="1" applyFont="1" applyAlignment="1">
      <alignment horizontal="right" vertical="center"/>
    </xf>
    <xf numFmtId="10" fontId="6" fillId="0" borderId="0" xfId="15" applyNumberFormat="1" applyFont="1" applyAlignment="1">
      <alignment horizontal="right" vertical="center"/>
    </xf>
    <xf numFmtId="43" fontId="0" fillId="3" borderId="1" xfId="11" applyNumberFormat="1" applyFont="1" applyFill="1" applyBorder="1" applyAlignment="1">
      <alignment horizontal="right" vertical="center" wrapText="1"/>
    </xf>
    <xf numFmtId="179" fontId="6" fillId="0" borderId="0" xfId="15" applyNumberFormat="1" applyFont="1" applyAlignment="1">
      <alignment horizontal="center" vertical="center"/>
    </xf>
    <xf numFmtId="179" fontId="6" fillId="0" borderId="0" xfId="15" applyNumberFormat="1" applyFont="1" applyFill="1" applyAlignment="1">
      <alignment horizontal="center" vertical="center"/>
    </xf>
    <xf numFmtId="43" fontId="6" fillId="0" borderId="0" xfId="15" applyNumberFormat="1" applyFont="1" applyFill="1" applyAlignment="1">
      <alignment horizontal="center" vertical="center"/>
    </xf>
    <xf numFmtId="43" fontId="0" fillId="0" borderId="1" xfId="11" applyNumberFormat="1" applyFont="1" applyFill="1" applyBorder="1" applyAlignment="1">
      <alignment horizontal="right" wrapText="1"/>
    </xf>
    <xf numFmtId="43" fontId="0" fillId="0" borderId="1" xfId="2" applyNumberFormat="1" applyFont="1" applyFill="1" applyBorder="1" applyAlignment="1">
      <alignment horizontal="right" wrapText="1" shrinkToFit="1"/>
    </xf>
    <xf numFmtId="43" fontId="6" fillId="7" borderId="0" xfId="15" applyNumberFormat="1" applyFont="1" applyFill="1" applyBorder="1" applyAlignment="1">
      <alignment horizontal="right" vertical="center"/>
    </xf>
    <xf numFmtId="43" fontId="3" fillId="8" borderId="1" xfId="11" applyNumberFormat="1" applyFont="1" applyFill="1" applyBorder="1" applyAlignment="1">
      <alignment horizontal="right" vertical="center" wrapText="1"/>
    </xf>
    <xf numFmtId="43" fontId="6" fillId="0" borderId="10" xfId="15" applyNumberFormat="1" applyFont="1" applyBorder="1" applyAlignment="1">
      <alignment horizontal="center" vertical="center"/>
    </xf>
    <xf numFmtId="43" fontId="6" fillId="0" borderId="5" xfId="15" applyNumberFormat="1" applyFont="1" applyBorder="1" applyAlignment="1">
      <alignment horizontal="center" vertical="center"/>
    </xf>
    <xf numFmtId="43" fontId="6" fillId="0" borderId="9" xfId="15" applyNumberFormat="1" applyFont="1" applyBorder="1" applyAlignment="1">
      <alignment horizontal="center" vertical="center"/>
    </xf>
    <xf numFmtId="43" fontId="6" fillId="0" borderId="6" xfId="15" applyNumberFormat="1" applyFont="1" applyBorder="1" applyAlignment="1">
      <alignment horizontal="center" vertical="center"/>
    </xf>
    <xf numFmtId="43" fontId="6" fillId="0" borderId="2" xfId="15" applyNumberFormat="1" applyFont="1" applyBorder="1" applyAlignment="1">
      <alignment horizontal="center" vertical="center"/>
    </xf>
    <xf numFmtId="43" fontId="6" fillId="0" borderId="14" xfId="15" applyNumberFormat="1" applyFont="1" applyBorder="1" applyAlignment="1">
      <alignment horizontal="center" vertical="center"/>
    </xf>
    <xf numFmtId="179" fontId="6" fillId="0" borderId="5" xfId="15" applyNumberFormat="1" applyFont="1" applyBorder="1" applyAlignment="1">
      <alignment horizontal="center" vertical="center"/>
    </xf>
    <xf numFmtId="179" fontId="6" fillId="0" borderId="2" xfId="15" applyNumberFormat="1" applyFont="1" applyBorder="1" applyAlignment="1">
      <alignment horizontal="center" vertical="center"/>
    </xf>
    <xf numFmtId="43" fontId="6" fillId="0" borderId="9" xfId="15" applyNumberFormat="1" applyFont="1" applyBorder="1" applyAlignment="1">
      <alignment horizontal="right" vertical="center"/>
    </xf>
    <xf numFmtId="43" fontId="6" fillId="0" borderId="13" xfId="15" applyNumberFormat="1" applyFont="1" applyBorder="1" applyAlignment="1">
      <alignment horizontal="center" vertical="center"/>
    </xf>
    <xf numFmtId="43" fontId="6" fillId="0" borderId="0" xfId="15" applyNumberFormat="1" applyFont="1" applyBorder="1" applyAlignment="1">
      <alignment horizontal="center" vertical="center"/>
    </xf>
    <xf numFmtId="43" fontId="6" fillId="0" borderId="12" xfId="15" applyNumberFormat="1" applyFont="1" applyBorder="1" applyAlignment="1">
      <alignment horizontal="right" vertical="center"/>
    </xf>
    <xf numFmtId="43" fontId="6" fillId="0" borderId="14" xfId="15" applyNumberFormat="1" applyFont="1" applyBorder="1" applyAlignment="1">
      <alignment horizontal="right" vertical="center"/>
    </xf>
    <xf numFmtId="179" fontId="6" fillId="0" borderId="0" xfId="15" applyNumberFormat="1" applyFont="1" applyBorder="1" applyAlignment="1">
      <alignment horizontal="center" vertical="center"/>
    </xf>
    <xf numFmtId="43" fontId="6" fillId="0" borderId="12" xfId="15" applyNumberFormat="1" applyFont="1" applyBorder="1" applyAlignment="1">
      <alignment horizontal="center" vertical="center"/>
    </xf>
    <xf numFmtId="43" fontId="6" fillId="0" borderId="7" xfId="15" applyNumberFormat="1" applyFont="1" applyBorder="1" applyAlignment="1">
      <alignment horizontal="center" vertical="center"/>
    </xf>
    <xf numFmtId="43" fontId="6" fillId="0" borderId="11" xfId="15" applyNumberFormat="1" applyFont="1" applyBorder="1" applyAlignment="1">
      <alignment horizontal="center" vertical="center"/>
    </xf>
    <xf numFmtId="43" fontId="6" fillId="0" borderId="4" xfId="15" applyNumberFormat="1" applyFont="1" applyBorder="1" applyAlignment="1">
      <alignment horizontal="center" vertical="center"/>
    </xf>
    <xf numFmtId="43" fontId="6" fillId="2" borderId="7" xfId="15" applyNumberFormat="1" applyFont="1" applyFill="1" applyBorder="1" applyAlignment="1">
      <alignment horizontal="center" vertical="center"/>
    </xf>
    <xf numFmtId="43" fontId="6" fillId="2" borderId="11" xfId="15" applyNumberFormat="1" applyFont="1" applyFill="1" applyBorder="1" applyAlignment="1">
      <alignment horizontal="center" vertical="center"/>
    </xf>
    <xf numFmtId="43" fontId="6" fillId="2" borderId="4" xfId="15" applyNumberFormat="1" applyFont="1" applyFill="1" applyBorder="1" applyAlignment="1">
      <alignment horizontal="center" vertical="center"/>
    </xf>
    <xf numFmtId="43" fontId="6" fillId="2" borderId="1" xfId="15" applyNumberFormat="1" applyFont="1" applyFill="1" applyBorder="1" applyAlignment="1">
      <alignment horizontal="center" vertical="center"/>
    </xf>
    <xf numFmtId="43" fontId="6" fillId="4" borderId="5" xfId="15" applyNumberFormat="1" applyFont="1" applyFill="1" applyBorder="1" applyAlignment="1">
      <alignment horizontal="center" vertical="center"/>
    </xf>
    <xf numFmtId="43" fontId="6" fillId="4" borderId="0" xfId="15" applyNumberFormat="1" applyFont="1" applyFill="1" applyBorder="1" applyAlignment="1">
      <alignment horizontal="center" vertical="center"/>
    </xf>
    <xf numFmtId="43" fontId="6" fillId="4" borderId="1" xfId="15" applyNumberFormat="1" applyFont="1" applyFill="1" applyBorder="1" applyAlignment="1">
      <alignment horizontal="center" vertical="center"/>
    </xf>
    <xf numFmtId="43" fontId="6" fillId="7" borderId="0" xfId="15" applyNumberFormat="1" applyFont="1" applyFill="1" applyBorder="1" applyAlignment="1">
      <alignment horizontal="center" vertical="center"/>
    </xf>
    <xf numFmtId="43" fontId="6" fillId="0" borderId="1" xfId="15" applyNumberFormat="1" applyFont="1" applyBorder="1" applyAlignment="1">
      <alignment horizontal="center" vertical="center"/>
    </xf>
    <xf numFmtId="43" fontId="14" fillId="3" borderId="11" xfId="15" applyNumberFormat="1" applyFont="1" applyFill="1" applyBorder="1" applyAlignment="1">
      <alignment horizontal="center" vertical="center" wrapText="1"/>
    </xf>
    <xf numFmtId="43" fontId="6" fillId="3" borderId="11" xfId="15" applyNumberFormat="1" applyFont="1" applyFill="1" applyBorder="1" applyAlignment="1">
      <alignment horizontal="center" vertical="center" wrapText="1"/>
    </xf>
    <xf numFmtId="43" fontId="6" fillId="3" borderId="4" xfId="15" applyNumberFormat="1" applyFont="1" applyFill="1" applyBorder="1" applyAlignment="1">
      <alignment horizontal="center" vertical="center" wrapText="1"/>
    </xf>
    <xf numFmtId="43" fontId="6" fillId="0" borderId="0" xfId="15" applyNumberFormat="1" applyFont="1" applyAlignment="1">
      <alignment horizontal="center" vertical="center"/>
    </xf>
    <xf numFmtId="43" fontId="6" fillId="0" borderId="0" xfId="15" applyNumberFormat="1" applyFont="1" applyAlignment="1">
      <alignment horizontal="right" vertical="center"/>
    </xf>
    <xf numFmtId="179" fontId="6" fillId="0" borderId="0" xfId="15" applyNumberFormat="1" applyFont="1" applyAlignment="1">
      <alignment horizontal="right" vertical="center"/>
    </xf>
    <xf numFmtId="43" fontId="6" fillId="0" borderId="2" xfId="15" applyNumberFormat="1" applyFont="1" applyBorder="1" applyAlignment="1">
      <alignment horizontal="right" vertical="center"/>
    </xf>
    <xf numFmtId="43" fontId="6" fillId="0" borderId="3" xfId="15" applyNumberFormat="1" applyFont="1" applyBorder="1" applyAlignment="1">
      <alignment horizontal="center" vertical="center"/>
    </xf>
    <xf numFmtId="43" fontId="6" fillId="0" borderId="15" xfId="15" applyNumberFormat="1" applyFont="1" applyBorder="1" applyAlignment="1">
      <alignment horizontal="center" vertical="center"/>
    </xf>
    <xf numFmtId="179" fontId="6" fillId="0" borderId="15" xfId="15" applyNumberFormat="1" applyFont="1" applyBorder="1" applyAlignment="1">
      <alignment horizontal="center" vertical="center"/>
    </xf>
    <xf numFmtId="43" fontId="6" fillId="0" borderId="8" xfId="15" applyNumberFormat="1" applyFont="1" applyBorder="1" applyAlignment="1">
      <alignment horizontal="center" vertical="center"/>
    </xf>
    <xf numFmtId="180" fontId="6" fillId="5" borderId="3" xfId="15" applyNumberFormat="1" applyFont="1" applyFill="1" applyBorder="1" applyAlignment="1">
      <alignment horizontal="center" vertical="center"/>
    </xf>
    <xf numFmtId="180" fontId="6" fillId="5" borderId="15" xfId="15" applyNumberFormat="1" applyFont="1" applyFill="1" applyBorder="1" applyAlignment="1">
      <alignment horizontal="center" vertical="center"/>
    </xf>
    <xf numFmtId="179" fontId="6" fillId="5" borderId="15" xfId="15" applyNumberFormat="1" applyFont="1" applyFill="1" applyBorder="1" applyAlignment="1">
      <alignment horizontal="center" vertical="center"/>
    </xf>
    <xf numFmtId="180" fontId="6" fillId="5" borderId="8" xfId="15" applyNumberFormat="1" applyFont="1" applyFill="1" applyBorder="1" applyAlignment="1">
      <alignment horizontal="center" vertical="center"/>
    </xf>
    <xf numFmtId="43" fontId="6" fillId="0" borderId="7" xfId="15" applyNumberFormat="1" applyFont="1" applyBorder="1" applyAlignment="1">
      <alignment horizontal="center" vertical="center" wrapText="1"/>
    </xf>
    <xf numFmtId="43" fontId="6" fillId="0" borderId="11" xfId="15" applyNumberFormat="1" applyFont="1" applyBorder="1" applyAlignment="1">
      <alignment horizontal="center" vertical="center" wrapText="1"/>
    </xf>
    <xf numFmtId="43" fontId="6" fillId="0" borderId="4" xfId="15" applyNumberFormat="1" applyFont="1" applyBorder="1" applyAlignment="1">
      <alignment horizontal="center" vertical="center" wrapText="1"/>
    </xf>
    <xf numFmtId="43" fontId="6" fillId="0" borderId="1" xfId="15" applyNumberFormat="1" applyFont="1" applyBorder="1" applyAlignment="1">
      <alignment horizontal="center" vertical="center" wrapText="1"/>
    </xf>
    <xf numFmtId="43" fontId="6" fillId="0" borderId="10" xfId="15" applyNumberFormat="1" applyFont="1" applyFill="1" applyBorder="1" applyAlignment="1">
      <alignment horizontal="center" vertical="center" shrinkToFit="1"/>
    </xf>
    <xf numFmtId="43" fontId="6" fillId="0" borderId="5" xfId="15" applyNumberFormat="1" applyFont="1" applyFill="1" applyBorder="1" applyAlignment="1">
      <alignment horizontal="center" vertical="center" shrinkToFit="1"/>
    </xf>
    <xf numFmtId="179" fontId="6" fillId="0" borderId="5" xfId="15" applyNumberFormat="1" applyFont="1" applyFill="1" applyBorder="1" applyAlignment="1">
      <alignment horizontal="center" vertical="center" shrinkToFit="1"/>
    </xf>
    <xf numFmtId="43" fontId="6" fillId="0" borderId="9" xfId="15" applyNumberFormat="1" applyFont="1" applyFill="1" applyBorder="1" applyAlignment="1">
      <alignment horizontal="center" vertical="center" shrinkToFit="1"/>
    </xf>
    <xf numFmtId="43" fontId="6" fillId="0" borderId="13" xfId="15" applyNumberFormat="1" applyFont="1" applyFill="1" applyBorder="1" applyAlignment="1">
      <alignment horizontal="center" vertical="center" shrinkToFit="1"/>
    </xf>
    <xf numFmtId="43" fontId="6" fillId="0" borderId="0" xfId="15" applyNumberFormat="1" applyFont="1" applyFill="1" applyBorder="1" applyAlignment="1">
      <alignment horizontal="center" vertical="center" shrinkToFit="1"/>
    </xf>
    <xf numFmtId="179" fontId="6" fillId="0" borderId="0" xfId="15" applyNumberFormat="1" applyFont="1" applyFill="1" applyBorder="1" applyAlignment="1">
      <alignment horizontal="center" vertical="center" shrinkToFit="1"/>
    </xf>
    <xf numFmtId="43" fontId="6" fillId="0" borderId="12" xfId="15" applyNumberFormat="1" applyFont="1" applyFill="1" applyBorder="1" applyAlignment="1">
      <alignment horizontal="center" vertical="center" shrinkToFit="1"/>
    </xf>
    <xf numFmtId="43" fontId="6" fillId="0" borderId="6" xfId="15" applyNumberFormat="1" applyFont="1" applyFill="1" applyBorder="1" applyAlignment="1">
      <alignment horizontal="center" vertical="center" shrinkToFit="1"/>
    </xf>
    <xf numFmtId="43" fontId="6" fillId="0" borderId="2" xfId="15" applyNumberFormat="1" applyFont="1" applyFill="1" applyBorder="1" applyAlignment="1">
      <alignment horizontal="center" vertical="center" shrinkToFit="1"/>
    </xf>
    <xf numFmtId="179" fontId="6" fillId="0" borderId="2" xfId="15" applyNumberFormat="1" applyFont="1" applyFill="1" applyBorder="1" applyAlignment="1">
      <alignment horizontal="center" vertical="center" shrinkToFit="1"/>
    </xf>
    <xf numFmtId="43" fontId="6" fillId="0" borderId="14" xfId="15" applyNumberFormat="1" applyFont="1" applyFill="1" applyBorder="1" applyAlignment="1">
      <alignment horizontal="center" vertical="center" shrinkToFit="1"/>
    </xf>
    <xf numFmtId="43" fontId="6" fillId="0" borderId="4" xfId="15" applyNumberFormat="1" applyFont="1" applyBorder="1" applyAlignment="1">
      <alignment vertical="center"/>
    </xf>
    <xf numFmtId="43" fontId="6" fillId="0" borderId="6" xfId="15" applyNumberFormat="1" applyFont="1" applyBorder="1" applyAlignment="1">
      <alignment vertical="center"/>
    </xf>
    <xf numFmtId="43" fontId="6" fillId="5" borderId="3" xfId="15" applyNumberFormat="1" applyFont="1" applyFill="1" applyBorder="1" applyAlignment="1">
      <alignment horizontal="center" vertical="center"/>
    </xf>
    <xf numFmtId="43" fontId="6" fillId="5" borderId="15" xfId="15" applyNumberFormat="1" applyFont="1" applyFill="1" applyBorder="1" applyAlignment="1">
      <alignment horizontal="center" vertical="center"/>
    </xf>
    <xf numFmtId="43" fontId="6" fillId="5" borderId="8" xfId="15" applyNumberFormat="1" applyFont="1" applyFill="1" applyBorder="1" applyAlignment="1">
      <alignment horizontal="center" vertical="center"/>
    </xf>
    <xf numFmtId="43" fontId="6" fillId="3" borderId="1" xfId="15" applyNumberFormat="1" applyFont="1" applyFill="1" applyBorder="1" applyAlignment="1">
      <alignment horizontal="center" vertical="center" wrapText="1"/>
    </xf>
    <xf numFmtId="43" fontId="6" fillId="0" borderId="0" xfId="15" applyNumberFormat="1" applyFont="1" applyAlignment="1">
      <alignment vertical="center"/>
    </xf>
    <xf numFmtId="43" fontId="6" fillId="0" borderId="1" xfId="15" applyNumberFormat="1" applyFont="1" applyBorder="1" applyAlignment="1">
      <alignment vertical="center"/>
    </xf>
    <xf numFmtId="43" fontId="6" fillId="0" borderId="1" xfId="15" applyNumberFormat="1" applyFont="1" applyFill="1" applyBorder="1" applyAlignment="1">
      <alignment horizontal="center" vertical="center" shrinkToFit="1"/>
    </xf>
    <xf numFmtId="43" fontId="6" fillId="0" borderId="1" xfId="15" applyNumberFormat="1" applyFont="1" applyFill="1" applyBorder="1" applyAlignment="1">
      <alignment vertical="center" shrinkToFit="1"/>
    </xf>
    <xf numFmtId="43" fontId="1" fillId="0" borderId="2" xfId="15" applyNumberFormat="1" applyFont="1" applyBorder="1" applyAlignment="1">
      <alignment horizontal="left"/>
    </xf>
    <xf numFmtId="43" fontId="1" fillId="0" borderId="5" xfId="15" applyNumberFormat="1" applyFont="1" applyBorder="1" applyAlignment="1">
      <alignment horizontal="left"/>
    </xf>
    <xf numFmtId="43" fontId="0" fillId="0" borderId="0" xfId="15" applyNumberFormat="1" applyFont="1" applyAlignment="1">
      <alignment horizontal="center"/>
    </xf>
  </cellXfs>
  <cellStyles count="17">
    <cellStyle name="?鹎%U龡&amp;H?_x0008_e_x0005_9_x0006__x0007__x0001__x0001_" xfId="15"/>
    <cellStyle name="?鹎%U龡&amp;H?_x0008_e_x0005_9_x0006__x0007__x0001__x0001_ 2" xfId="7"/>
    <cellStyle name="?鹎%U龡&amp;H?_x0008_e_x0005_9_x0006__x0007__x0001__x0001_ 3" xfId="8"/>
    <cellStyle name="?鹎%U龡&amp;H?_x0008_e_x0005_9_x0006__x0007__x0001__x0001_ 6" xfId="9"/>
    <cellStyle name="@ET_Style?CF_Style_1" xfId="10"/>
    <cellStyle name="百分比" xfId="3" builtinId="5"/>
    <cellStyle name="常规" xfId="0" builtinId="0"/>
    <cellStyle name="常规 2" xfId="12"/>
    <cellStyle name="常规_承保" xfId="6"/>
    <cellStyle name="常规_承保_110" xfId="4"/>
    <cellStyle name="常规_承保_113" xfId="5"/>
    <cellStyle name="常规_协会平安产险月报1" xfId="11"/>
    <cellStyle name="千位分隔" xfId="2" builtinId="3"/>
    <cellStyle name="千位分隔 2" xfId="13"/>
    <cellStyle name="千位分隔 3" xfId="14"/>
    <cellStyle name="千位分隔[0]" xfId="1" builtinId="6"/>
    <cellStyle name="样式 1" xfId="16"/>
  </cellStyles>
  <dxfs count="136">
    <dxf>
      <fill>
        <patternFill patternType="solid">
          <bgColor indexed="13"/>
        </patternFill>
      </fill>
    </dxf>
    <dxf>
      <fill>
        <patternFill patternType="solid">
          <bgColor indexed="13"/>
        </patternFill>
      </fill>
    </dxf>
    <dxf>
      <fill>
        <patternFill patternType="solid">
          <fgColor indexed="10"/>
          <bgColor indexed="13"/>
        </patternFill>
      </fill>
    </dxf>
    <dxf>
      <fill>
        <patternFill patternType="solid">
          <fgColor indexed="10"/>
          <bgColor indexed="13"/>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ont>
        <color indexed="9"/>
      </font>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fgColor indexed="10"/>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s>
  <tableStyles count="0" defaultTableStyle="TableStyleMedium2"/>
  <colors>
    <mruColors>
      <color rgb="FFC0C0C0"/>
      <color rgb="FFFF0000"/>
      <color rgb="FFF2F2F2"/>
      <color rgb="FFFFFF99"/>
      <color rgb="FFFFFFFF"/>
      <color rgb="FF000000"/>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38"/>
  <sheetViews>
    <sheetView tabSelected="1" zoomScale="80" zoomScaleNormal="80" workbookViewId="0">
      <pane xSplit="2" ySplit="6" topLeftCell="C7" activePane="bottomRight" state="frozen"/>
      <selection pane="topRight"/>
      <selection pane="bottomLeft"/>
      <selection pane="bottomRight" activeCell="F24" sqref="F24"/>
    </sheetView>
  </sheetViews>
  <sheetFormatPr defaultColWidth="9" defaultRowHeight="20.25" customHeight="1" x14ac:dyDescent="0.15"/>
  <cols>
    <col min="1" max="1" width="16.5" style="61" customWidth="1"/>
    <col min="2" max="2" width="16" style="61" customWidth="1"/>
    <col min="3" max="9" width="19.125" style="152" customWidth="1"/>
    <col min="10" max="10" width="19.125" style="153" customWidth="1"/>
    <col min="11" max="14" width="19.125" style="152" customWidth="1"/>
    <col min="15" max="15" width="19.125" style="153" customWidth="1"/>
    <col min="16" max="20" width="19.125" style="152" customWidth="1"/>
    <col min="21" max="21" width="19.125" style="153" customWidth="1"/>
    <col min="22" max="23" width="19.125" style="152" customWidth="1"/>
    <col min="24" max="24" width="19.125" style="148" customWidth="1"/>
    <col min="25" max="25" width="19.125" style="154" customWidth="1"/>
    <col min="26" max="36" width="19.125" style="148" customWidth="1"/>
    <col min="37" max="37" width="19.125" style="154" customWidth="1"/>
    <col min="38" max="39" width="19.125" style="148" customWidth="1"/>
    <col min="40" max="42" width="19.125" style="152" customWidth="1"/>
    <col min="43" max="43" width="19.125" style="153" customWidth="1"/>
    <col min="44" max="52" width="19.125" style="152" customWidth="1"/>
    <col min="53" max="53" width="7.5" style="152" customWidth="1"/>
    <col min="54" max="55" width="16.375" style="152" customWidth="1"/>
    <col min="56" max="56" width="13.75" style="152"/>
    <col min="57" max="16384" width="9" style="152"/>
  </cols>
  <sheetData>
    <row r="1" spans="1:59" ht="20.25" customHeight="1" x14ac:dyDescent="0.15">
      <c r="B1" s="265" t="s">
        <v>0</v>
      </c>
      <c r="C1" s="266"/>
      <c r="D1" s="266"/>
      <c r="E1" s="266"/>
      <c r="F1" s="266"/>
      <c r="G1" s="266"/>
      <c r="H1" s="266"/>
      <c r="I1" s="266"/>
      <c r="J1" s="267"/>
      <c r="K1" s="266"/>
      <c r="L1" s="266"/>
      <c r="M1" s="266"/>
      <c r="N1" s="266"/>
      <c r="O1" s="267"/>
      <c r="P1" s="266"/>
      <c r="Q1" s="266"/>
      <c r="R1" s="266"/>
      <c r="S1" s="266"/>
      <c r="T1" s="266"/>
      <c r="U1" s="267"/>
      <c r="V1" s="266"/>
      <c r="W1" s="266"/>
      <c r="X1" s="266"/>
      <c r="Y1" s="267"/>
      <c r="Z1" s="266"/>
      <c r="AA1" s="266"/>
      <c r="AB1" s="266"/>
      <c r="AC1" s="266"/>
      <c r="AD1" s="266"/>
      <c r="AE1" s="266"/>
      <c r="AF1" s="266"/>
      <c r="AG1" s="266"/>
      <c r="AH1" s="266"/>
      <c r="AI1" s="266"/>
      <c r="AJ1" s="266"/>
      <c r="AK1" s="267"/>
      <c r="AL1" s="266"/>
      <c r="AM1" s="266"/>
      <c r="AN1" s="266"/>
      <c r="AO1" s="266"/>
      <c r="AP1" s="266"/>
      <c r="AQ1" s="267"/>
      <c r="AR1" s="266"/>
      <c r="AS1" s="266"/>
      <c r="AT1" s="266"/>
      <c r="AU1" s="266"/>
      <c r="AV1" s="266"/>
      <c r="AW1" s="266"/>
      <c r="AX1" s="266"/>
      <c r="AY1" s="266"/>
      <c r="BB1" s="187"/>
      <c r="BC1" s="187"/>
    </row>
    <row r="2" spans="1:59" ht="20.25" customHeight="1" x14ac:dyDescent="0.15">
      <c r="AU2" s="268" t="s">
        <v>1</v>
      </c>
      <c r="AV2" s="268"/>
      <c r="AW2" s="268"/>
      <c r="AX2" s="268"/>
      <c r="AY2" s="268"/>
      <c r="AZ2" s="268"/>
      <c r="BB2" s="187"/>
      <c r="BC2" s="187"/>
    </row>
    <row r="3" spans="1:59" s="61" customFormat="1" ht="20.25" customHeight="1" x14ac:dyDescent="0.15">
      <c r="A3" s="250" t="s">
        <v>2</v>
      </c>
      <c r="B3" s="237" t="s">
        <v>3</v>
      </c>
      <c r="C3" s="235" t="s">
        <v>4</v>
      </c>
      <c r="D3" s="236"/>
      <c r="E3" s="236"/>
      <c r="F3" s="243"/>
      <c r="G3" s="235" t="s">
        <v>5</v>
      </c>
      <c r="H3" s="236"/>
      <c r="I3" s="236"/>
      <c r="J3" s="241"/>
      <c r="K3" s="237"/>
      <c r="L3" s="269" t="s">
        <v>6</v>
      </c>
      <c r="M3" s="270"/>
      <c r="N3" s="270"/>
      <c r="O3" s="271"/>
      <c r="P3" s="270"/>
      <c r="Q3" s="270"/>
      <c r="R3" s="270"/>
      <c r="S3" s="270"/>
      <c r="T3" s="270"/>
      <c r="U3" s="271"/>
      <c r="V3" s="270"/>
      <c r="W3" s="270"/>
      <c r="X3" s="270"/>
      <c r="Y3" s="271"/>
      <c r="Z3" s="270"/>
      <c r="AA3" s="270"/>
      <c r="AB3" s="270"/>
      <c r="AC3" s="270"/>
      <c r="AD3" s="270"/>
      <c r="AE3" s="270"/>
      <c r="AF3" s="270"/>
      <c r="AG3" s="270"/>
      <c r="AH3" s="92"/>
      <c r="AI3" s="281" t="s">
        <v>7</v>
      </c>
      <c r="AJ3" s="282"/>
      <c r="AK3" s="283"/>
      <c r="AL3" s="282"/>
      <c r="AM3" s="284"/>
      <c r="AN3" s="235" t="s">
        <v>8</v>
      </c>
      <c r="AO3" s="236"/>
      <c r="AP3" s="236"/>
      <c r="AQ3" s="241"/>
      <c r="AR3" s="237"/>
      <c r="AS3" s="277" t="s">
        <v>9</v>
      </c>
      <c r="AT3" s="277" t="s">
        <v>10</v>
      </c>
      <c r="AU3" s="280" t="s">
        <v>11</v>
      </c>
      <c r="AV3" s="237" t="s">
        <v>12</v>
      </c>
      <c r="AW3" s="280" t="s">
        <v>13</v>
      </c>
      <c r="AX3" s="280" t="s">
        <v>14</v>
      </c>
      <c r="AY3" s="280" t="s">
        <v>15</v>
      </c>
      <c r="AZ3" s="261" t="s">
        <v>16</v>
      </c>
      <c r="BB3" s="63"/>
      <c r="BC3" s="63"/>
    </row>
    <row r="4" spans="1:59" s="61" customFormat="1" ht="20.25" customHeight="1" x14ac:dyDescent="0.15">
      <c r="A4" s="251"/>
      <c r="B4" s="249"/>
      <c r="C4" s="244"/>
      <c r="D4" s="245"/>
      <c r="E4" s="245"/>
      <c r="F4" s="246"/>
      <c r="G4" s="244"/>
      <c r="H4" s="245"/>
      <c r="I4" s="245"/>
      <c r="J4" s="248"/>
      <c r="K4" s="249"/>
      <c r="L4" s="269" t="s">
        <v>17</v>
      </c>
      <c r="M4" s="270"/>
      <c r="N4" s="270"/>
      <c r="O4" s="271"/>
      <c r="P4" s="270"/>
      <c r="Q4" s="270"/>
      <c r="R4" s="270"/>
      <c r="S4" s="270"/>
      <c r="T4" s="270"/>
      <c r="U4" s="271"/>
      <c r="V4" s="272"/>
      <c r="W4" s="235" t="s">
        <v>18</v>
      </c>
      <c r="X4" s="236"/>
      <c r="Y4" s="241"/>
      <c r="Z4" s="236"/>
      <c r="AA4" s="236"/>
      <c r="AB4" s="237"/>
      <c r="AC4" s="235" t="s">
        <v>19</v>
      </c>
      <c r="AD4" s="236"/>
      <c r="AE4" s="237"/>
      <c r="AF4" s="235" t="s">
        <v>20</v>
      </c>
      <c r="AG4" s="236"/>
      <c r="AH4" s="237"/>
      <c r="AI4" s="285"/>
      <c r="AJ4" s="286"/>
      <c r="AK4" s="287"/>
      <c r="AL4" s="286"/>
      <c r="AM4" s="288"/>
      <c r="AN4" s="244"/>
      <c r="AO4" s="245"/>
      <c r="AP4" s="245"/>
      <c r="AQ4" s="248"/>
      <c r="AR4" s="249"/>
      <c r="AS4" s="278"/>
      <c r="AT4" s="278"/>
      <c r="AU4" s="280"/>
      <c r="AV4" s="249"/>
      <c r="AW4" s="280"/>
      <c r="AX4" s="280"/>
      <c r="AY4" s="280"/>
      <c r="AZ4" s="261"/>
      <c r="BB4" s="63"/>
      <c r="BC4" s="63"/>
    </row>
    <row r="5" spans="1:59" s="61" customFormat="1" ht="20.25" customHeight="1" x14ac:dyDescent="0.15">
      <c r="A5" s="251"/>
      <c r="B5" s="249"/>
      <c r="C5" s="238"/>
      <c r="D5" s="239"/>
      <c r="E5" s="239"/>
      <c r="F5" s="247"/>
      <c r="G5" s="238"/>
      <c r="H5" s="239"/>
      <c r="I5" s="239"/>
      <c r="J5" s="242"/>
      <c r="K5" s="240"/>
      <c r="L5" s="269" t="s">
        <v>4</v>
      </c>
      <c r="M5" s="270"/>
      <c r="N5" s="270"/>
      <c r="O5" s="271"/>
      <c r="P5" s="272"/>
      <c r="Q5" s="273" t="s">
        <v>21</v>
      </c>
      <c r="R5" s="274"/>
      <c r="S5" s="274"/>
      <c r="T5" s="274"/>
      <c r="U5" s="275"/>
      <c r="V5" s="276"/>
      <c r="W5" s="238"/>
      <c r="X5" s="239"/>
      <c r="Y5" s="242"/>
      <c r="Z5" s="239"/>
      <c r="AA5" s="239"/>
      <c r="AB5" s="240"/>
      <c r="AC5" s="238"/>
      <c r="AD5" s="239"/>
      <c r="AE5" s="240"/>
      <c r="AF5" s="238"/>
      <c r="AG5" s="239"/>
      <c r="AH5" s="240"/>
      <c r="AI5" s="289"/>
      <c r="AJ5" s="290"/>
      <c r="AK5" s="291"/>
      <c r="AL5" s="290"/>
      <c r="AM5" s="292"/>
      <c r="AN5" s="238"/>
      <c r="AO5" s="239"/>
      <c r="AP5" s="239"/>
      <c r="AQ5" s="242"/>
      <c r="AR5" s="240"/>
      <c r="AS5" s="278"/>
      <c r="AT5" s="278"/>
      <c r="AU5" s="280"/>
      <c r="AV5" s="249"/>
      <c r="AW5" s="280"/>
      <c r="AX5" s="280"/>
      <c r="AY5" s="280"/>
      <c r="AZ5" s="261"/>
      <c r="BB5" s="63"/>
      <c r="BC5" s="63"/>
    </row>
    <row r="6" spans="1:59" s="61" customFormat="1" ht="29.25" customHeight="1" x14ac:dyDescent="0.15">
      <c r="A6" s="252"/>
      <c r="B6" s="240"/>
      <c r="C6" s="155" t="s">
        <v>22</v>
      </c>
      <c r="D6" s="156" t="s">
        <v>23</v>
      </c>
      <c r="E6" s="156" t="s">
        <v>24</v>
      </c>
      <c r="F6" s="156" t="s">
        <v>25</v>
      </c>
      <c r="G6" s="155" t="s">
        <v>22</v>
      </c>
      <c r="H6" s="67" t="s">
        <v>26</v>
      </c>
      <c r="I6" s="67" t="s">
        <v>27</v>
      </c>
      <c r="J6" s="168" t="s">
        <v>24</v>
      </c>
      <c r="K6" s="67" t="s">
        <v>25</v>
      </c>
      <c r="L6" s="155" t="s">
        <v>22</v>
      </c>
      <c r="M6" s="67" t="s">
        <v>26</v>
      </c>
      <c r="N6" s="67" t="s">
        <v>27</v>
      </c>
      <c r="O6" s="168" t="s">
        <v>24</v>
      </c>
      <c r="P6" s="67" t="s">
        <v>25</v>
      </c>
      <c r="Q6" s="172" t="s">
        <v>28</v>
      </c>
      <c r="R6" s="172" t="s">
        <v>26</v>
      </c>
      <c r="S6" s="172" t="s">
        <v>24</v>
      </c>
      <c r="T6" s="172" t="s">
        <v>27</v>
      </c>
      <c r="U6" s="173" t="s">
        <v>24</v>
      </c>
      <c r="V6" s="172" t="s">
        <v>25</v>
      </c>
      <c r="W6" s="67" t="s">
        <v>22</v>
      </c>
      <c r="X6" s="105" t="s">
        <v>26</v>
      </c>
      <c r="Y6" s="168" t="s">
        <v>24</v>
      </c>
      <c r="Z6" s="105" t="s">
        <v>27</v>
      </c>
      <c r="AA6" s="67" t="s">
        <v>24</v>
      </c>
      <c r="AB6" s="67" t="s">
        <v>25</v>
      </c>
      <c r="AC6" s="105" t="s">
        <v>26</v>
      </c>
      <c r="AD6" s="105" t="s">
        <v>27</v>
      </c>
      <c r="AE6" s="67" t="s">
        <v>25</v>
      </c>
      <c r="AF6" s="105" t="s">
        <v>26</v>
      </c>
      <c r="AG6" s="105" t="s">
        <v>27</v>
      </c>
      <c r="AH6" s="67" t="s">
        <v>25</v>
      </c>
      <c r="AI6" s="177" t="s">
        <v>22</v>
      </c>
      <c r="AJ6" s="178" t="s">
        <v>27</v>
      </c>
      <c r="AK6" s="179" t="s">
        <v>24</v>
      </c>
      <c r="AL6" s="180" t="s">
        <v>25</v>
      </c>
      <c r="AM6" s="177" t="s">
        <v>29</v>
      </c>
      <c r="AN6" s="155" t="s">
        <v>22</v>
      </c>
      <c r="AO6" s="67" t="s">
        <v>26</v>
      </c>
      <c r="AP6" s="68" t="s">
        <v>27</v>
      </c>
      <c r="AQ6" s="185" t="s">
        <v>24</v>
      </c>
      <c r="AR6" s="68" t="s">
        <v>25</v>
      </c>
      <c r="AS6" s="279"/>
      <c r="AT6" s="279"/>
      <c r="AU6" s="280"/>
      <c r="AV6" s="240"/>
      <c r="AW6" s="280"/>
      <c r="AX6" s="280"/>
      <c r="AY6" s="280"/>
      <c r="AZ6" s="261"/>
      <c r="BB6" s="63"/>
      <c r="BC6" s="63"/>
    </row>
    <row r="7" spans="1:59" s="146" customFormat="1" ht="20.100000000000001" customHeight="1" x14ac:dyDescent="0.15">
      <c r="A7" s="262" t="s">
        <v>189</v>
      </c>
      <c r="B7" s="77" t="s">
        <v>40</v>
      </c>
      <c r="C7" s="79">
        <v>47248.721707960001</v>
      </c>
      <c r="D7" s="79">
        <v>9000.5501679999998</v>
      </c>
      <c r="E7" s="79">
        <v>-17.822229893581699</v>
      </c>
      <c r="F7" s="79">
        <f>D7/$D$48*100</f>
        <v>3.7180204398870877</v>
      </c>
      <c r="G7" s="79">
        <v>4.4086129700000001</v>
      </c>
      <c r="H7" s="79">
        <v>119</v>
      </c>
      <c r="I7" s="79">
        <v>441.50802199999998</v>
      </c>
      <c r="J7" s="79">
        <v>62.6785310551045</v>
      </c>
      <c r="K7" s="79">
        <f>I7/$I$48*100</f>
        <v>3.8386234263492955</v>
      </c>
      <c r="L7" s="79">
        <v>18527.4035921</v>
      </c>
      <c r="M7" s="79">
        <v>34231</v>
      </c>
      <c r="N7" s="79">
        <v>7130.3920619999999</v>
      </c>
      <c r="O7" s="79">
        <v>-10.4971450237603</v>
      </c>
      <c r="P7" s="79">
        <f>N7/$N$48*100</f>
        <v>4.0804187437640342</v>
      </c>
      <c r="Q7" s="79">
        <v>10.483598199999999</v>
      </c>
      <c r="R7" s="79">
        <v>45</v>
      </c>
      <c r="S7" s="79"/>
      <c r="T7" s="79">
        <v>4.8848969999999996</v>
      </c>
      <c r="U7" s="79"/>
      <c r="V7" s="79">
        <f>T7/$T$48*100</f>
        <v>8.8527245518575409E-2</v>
      </c>
      <c r="W7" s="79">
        <v>18527.4035921</v>
      </c>
      <c r="X7" s="79">
        <v>34231</v>
      </c>
      <c r="Y7" s="79"/>
      <c r="Z7" s="79">
        <v>7130.3920619999999</v>
      </c>
      <c r="AA7" s="79"/>
      <c r="AB7" s="79">
        <f>Z7/$Z$48*100</f>
        <v>4.0909380917521592</v>
      </c>
      <c r="AC7" s="79">
        <v>0</v>
      </c>
      <c r="AD7" s="79">
        <v>0</v>
      </c>
      <c r="AE7" s="79">
        <f>AD7/$AD$48*100</f>
        <v>0</v>
      </c>
      <c r="AF7" s="79">
        <v>0</v>
      </c>
      <c r="AG7" s="79">
        <v>0</v>
      </c>
      <c r="AH7" s="79">
        <f>AG7/$AG$48*100</f>
        <v>0</v>
      </c>
      <c r="AI7" s="79">
        <v>122.93134936</v>
      </c>
      <c r="AJ7" s="79">
        <v>35.144635999999998</v>
      </c>
      <c r="AK7" s="79">
        <v>28.605707576390898</v>
      </c>
      <c r="AL7" s="79">
        <f>AJ7/$AJ$48*100</f>
        <v>1.6192284808296753</v>
      </c>
      <c r="AM7" s="115">
        <v>0</v>
      </c>
      <c r="AN7" s="79">
        <v>1.9408190000000001</v>
      </c>
      <c r="AO7" s="79">
        <v>37</v>
      </c>
      <c r="AP7" s="79">
        <v>19.657724000000002</v>
      </c>
      <c r="AQ7" s="79">
        <v>341.238537917239</v>
      </c>
      <c r="AR7" s="79">
        <f>AP7/$AP$48*100</f>
        <v>2.7917087375657625</v>
      </c>
      <c r="AS7" s="79">
        <v>0</v>
      </c>
      <c r="AT7" s="79">
        <v>348.712085</v>
      </c>
      <c r="AU7" s="79">
        <v>46.834716999999998</v>
      </c>
      <c r="AV7" s="79">
        <v>121.366472</v>
      </c>
      <c r="AW7" s="79">
        <v>56.512464000000001</v>
      </c>
      <c r="AX7" s="79">
        <v>33.228651999999997</v>
      </c>
      <c r="AY7" s="80">
        <v>767.19333400000005</v>
      </c>
      <c r="AZ7" s="162">
        <v>0</v>
      </c>
      <c r="BA7" s="187"/>
      <c r="BB7" s="187">
        <f t="shared" ref="BB7:BB52" si="0">D7</f>
        <v>9000.5501679999998</v>
      </c>
      <c r="BC7" s="187">
        <f t="shared" ref="BC7" si="1">I7+N7+AJ7+AP7+AS7+AT7+AU7+AV7+AW7+AX7+AY7</f>
        <v>9000.5501679999979</v>
      </c>
      <c r="BD7" s="187">
        <f t="shared" ref="BD7:BD14" si="2">BC7-BB7</f>
        <v>0</v>
      </c>
      <c r="BE7" s="187"/>
      <c r="BF7" s="187"/>
      <c r="BG7" s="187"/>
    </row>
    <row r="8" spans="1:59" s="146" customFormat="1" ht="20.100000000000001" customHeight="1" x14ac:dyDescent="0.15">
      <c r="A8" s="263"/>
      <c r="B8" s="77" t="s">
        <v>41</v>
      </c>
      <c r="C8" s="79">
        <v>0</v>
      </c>
      <c r="D8" s="79">
        <v>0</v>
      </c>
      <c r="E8" s="79" t="e">
        <v>#DIV/0!</v>
      </c>
      <c r="F8" s="79">
        <f t="shared" ref="F8:F47" si="3">D8/$D$48*100</f>
        <v>0</v>
      </c>
      <c r="G8" s="79">
        <v>0</v>
      </c>
      <c r="H8" s="79">
        <v>0</v>
      </c>
      <c r="I8" s="79">
        <v>0</v>
      </c>
      <c r="J8" s="79" t="e">
        <v>#DIV/0!</v>
      </c>
      <c r="K8" s="79">
        <f t="shared" ref="K8:K47" si="4">I8/$I$48*100</f>
        <v>0</v>
      </c>
      <c r="L8" s="79">
        <v>0</v>
      </c>
      <c r="M8" s="79">
        <v>0</v>
      </c>
      <c r="N8" s="79">
        <v>0</v>
      </c>
      <c r="O8" s="79" t="e">
        <v>#DIV/0!</v>
      </c>
      <c r="P8" s="79">
        <f t="shared" ref="P8:P47" si="5">N8/$N$48*100</f>
        <v>0</v>
      </c>
      <c r="Q8" s="79">
        <v>0</v>
      </c>
      <c r="R8" s="79">
        <v>0</v>
      </c>
      <c r="S8" s="79"/>
      <c r="T8" s="79">
        <v>0</v>
      </c>
      <c r="U8" s="79"/>
      <c r="V8" s="79">
        <f t="shared" ref="V8:V47" si="6">T8/$T$48*100</f>
        <v>0</v>
      </c>
      <c r="W8" s="162">
        <v>0</v>
      </c>
      <c r="X8" s="79">
        <v>0</v>
      </c>
      <c r="Y8" s="79"/>
      <c r="Z8" s="79">
        <v>0</v>
      </c>
      <c r="AA8" s="79"/>
      <c r="AB8" s="79">
        <f t="shared" ref="AB8:AB47" si="7">Z8/$Z$48*100</f>
        <v>0</v>
      </c>
      <c r="AC8" s="79">
        <v>0</v>
      </c>
      <c r="AD8" s="79">
        <v>0</v>
      </c>
      <c r="AE8" s="79">
        <f t="shared" ref="AE8:AE47" si="8">AD8/$AD$48*100</f>
        <v>0</v>
      </c>
      <c r="AF8" s="79">
        <v>0</v>
      </c>
      <c r="AG8" s="79">
        <v>0</v>
      </c>
      <c r="AH8" s="79">
        <f t="shared" ref="AH8:AH47" si="9">AG8/$AG$48*100</f>
        <v>0</v>
      </c>
      <c r="AI8" s="79">
        <v>0</v>
      </c>
      <c r="AJ8" s="79">
        <v>0</v>
      </c>
      <c r="AK8" s="79" t="e">
        <v>#DIV/0!</v>
      </c>
      <c r="AL8" s="79">
        <f t="shared" ref="AL8:AL47" si="10">AJ8/$AJ$48*100</f>
        <v>0</v>
      </c>
      <c r="AM8" s="115">
        <v>0</v>
      </c>
      <c r="AN8" s="79">
        <v>0</v>
      </c>
      <c r="AO8" s="79">
        <v>0</v>
      </c>
      <c r="AP8" s="79">
        <v>0</v>
      </c>
      <c r="AQ8" s="79" t="e">
        <v>#DIV/0!</v>
      </c>
      <c r="AR8" s="79">
        <f t="shared" ref="AR8:AR47" si="11">AP8/$AP$48*100</f>
        <v>0</v>
      </c>
      <c r="AS8" s="79">
        <v>0</v>
      </c>
      <c r="AT8" s="79">
        <v>0</v>
      </c>
      <c r="AU8" s="79">
        <v>0</v>
      </c>
      <c r="AV8" s="79">
        <v>0</v>
      </c>
      <c r="AW8" s="79">
        <v>0</v>
      </c>
      <c r="AX8" s="79">
        <v>0</v>
      </c>
      <c r="AY8" s="80">
        <v>0</v>
      </c>
      <c r="AZ8" s="162">
        <v>0</v>
      </c>
      <c r="BA8" s="187"/>
      <c r="BB8" s="187">
        <f t="shared" si="0"/>
        <v>0</v>
      </c>
      <c r="BC8" s="187">
        <f t="shared" ref="BC8:BC14" si="12">I8+N8+AJ8+AP8+AS8+AT8+AU8+AV8+AW8+AX8+AY8</f>
        <v>0</v>
      </c>
      <c r="BD8" s="187">
        <f t="shared" si="2"/>
        <v>0</v>
      </c>
      <c r="BE8" s="187"/>
      <c r="BF8" s="187"/>
      <c r="BG8" s="187"/>
    </row>
    <row r="9" spans="1:59" s="146" customFormat="1" ht="20.100000000000001" customHeight="1" x14ac:dyDescent="0.15">
      <c r="A9" s="263"/>
      <c r="B9" s="77" t="s">
        <v>30</v>
      </c>
      <c r="C9" s="79">
        <v>257503.19633151</v>
      </c>
      <c r="D9" s="79">
        <v>53504.980273000001</v>
      </c>
      <c r="E9" s="79">
        <v>8.2360243716892292</v>
      </c>
      <c r="F9" s="79">
        <f t="shared" si="3"/>
        <v>22.102272258649489</v>
      </c>
      <c r="G9" s="79">
        <v>23.354020169999998</v>
      </c>
      <c r="H9" s="79">
        <v>961</v>
      </c>
      <c r="I9" s="79">
        <v>2332.824458</v>
      </c>
      <c r="J9" s="79">
        <v>-6.8290442920833598</v>
      </c>
      <c r="K9" s="79">
        <f t="shared" si="4"/>
        <v>20.282382579312223</v>
      </c>
      <c r="L9" s="79">
        <v>107595.35568959999</v>
      </c>
      <c r="M9" s="79">
        <v>214145</v>
      </c>
      <c r="N9" s="79">
        <v>42373.322775000001</v>
      </c>
      <c r="O9" s="79">
        <v>1.2600279196652899</v>
      </c>
      <c r="P9" s="79">
        <f t="shared" si="5"/>
        <v>24.248442299283127</v>
      </c>
      <c r="Q9" s="79">
        <v>564.13417394999999</v>
      </c>
      <c r="R9" s="79">
        <v>1476</v>
      </c>
      <c r="S9" s="79"/>
      <c r="T9" s="79">
        <v>171.032915</v>
      </c>
      <c r="U9" s="79"/>
      <c r="V9" s="79">
        <f t="shared" si="6"/>
        <v>3.0995684981612999</v>
      </c>
      <c r="W9" s="79">
        <v>106408.4136896</v>
      </c>
      <c r="X9" s="79">
        <v>204452</v>
      </c>
      <c r="Y9" s="79"/>
      <c r="Z9" s="79">
        <v>42251.194517000004</v>
      </c>
      <c r="AA9" s="79"/>
      <c r="AB9" s="79">
        <f t="shared" si="7"/>
        <v>24.240885994583515</v>
      </c>
      <c r="AC9" s="79">
        <v>9566</v>
      </c>
      <c r="AD9" s="79">
        <v>114.069973</v>
      </c>
      <c r="AE9" s="79">
        <f t="shared" si="8"/>
        <v>28.470194292711742</v>
      </c>
      <c r="AF9" s="79">
        <v>127</v>
      </c>
      <c r="AG9" s="79">
        <v>8.0582849999999997</v>
      </c>
      <c r="AH9" s="79">
        <f t="shared" si="9"/>
        <v>27.001335342713833</v>
      </c>
      <c r="AI9" s="79">
        <v>131.58864</v>
      </c>
      <c r="AJ9" s="79">
        <v>768.59056599999997</v>
      </c>
      <c r="AK9" s="79">
        <v>237.02213218094801</v>
      </c>
      <c r="AL9" s="79">
        <f t="shared" si="10"/>
        <v>35.411484545300183</v>
      </c>
      <c r="AM9" s="115">
        <v>768.59056599999997</v>
      </c>
      <c r="AN9" s="79">
        <v>276.59190319999999</v>
      </c>
      <c r="AO9" s="79">
        <v>3834</v>
      </c>
      <c r="AP9" s="79">
        <v>133.38555199999999</v>
      </c>
      <c r="AQ9" s="79">
        <v>60.309868553422497</v>
      </c>
      <c r="AR9" s="79">
        <f t="shared" si="11"/>
        <v>18.942864951376485</v>
      </c>
      <c r="AS9" s="79">
        <v>485.37025199999999</v>
      </c>
      <c r="AT9" s="79">
        <v>251.11067299999999</v>
      </c>
      <c r="AU9" s="79">
        <v>1801.2691130000001</v>
      </c>
      <c r="AV9" s="79">
        <v>3337.281958</v>
      </c>
      <c r="AW9" s="79">
        <v>982.68108299999994</v>
      </c>
      <c r="AX9" s="79">
        <v>713.05242699999997</v>
      </c>
      <c r="AY9" s="80">
        <v>326.09141599999901</v>
      </c>
      <c r="AZ9" s="162">
        <v>3224.7597580000001</v>
      </c>
      <c r="BA9" s="187"/>
      <c r="BB9" s="187">
        <f t="shared" si="0"/>
        <v>53504.980273000001</v>
      </c>
      <c r="BC9" s="187">
        <f t="shared" si="12"/>
        <v>53504.980273000008</v>
      </c>
      <c r="BD9" s="187">
        <f t="shared" si="2"/>
        <v>0</v>
      </c>
      <c r="BE9" s="187"/>
      <c r="BF9" s="187"/>
      <c r="BG9" s="187"/>
    </row>
    <row r="10" spans="1:59" s="146" customFormat="1" ht="21.95" customHeight="1" x14ac:dyDescent="0.15">
      <c r="A10" s="263"/>
      <c r="B10" s="77" t="s">
        <v>31</v>
      </c>
      <c r="C10" s="74">
        <v>87785.556355210007</v>
      </c>
      <c r="D10" s="74">
        <v>13849.942045</v>
      </c>
      <c r="E10" s="74">
        <v>14.9450319058646</v>
      </c>
      <c r="F10" s="79">
        <f t="shared" si="3"/>
        <v>5.7212466630808256</v>
      </c>
      <c r="G10" s="74">
        <v>30500.577095410001</v>
      </c>
      <c r="H10" s="74">
        <v>293</v>
      </c>
      <c r="I10" s="74">
        <v>761.11889499999995</v>
      </c>
      <c r="J10" s="74">
        <v>-23.1998581181109</v>
      </c>
      <c r="K10" s="79">
        <f t="shared" si="4"/>
        <v>6.6174308846059642</v>
      </c>
      <c r="L10" s="74">
        <v>23504.690722809999</v>
      </c>
      <c r="M10" s="74">
        <v>44491</v>
      </c>
      <c r="N10" s="74">
        <v>10138.987193000001</v>
      </c>
      <c r="O10" s="74">
        <v>0.29316671362823998</v>
      </c>
      <c r="P10" s="79">
        <f t="shared" si="5"/>
        <v>5.8021092003595207</v>
      </c>
      <c r="Q10" s="74">
        <v>1738.9247516099999</v>
      </c>
      <c r="R10" s="74">
        <v>3336</v>
      </c>
      <c r="S10" s="74">
        <v>10.9042553191489</v>
      </c>
      <c r="T10" s="74">
        <v>524.05575499999998</v>
      </c>
      <c r="U10" s="74">
        <v>-11.807416081323501</v>
      </c>
      <c r="V10" s="79">
        <f t="shared" si="6"/>
        <v>9.4972754775192598</v>
      </c>
      <c r="W10" s="74">
        <v>23413.190722809999</v>
      </c>
      <c r="X10" s="74">
        <v>43739</v>
      </c>
      <c r="Y10" s="74">
        <v>7.4853168849679301</v>
      </c>
      <c r="Z10" s="74">
        <v>10128.649240000001</v>
      </c>
      <c r="AA10" s="74">
        <v>0.254038356822538</v>
      </c>
      <c r="AB10" s="79">
        <f t="shared" si="7"/>
        <v>5.8111358581158141</v>
      </c>
      <c r="AC10" s="74">
        <v>741</v>
      </c>
      <c r="AD10" s="74">
        <v>9.2831960000000002</v>
      </c>
      <c r="AE10" s="79">
        <f t="shared" si="8"/>
        <v>2.3169497355568276</v>
      </c>
      <c r="AF10" s="74">
        <v>11</v>
      </c>
      <c r="AG10" s="74">
        <v>1.054713</v>
      </c>
      <c r="AH10" s="79">
        <f t="shared" si="9"/>
        <v>3.5340844116731711</v>
      </c>
      <c r="AI10" s="74">
        <v>10.119400000000001</v>
      </c>
      <c r="AJ10" s="74">
        <v>10.772394999999999</v>
      </c>
      <c r="AK10" s="74" t="e">
        <v>#DIV/0!</v>
      </c>
      <c r="AL10" s="79">
        <f t="shared" si="10"/>
        <v>0.49631951774225774</v>
      </c>
      <c r="AM10" s="74">
        <v>9.6923949999999994</v>
      </c>
      <c r="AN10" s="74">
        <v>1606.116428</v>
      </c>
      <c r="AO10" s="74">
        <v>1897</v>
      </c>
      <c r="AP10" s="74">
        <v>169.66959299999999</v>
      </c>
      <c r="AQ10" s="74">
        <v>2658.6694651774701</v>
      </c>
      <c r="AR10" s="79">
        <f t="shared" si="11"/>
        <v>24.095774530018161</v>
      </c>
      <c r="AS10" s="74">
        <v>1216.507564</v>
      </c>
      <c r="AT10" s="74">
        <v>19.338196</v>
      </c>
      <c r="AU10" s="74">
        <v>773.57575099999997</v>
      </c>
      <c r="AV10" s="74">
        <v>474.86180899999999</v>
      </c>
      <c r="AW10" s="74">
        <v>210.62677400000001</v>
      </c>
      <c r="AX10" s="74">
        <v>74.483928000000006</v>
      </c>
      <c r="AY10" s="74">
        <v>0</v>
      </c>
      <c r="AZ10" s="74">
        <v>0</v>
      </c>
      <c r="BA10" s="187"/>
      <c r="BB10" s="187">
        <f t="shared" si="0"/>
        <v>13849.942045</v>
      </c>
      <c r="BC10" s="187">
        <f t="shared" si="12"/>
        <v>13849.942098000001</v>
      </c>
      <c r="BD10" s="187">
        <f t="shared" si="2"/>
        <v>5.3000001571490429E-5</v>
      </c>
      <c r="BE10" s="187"/>
      <c r="BF10" s="187"/>
      <c r="BG10" s="187"/>
    </row>
    <row r="11" spans="1:59" s="148" customFormat="1" ht="20.100000000000001" customHeight="1" x14ac:dyDescent="0.15">
      <c r="A11" s="263"/>
      <c r="B11" s="77" t="s">
        <v>32</v>
      </c>
      <c r="C11" s="76">
        <v>481699.57630004</v>
      </c>
      <c r="D11" s="76">
        <v>74338.318281999993</v>
      </c>
      <c r="E11" s="76">
        <v>-2.6246705288841801</v>
      </c>
      <c r="F11" s="79">
        <f t="shared" si="3"/>
        <v>30.708276903113411</v>
      </c>
      <c r="G11" s="76">
        <v>44744.60809655</v>
      </c>
      <c r="H11" s="76">
        <v>826</v>
      </c>
      <c r="I11" s="76">
        <v>2210.1439489999998</v>
      </c>
      <c r="J11" s="76">
        <v>50.467707152354301</v>
      </c>
      <c r="K11" s="79">
        <f t="shared" si="4"/>
        <v>19.215755808476661</v>
      </c>
      <c r="L11" s="76">
        <v>161004.90232783</v>
      </c>
      <c r="M11" s="76">
        <v>297336</v>
      </c>
      <c r="N11" s="76">
        <v>54116.903420000002</v>
      </c>
      <c r="O11" s="76">
        <v>-9.0437688189625707</v>
      </c>
      <c r="P11" s="79">
        <f t="shared" si="5"/>
        <v>30.968791778820975</v>
      </c>
      <c r="Q11" s="76">
        <v>454.81000422</v>
      </c>
      <c r="R11" s="76">
        <v>1328</v>
      </c>
      <c r="S11" s="76">
        <v>-98.515902639637005</v>
      </c>
      <c r="T11" s="76">
        <v>105.562534</v>
      </c>
      <c r="U11" s="76">
        <v>-99.341367065813301</v>
      </c>
      <c r="V11" s="79">
        <f t="shared" si="6"/>
        <v>1.913072141537675</v>
      </c>
      <c r="W11" s="76">
        <v>160718.05932783001</v>
      </c>
      <c r="X11" s="76">
        <v>295476</v>
      </c>
      <c r="Y11" s="76">
        <v>6.9933336471576597</v>
      </c>
      <c r="Z11" s="76">
        <v>54089.664942000003</v>
      </c>
      <c r="AA11" s="76">
        <v>-9.04754298427323</v>
      </c>
      <c r="AB11" s="79">
        <f t="shared" si="7"/>
        <v>31.033001938363704</v>
      </c>
      <c r="AC11" s="76">
        <v>1853</v>
      </c>
      <c r="AD11" s="76">
        <v>26.851686000000001</v>
      </c>
      <c r="AE11" s="79">
        <f t="shared" si="8"/>
        <v>6.701787485361181</v>
      </c>
      <c r="AF11" s="76">
        <v>7</v>
      </c>
      <c r="AG11" s="76">
        <v>0.38679200000000002</v>
      </c>
      <c r="AH11" s="79">
        <f t="shared" si="9"/>
        <v>1.2960450641642696</v>
      </c>
      <c r="AI11" s="76">
        <v>69.324618610000002</v>
      </c>
      <c r="AJ11" s="76">
        <v>378</v>
      </c>
      <c r="AK11" s="76">
        <v>0</v>
      </c>
      <c r="AL11" s="79">
        <f t="shared" si="10"/>
        <v>17.415697967496872</v>
      </c>
      <c r="AM11" s="76">
        <v>378</v>
      </c>
      <c r="AN11" s="76">
        <v>1161.47709143</v>
      </c>
      <c r="AO11" s="76">
        <v>2793</v>
      </c>
      <c r="AP11" s="76">
        <v>44.075125</v>
      </c>
      <c r="AQ11" s="76">
        <v>0.85877888797760105</v>
      </c>
      <c r="AR11" s="79">
        <f t="shared" si="11"/>
        <v>6.2593671358801855</v>
      </c>
      <c r="AS11" s="76">
        <v>1456.911282</v>
      </c>
      <c r="AT11" s="76">
        <v>118.468362</v>
      </c>
      <c r="AU11" s="76">
        <v>12824.001503</v>
      </c>
      <c r="AV11" s="76">
        <v>1975.148432</v>
      </c>
      <c r="AW11" s="76">
        <v>1090.34818</v>
      </c>
      <c r="AX11" s="76">
        <v>116.37286400000001</v>
      </c>
      <c r="AY11" s="76">
        <v>7.9451650000016798</v>
      </c>
      <c r="AZ11" s="76">
        <v>7.7705599999999997</v>
      </c>
      <c r="BA11" s="188"/>
      <c r="BB11" s="188">
        <f t="shared" si="0"/>
        <v>74338.318281999993</v>
      </c>
      <c r="BC11" s="188">
        <f t="shared" si="12"/>
        <v>74338.318282000007</v>
      </c>
      <c r="BD11" s="188">
        <f t="shared" si="2"/>
        <v>0</v>
      </c>
      <c r="BE11" s="188"/>
      <c r="BF11" s="188"/>
      <c r="BG11" s="188"/>
    </row>
    <row r="12" spans="1:59" s="146" customFormat="1" ht="20.100000000000001" customHeight="1" x14ac:dyDescent="0.15">
      <c r="A12" s="263"/>
      <c r="B12" s="77" t="s">
        <v>42</v>
      </c>
      <c r="C12" s="79">
        <v>5606.4479358500002</v>
      </c>
      <c r="D12" s="79">
        <v>1940.191137</v>
      </c>
      <c r="E12" s="79">
        <v>37.5457314352441</v>
      </c>
      <c r="F12" s="79">
        <f t="shared" si="3"/>
        <v>0.80146992906064851</v>
      </c>
      <c r="G12" s="79">
        <v>591.32987752999998</v>
      </c>
      <c r="H12" s="79">
        <v>90</v>
      </c>
      <c r="I12" s="79">
        <v>40.509205999999999</v>
      </c>
      <c r="J12" s="79">
        <v>-66.913357158197798</v>
      </c>
      <c r="K12" s="79">
        <f t="shared" si="4"/>
        <v>0.35220104592892187</v>
      </c>
      <c r="L12" s="79">
        <v>2751.8613647500001</v>
      </c>
      <c r="M12" s="79">
        <v>5174</v>
      </c>
      <c r="N12" s="79">
        <v>1092.766372</v>
      </c>
      <c r="O12" s="79">
        <v>4.8005026182695598</v>
      </c>
      <c r="P12" s="79">
        <f t="shared" si="5"/>
        <v>0.62534350819597628</v>
      </c>
      <c r="Q12" s="79">
        <v>0</v>
      </c>
      <c r="R12" s="79">
        <v>0</v>
      </c>
      <c r="S12" s="79">
        <v>0</v>
      </c>
      <c r="T12" s="79">
        <v>0</v>
      </c>
      <c r="U12" s="79">
        <v>0</v>
      </c>
      <c r="V12" s="79">
        <f t="shared" si="6"/>
        <v>0</v>
      </c>
      <c r="W12" s="79">
        <v>2736.4893647499998</v>
      </c>
      <c r="X12" s="79">
        <v>5048</v>
      </c>
      <c r="Y12" s="79">
        <v>-7.4271043462314301</v>
      </c>
      <c r="Z12" s="79">
        <v>1091.3436999999999</v>
      </c>
      <c r="AA12" s="79">
        <v>4.7482216332439799</v>
      </c>
      <c r="AB12" s="79">
        <f t="shared" si="7"/>
        <v>0.62613941487411862</v>
      </c>
      <c r="AC12" s="79">
        <v>126</v>
      </c>
      <c r="AD12" s="79">
        <v>1.4226719999999999</v>
      </c>
      <c r="AE12" s="79">
        <f t="shared" si="8"/>
        <v>0.35507809101349397</v>
      </c>
      <c r="AF12" s="79">
        <v>0</v>
      </c>
      <c r="AG12" s="79">
        <v>0</v>
      </c>
      <c r="AH12" s="79">
        <f t="shared" si="9"/>
        <v>0</v>
      </c>
      <c r="AI12" s="79">
        <v>0</v>
      </c>
      <c r="AJ12" s="79">
        <v>0</v>
      </c>
      <c r="AK12" s="79">
        <v>0</v>
      </c>
      <c r="AL12" s="79">
        <f t="shared" si="10"/>
        <v>0</v>
      </c>
      <c r="AM12" s="115">
        <v>0</v>
      </c>
      <c r="AN12" s="79">
        <v>18.375</v>
      </c>
      <c r="AO12" s="79">
        <v>22</v>
      </c>
      <c r="AP12" s="79">
        <v>1.088266</v>
      </c>
      <c r="AQ12" s="79">
        <v>83.302341249789507</v>
      </c>
      <c r="AR12" s="79">
        <f t="shared" si="11"/>
        <v>0.15455104064925024</v>
      </c>
      <c r="AS12" s="79">
        <v>164.35836499999999</v>
      </c>
      <c r="AT12" s="79">
        <v>3.7735999999999999E-2</v>
      </c>
      <c r="AU12" s="79">
        <v>0</v>
      </c>
      <c r="AV12" s="79">
        <v>30.268352</v>
      </c>
      <c r="AW12" s="79">
        <v>505.94958000000003</v>
      </c>
      <c r="AX12" s="79">
        <v>105.21326000000001</v>
      </c>
      <c r="AY12" s="80">
        <v>0</v>
      </c>
      <c r="AZ12" s="162">
        <v>0</v>
      </c>
      <c r="BA12" s="187"/>
      <c r="BB12" s="187">
        <f t="shared" si="0"/>
        <v>1940.191137</v>
      </c>
      <c r="BC12" s="187">
        <f t="shared" si="12"/>
        <v>1940.191137</v>
      </c>
      <c r="BD12" s="187">
        <f t="shared" si="2"/>
        <v>0</v>
      </c>
      <c r="BE12" s="187"/>
      <c r="BF12" s="187"/>
      <c r="BG12" s="187"/>
    </row>
    <row r="13" spans="1:59" s="146" customFormat="1" ht="20.100000000000001" customHeight="1" x14ac:dyDescent="0.15">
      <c r="A13" s="263"/>
      <c r="B13" s="75" t="s">
        <v>43</v>
      </c>
      <c r="C13" s="79">
        <v>27952.89</v>
      </c>
      <c r="D13" s="79">
        <v>3565.5932050000001</v>
      </c>
      <c r="E13" s="79">
        <v>-29.738683110137199</v>
      </c>
      <c r="F13" s="79">
        <f t="shared" si="3"/>
        <v>1.4729042301931106</v>
      </c>
      <c r="G13" s="79">
        <v>11837.32</v>
      </c>
      <c r="H13" s="79">
        <v>142</v>
      </c>
      <c r="I13" s="79">
        <v>311.80548299999998</v>
      </c>
      <c r="J13" s="79">
        <v>16.423524382047599</v>
      </c>
      <c r="K13" s="79">
        <f t="shared" si="4"/>
        <v>2.7109446983229604</v>
      </c>
      <c r="L13" s="79">
        <v>2128.6</v>
      </c>
      <c r="M13" s="79">
        <v>18804</v>
      </c>
      <c r="N13" s="79">
        <v>2365.443154</v>
      </c>
      <c r="O13" s="79">
        <v>-37.572592139051103</v>
      </c>
      <c r="P13" s="79">
        <f t="shared" si="5"/>
        <v>1.3536420576826782</v>
      </c>
      <c r="Q13" s="79">
        <v>22.26</v>
      </c>
      <c r="R13" s="79">
        <v>262</v>
      </c>
      <c r="S13" s="79">
        <v>-37.767220902612799</v>
      </c>
      <c r="T13" s="79">
        <v>30.075928999999999</v>
      </c>
      <c r="U13" s="79">
        <v>-54.458011811023603</v>
      </c>
      <c r="V13" s="79">
        <f t="shared" si="6"/>
        <v>0.5450553309071291</v>
      </c>
      <c r="W13" s="79">
        <v>1679.51</v>
      </c>
      <c r="X13" s="79">
        <v>15123</v>
      </c>
      <c r="Y13" s="79">
        <v>-28.388104934179399</v>
      </c>
      <c r="Z13" s="79">
        <v>2323.4004049999999</v>
      </c>
      <c r="AA13" s="79">
        <v>-38.497283943754397</v>
      </c>
      <c r="AB13" s="79">
        <f t="shared" si="7"/>
        <v>1.3330104623364667</v>
      </c>
      <c r="AC13" s="79">
        <v>3680</v>
      </c>
      <c r="AD13" s="79">
        <v>41.937089</v>
      </c>
      <c r="AE13" s="79">
        <f t="shared" si="8"/>
        <v>10.46688309377214</v>
      </c>
      <c r="AF13" s="79">
        <v>1</v>
      </c>
      <c r="AG13" s="79">
        <v>0.10566</v>
      </c>
      <c r="AH13" s="79">
        <f t="shared" si="9"/>
        <v>0.35404072855590785</v>
      </c>
      <c r="AI13" s="79"/>
      <c r="AJ13" s="79"/>
      <c r="AK13" s="79"/>
      <c r="AL13" s="79">
        <f t="shared" si="10"/>
        <v>0</v>
      </c>
      <c r="AM13" s="115"/>
      <c r="AN13" s="79">
        <v>5356.86</v>
      </c>
      <c r="AO13" s="79">
        <v>12435</v>
      </c>
      <c r="AP13" s="79">
        <v>122.205843</v>
      </c>
      <c r="AQ13" s="79">
        <v>23.402850651317799</v>
      </c>
      <c r="AR13" s="79">
        <f t="shared" si="11"/>
        <v>17.355168873298343</v>
      </c>
      <c r="AS13" s="79">
        <v>140.048664</v>
      </c>
      <c r="AT13" s="79">
        <v>34.445099999999996</v>
      </c>
      <c r="AU13" s="79">
        <v>51.841444000000003</v>
      </c>
      <c r="AV13" s="79">
        <v>375.90002900000002</v>
      </c>
      <c r="AW13" s="79">
        <v>110.96400199999999</v>
      </c>
      <c r="AX13" s="79"/>
      <c r="AY13" s="80">
        <v>52.939486000000002</v>
      </c>
      <c r="AZ13" s="162"/>
      <c r="BA13" s="187"/>
      <c r="BB13" s="187">
        <f t="shared" si="0"/>
        <v>3565.5932050000001</v>
      </c>
      <c r="BC13" s="187">
        <f t="shared" si="12"/>
        <v>3565.5932050000006</v>
      </c>
      <c r="BD13" s="187">
        <f t="shared" si="2"/>
        <v>0</v>
      </c>
      <c r="BE13" s="187"/>
      <c r="BF13" s="187"/>
      <c r="BG13" s="187"/>
    </row>
    <row r="14" spans="1:59" s="146" customFormat="1" ht="20.100000000000001" customHeight="1" x14ac:dyDescent="0.15">
      <c r="A14" s="263"/>
      <c r="B14" s="77" t="s">
        <v>33</v>
      </c>
      <c r="C14" s="76">
        <v>23827.384216309998</v>
      </c>
      <c r="D14" s="76">
        <v>5637.6892709999975</v>
      </c>
      <c r="E14" s="76">
        <v>13.380760252842915</v>
      </c>
      <c r="F14" s="79">
        <f t="shared" si="3"/>
        <v>2.328862519741707</v>
      </c>
      <c r="G14" s="76">
        <v>1464.18558325</v>
      </c>
      <c r="H14" s="76">
        <v>31</v>
      </c>
      <c r="I14" s="76">
        <v>89.778407999999999</v>
      </c>
      <c r="J14" s="76">
        <v>70.413025632335021</v>
      </c>
      <c r="K14" s="79">
        <f t="shared" si="4"/>
        <v>0.78056452647907948</v>
      </c>
      <c r="L14" s="76">
        <v>10556.90480805</v>
      </c>
      <c r="M14" s="76">
        <v>19267</v>
      </c>
      <c r="N14" s="76">
        <v>4088.6400800000006</v>
      </c>
      <c r="O14" s="76">
        <v>8.455965689490764</v>
      </c>
      <c r="P14" s="79">
        <f t="shared" si="5"/>
        <v>2.3397540379087336</v>
      </c>
      <c r="Q14" s="76">
        <v>145.31114772000001</v>
      </c>
      <c r="R14" s="76">
        <v>278</v>
      </c>
      <c r="S14" s="76">
        <v>-35.648148148148152</v>
      </c>
      <c r="T14" s="81">
        <v>45.446975999999999</v>
      </c>
      <c r="U14" s="76">
        <v>-79.802600727065879</v>
      </c>
      <c r="V14" s="79">
        <f t="shared" si="6"/>
        <v>0.82361933167245993</v>
      </c>
      <c r="W14" s="76">
        <v>10374.026808049999</v>
      </c>
      <c r="X14" s="76">
        <v>17768</v>
      </c>
      <c r="Y14" s="76">
        <v>18.224765453456659</v>
      </c>
      <c r="Z14" s="76">
        <v>4057.3853100000006</v>
      </c>
      <c r="AA14" s="76">
        <v>9.0467620049809803</v>
      </c>
      <c r="AB14" s="79">
        <f t="shared" si="7"/>
        <v>2.3278540609362981</v>
      </c>
      <c r="AC14" s="76">
        <v>1333</v>
      </c>
      <c r="AD14" s="76">
        <v>16.57977</v>
      </c>
      <c r="AE14" s="79">
        <f t="shared" si="8"/>
        <v>4.1380677211913897</v>
      </c>
      <c r="AF14" s="76">
        <v>166</v>
      </c>
      <c r="AG14" s="76">
        <v>14.675000000000001</v>
      </c>
      <c r="AH14" s="79">
        <f t="shared" si="9"/>
        <v>49.172323410542759</v>
      </c>
      <c r="AI14" s="76">
        <v>150.89590000000001</v>
      </c>
      <c r="AJ14" s="76">
        <v>747.59659999999997</v>
      </c>
      <c r="AK14" s="76">
        <v>3636.8619414175746</v>
      </c>
      <c r="AL14" s="79">
        <f t="shared" si="10"/>
        <v>34.444223775469766</v>
      </c>
      <c r="AM14" s="76">
        <v>747.59659999999997</v>
      </c>
      <c r="AN14" s="76">
        <v>1202.832136</v>
      </c>
      <c r="AO14" s="76">
        <v>53</v>
      </c>
      <c r="AP14" s="76">
        <v>31.417046000000003</v>
      </c>
      <c r="AQ14" s="76">
        <v>-83.246552143399668</v>
      </c>
      <c r="AR14" s="79">
        <f t="shared" si="11"/>
        <v>4.4617190589666178</v>
      </c>
      <c r="AS14" s="76">
        <v>94.94472300000001</v>
      </c>
      <c r="AT14" s="76">
        <v>9.1339609999999993</v>
      </c>
      <c r="AU14" s="76">
        <v>11.706762999999999</v>
      </c>
      <c r="AV14" s="76">
        <v>377.95060000000001</v>
      </c>
      <c r="AW14" s="76">
        <v>163.542452</v>
      </c>
      <c r="AX14" s="76">
        <v>22.978638</v>
      </c>
      <c r="AY14" s="76">
        <v>-4.9382720135326963E-13</v>
      </c>
      <c r="AZ14" s="76"/>
      <c r="BA14" s="187"/>
      <c r="BB14" s="187">
        <f t="shared" si="0"/>
        <v>5637.6892709999975</v>
      </c>
      <c r="BC14" s="187">
        <f t="shared" si="12"/>
        <v>5637.6892709999975</v>
      </c>
      <c r="BD14" s="187">
        <f t="shared" si="2"/>
        <v>0</v>
      </c>
      <c r="BE14" s="187"/>
      <c r="BF14" s="187"/>
      <c r="BG14" s="187"/>
    </row>
    <row r="15" spans="1:59" s="146" customFormat="1" ht="20.100000000000001" customHeight="1" x14ac:dyDescent="0.15">
      <c r="A15" s="263"/>
      <c r="B15" s="77" t="s">
        <v>44</v>
      </c>
      <c r="C15" s="74">
        <v>103494.39681702</v>
      </c>
      <c r="D15" s="74">
        <v>2265.2362969999999</v>
      </c>
      <c r="E15" s="74">
        <v>0</v>
      </c>
      <c r="F15" s="79">
        <f t="shared" si="3"/>
        <v>0.9357422264434333</v>
      </c>
      <c r="G15" s="74">
        <v>192.0210879</v>
      </c>
      <c r="H15" s="74">
        <v>9</v>
      </c>
      <c r="I15" s="74">
        <v>17.492588999999999</v>
      </c>
      <c r="J15" s="74">
        <v>0</v>
      </c>
      <c r="K15" s="79">
        <f t="shared" si="4"/>
        <v>0.15208661808391782</v>
      </c>
      <c r="L15" s="74">
        <v>4904.7320779399997</v>
      </c>
      <c r="M15" s="74">
        <v>9360</v>
      </c>
      <c r="N15" s="74">
        <v>1668.8853320000001</v>
      </c>
      <c r="O15" s="74">
        <v>0</v>
      </c>
      <c r="P15" s="79">
        <f t="shared" si="5"/>
        <v>0.95503177534610895</v>
      </c>
      <c r="Q15" s="74">
        <v>1275.8125669799999</v>
      </c>
      <c r="R15" s="74">
        <v>2183</v>
      </c>
      <c r="S15" s="74">
        <v>0</v>
      </c>
      <c r="T15" s="74">
        <v>336.59547300000003</v>
      </c>
      <c r="U15" s="74">
        <v>0</v>
      </c>
      <c r="V15" s="79">
        <f t="shared" si="6"/>
        <v>6.099999668101912</v>
      </c>
      <c r="W15" s="74">
        <v>4903.5120779400004</v>
      </c>
      <c r="X15" s="74">
        <v>9350</v>
      </c>
      <c r="Y15" s="74">
        <v>0</v>
      </c>
      <c r="Z15" s="74">
        <v>1668.745707</v>
      </c>
      <c r="AA15" s="74">
        <v>0</v>
      </c>
      <c r="AB15" s="79">
        <f t="shared" si="7"/>
        <v>0.95741374651695654</v>
      </c>
      <c r="AC15" s="74">
        <v>10</v>
      </c>
      <c r="AD15" s="74">
        <v>0.139625</v>
      </c>
      <c r="AE15" s="79">
        <f t="shared" si="8"/>
        <v>3.4848354685942433E-2</v>
      </c>
      <c r="AF15" s="74">
        <v>0</v>
      </c>
      <c r="AG15" s="74">
        <v>0</v>
      </c>
      <c r="AH15" s="79">
        <f t="shared" si="9"/>
        <v>0</v>
      </c>
      <c r="AI15" s="74">
        <v>0</v>
      </c>
      <c r="AJ15" s="74">
        <v>0</v>
      </c>
      <c r="AK15" s="74">
        <v>0</v>
      </c>
      <c r="AL15" s="79">
        <f t="shared" si="10"/>
        <v>0</v>
      </c>
      <c r="AM15" s="74">
        <v>0</v>
      </c>
      <c r="AN15" s="74">
        <v>0</v>
      </c>
      <c r="AO15" s="74">
        <v>0</v>
      </c>
      <c r="AP15" s="74">
        <v>0.17072499999999999</v>
      </c>
      <c r="AQ15" s="74">
        <v>0</v>
      </c>
      <c r="AR15" s="79">
        <f t="shared" si="11"/>
        <v>2.4245659071259459E-2</v>
      </c>
      <c r="AS15" s="74">
        <v>112.22664</v>
      </c>
      <c r="AT15" s="74">
        <v>0</v>
      </c>
      <c r="AU15" s="74">
        <v>52.492789999999999</v>
      </c>
      <c r="AV15" s="74">
        <v>93.608407999999997</v>
      </c>
      <c r="AW15" s="74">
        <v>302.259297</v>
      </c>
      <c r="AX15" s="74">
        <v>17.013912000000001</v>
      </c>
      <c r="AY15" s="74">
        <v>1.0866039999999999</v>
      </c>
      <c r="AZ15" s="74">
        <v>0</v>
      </c>
      <c r="BA15" s="187"/>
      <c r="BB15" s="187">
        <f t="shared" si="0"/>
        <v>2265.2362969999999</v>
      </c>
      <c r="BC15" s="187">
        <f t="shared" ref="BC15:BC53" si="13">I15+N15+AJ15+AP15+AS15+AT15+AU15+AV15+AW15+AX15+AY15</f>
        <v>2265.2362969999999</v>
      </c>
      <c r="BD15" s="187">
        <f t="shared" ref="BD15:BD52" si="14">BC15-BB15</f>
        <v>0</v>
      </c>
      <c r="BE15" s="187"/>
      <c r="BF15" s="187"/>
      <c r="BG15" s="187"/>
    </row>
    <row r="16" spans="1:59" s="146" customFormat="1" ht="20.100000000000001" customHeight="1" x14ac:dyDescent="0.15">
      <c r="A16" s="263"/>
      <c r="B16" s="77" t="s">
        <v>45</v>
      </c>
      <c r="C16" s="159">
        <v>75140.823800109996</v>
      </c>
      <c r="D16" s="160">
        <v>10950.302994</v>
      </c>
      <c r="E16" s="159">
        <v>27.507530628296202</v>
      </c>
      <c r="F16" s="79">
        <f t="shared" si="3"/>
        <v>4.5234401891785296</v>
      </c>
      <c r="G16" s="159">
        <v>24052.71919114</v>
      </c>
      <c r="H16" s="159">
        <v>386</v>
      </c>
      <c r="I16" s="78">
        <v>676.69094700000005</v>
      </c>
      <c r="J16" s="78">
        <v>3.98373055578107</v>
      </c>
      <c r="K16" s="79">
        <f t="shared" si="4"/>
        <v>5.8833851076723809</v>
      </c>
      <c r="L16" s="159">
        <v>21895.33803381</v>
      </c>
      <c r="M16" s="159">
        <v>42024</v>
      </c>
      <c r="N16" s="159">
        <v>8118.091864</v>
      </c>
      <c r="O16" s="159">
        <v>28.3157206449029</v>
      </c>
      <c r="P16" s="79">
        <f t="shared" si="5"/>
        <v>4.6456371427313394</v>
      </c>
      <c r="Q16" s="83">
        <v>122.0631494</v>
      </c>
      <c r="R16" s="94">
        <v>292</v>
      </c>
      <c r="S16" s="83">
        <v>53.684210526315802</v>
      </c>
      <c r="T16" s="83">
        <v>39.315908999999998</v>
      </c>
      <c r="U16" s="83">
        <v>43.762276553830802</v>
      </c>
      <c r="V16" s="79">
        <f t="shared" si="6"/>
        <v>0.71250819184702741</v>
      </c>
      <c r="W16" s="83">
        <v>21682.17803381</v>
      </c>
      <c r="X16" s="83">
        <v>40278</v>
      </c>
      <c r="Y16" s="83">
        <v>54.115171226324897</v>
      </c>
      <c r="Z16" s="83">
        <v>8097.9329319999997</v>
      </c>
      <c r="AA16" s="83">
        <v>28.429287502024401</v>
      </c>
      <c r="AB16" s="79">
        <f t="shared" si="7"/>
        <v>4.6460477920313608</v>
      </c>
      <c r="AC16" s="83">
        <v>1746</v>
      </c>
      <c r="AD16" s="83">
        <v>20.158932</v>
      </c>
      <c r="AE16" s="79">
        <f t="shared" si="8"/>
        <v>5.0313741265947707</v>
      </c>
      <c r="AF16" s="83">
        <v>0</v>
      </c>
      <c r="AG16" s="83">
        <v>0</v>
      </c>
      <c r="AH16" s="79">
        <f t="shared" si="9"/>
        <v>0</v>
      </c>
      <c r="AI16" s="83">
        <v>0</v>
      </c>
      <c r="AJ16" s="83">
        <v>0</v>
      </c>
      <c r="AK16" s="83" t="e">
        <v>#DIV/0!</v>
      </c>
      <c r="AL16" s="79">
        <f t="shared" si="10"/>
        <v>0</v>
      </c>
      <c r="AM16" s="83">
        <v>0</v>
      </c>
      <c r="AN16" s="83">
        <v>1273.1020000000001</v>
      </c>
      <c r="AO16" s="83">
        <v>3369</v>
      </c>
      <c r="AP16" s="83">
        <v>77.584331000000006</v>
      </c>
      <c r="AQ16" s="83">
        <v>14.7517777175965</v>
      </c>
      <c r="AR16" s="79">
        <f t="shared" si="11"/>
        <v>11.018206113326968</v>
      </c>
      <c r="AS16" s="83">
        <v>30.476054999999999</v>
      </c>
      <c r="AT16" s="83">
        <v>158.91387399999999</v>
      </c>
      <c r="AU16" s="83">
        <v>42.307735999999998</v>
      </c>
      <c r="AV16" s="83">
        <v>948.74709700000005</v>
      </c>
      <c r="AW16" s="83">
        <v>498.86384500000003</v>
      </c>
      <c r="AX16" s="83">
        <v>398.62724500000002</v>
      </c>
      <c r="AY16" s="83">
        <v>0</v>
      </c>
      <c r="AZ16" s="83">
        <v>0</v>
      </c>
      <c r="BA16" s="187"/>
      <c r="BB16" s="187">
        <f t="shared" si="0"/>
        <v>10950.302994</v>
      </c>
      <c r="BC16" s="187">
        <f t="shared" si="13"/>
        <v>10950.302994</v>
      </c>
      <c r="BD16" s="187">
        <f t="shared" si="14"/>
        <v>0</v>
      </c>
      <c r="BE16" s="187"/>
      <c r="BF16" s="187"/>
      <c r="BG16" s="187"/>
    </row>
    <row r="17" spans="1:59" s="146" customFormat="1" ht="20.100000000000001" customHeight="1" x14ac:dyDescent="0.15">
      <c r="A17" s="263"/>
      <c r="B17" s="77" t="s">
        <v>34</v>
      </c>
      <c r="C17" s="79">
        <v>108691.53085816999</v>
      </c>
      <c r="D17" s="79">
        <v>11141.190626</v>
      </c>
      <c r="E17" s="79">
        <v>50.418961058027001</v>
      </c>
      <c r="F17" s="79">
        <f t="shared" si="3"/>
        <v>4.602293604164311</v>
      </c>
      <c r="G17" s="79">
        <v>33794.619132879998</v>
      </c>
      <c r="H17" s="79">
        <v>60</v>
      </c>
      <c r="I17" s="79">
        <v>405.37627400000002</v>
      </c>
      <c r="J17" s="79">
        <v>325.68937493265503</v>
      </c>
      <c r="K17" s="79">
        <f t="shared" si="4"/>
        <v>3.5244815140926047</v>
      </c>
      <c r="L17" s="79">
        <v>8987.4455741900001</v>
      </c>
      <c r="M17" s="79">
        <v>18232</v>
      </c>
      <c r="N17" s="79">
        <v>3024.11897</v>
      </c>
      <c r="O17" s="79">
        <v>-26.844072167950198</v>
      </c>
      <c r="P17" s="79">
        <f t="shared" si="5"/>
        <v>1.7305740864267758</v>
      </c>
      <c r="Q17" s="79">
        <v>118.117656</v>
      </c>
      <c r="R17" s="79">
        <v>274</v>
      </c>
      <c r="S17" s="79">
        <v>-92.069464544138896</v>
      </c>
      <c r="T17" s="79">
        <v>32.276972999999998</v>
      </c>
      <c r="U17" s="79">
        <v>-93.849449512980101</v>
      </c>
      <c r="V17" s="79">
        <f t="shared" si="6"/>
        <v>0.58494406604017024</v>
      </c>
      <c r="W17" s="79">
        <v>8768.5775741899997</v>
      </c>
      <c r="X17" s="79">
        <v>16437</v>
      </c>
      <c r="Y17" s="79">
        <v>-29.370058439326201</v>
      </c>
      <c r="Z17" s="79">
        <v>3000.6399459999998</v>
      </c>
      <c r="AA17" s="79">
        <v>-32.160153591310497</v>
      </c>
      <c r="AB17" s="79">
        <f t="shared" si="7"/>
        <v>1.7215648379482533</v>
      </c>
      <c r="AC17" s="79">
        <v>1762</v>
      </c>
      <c r="AD17" s="79">
        <v>19.992243999999999</v>
      </c>
      <c r="AE17" s="79">
        <f t="shared" si="8"/>
        <v>4.9897712435445269</v>
      </c>
      <c r="AF17" s="79">
        <v>33</v>
      </c>
      <c r="AG17" s="79">
        <v>3.48678</v>
      </c>
      <c r="AH17" s="79">
        <f t="shared" si="9"/>
        <v>11.683344042344959</v>
      </c>
      <c r="AI17" s="79"/>
      <c r="AJ17" s="79"/>
      <c r="AK17" s="79"/>
      <c r="AL17" s="79">
        <f t="shared" si="10"/>
        <v>0</v>
      </c>
      <c r="AM17" s="115"/>
      <c r="AN17" s="79">
        <v>67.288499999999999</v>
      </c>
      <c r="AO17" s="79">
        <v>51</v>
      </c>
      <c r="AP17" s="79">
        <v>4.5226810000000004</v>
      </c>
      <c r="AQ17" s="79">
        <v>20.611613080095999</v>
      </c>
      <c r="AR17" s="79">
        <f t="shared" si="11"/>
        <v>0.64229246808647134</v>
      </c>
      <c r="AS17" s="79">
        <v>13.743276</v>
      </c>
      <c r="AT17" s="79">
        <v>1.374752</v>
      </c>
      <c r="AU17" s="79">
        <v>1291.8088090000001</v>
      </c>
      <c r="AV17" s="79">
        <v>173.83613800000001</v>
      </c>
      <c r="AW17" s="79">
        <v>576.91792199999998</v>
      </c>
      <c r="AX17" s="79">
        <v>5649.4918040000002</v>
      </c>
      <c r="AY17" s="80">
        <v>-1.7224692783202E-12</v>
      </c>
      <c r="AZ17" s="162"/>
      <c r="BA17" s="187"/>
      <c r="BB17" s="187">
        <f t="shared" si="0"/>
        <v>11141.190626</v>
      </c>
      <c r="BC17" s="187">
        <f t="shared" si="13"/>
        <v>11141.190625999998</v>
      </c>
      <c r="BD17" s="187">
        <f t="shared" si="14"/>
        <v>0</v>
      </c>
      <c r="BE17" s="187"/>
      <c r="BF17" s="187"/>
      <c r="BG17" s="187"/>
    </row>
    <row r="18" spans="1:59" s="146" customFormat="1" ht="20.100000000000001" customHeight="1" x14ac:dyDescent="0.15">
      <c r="A18" s="263"/>
      <c r="B18" s="77" t="s">
        <v>35</v>
      </c>
      <c r="C18" s="74">
        <v>10415.9120949594</v>
      </c>
      <c r="D18" s="74">
        <v>2836.3164179999999</v>
      </c>
      <c r="E18" s="74">
        <v>-44.716257448850598</v>
      </c>
      <c r="F18" s="79">
        <f t="shared" si="3"/>
        <v>1.1716486458354607</v>
      </c>
      <c r="G18" s="74">
        <v>625.08631562000005</v>
      </c>
      <c r="H18" s="74">
        <v>41</v>
      </c>
      <c r="I18" s="74">
        <v>27.728190999999999</v>
      </c>
      <c r="J18" s="74">
        <v>-29.145523074564299</v>
      </c>
      <c r="K18" s="79">
        <f t="shared" si="4"/>
        <v>0.24107848156581785</v>
      </c>
      <c r="L18" s="74">
        <v>7978.7250000000004</v>
      </c>
      <c r="M18" s="74">
        <v>24074</v>
      </c>
      <c r="N18" s="74">
        <v>2478.35</v>
      </c>
      <c r="O18" s="74">
        <v>-49.382360358624197</v>
      </c>
      <c r="P18" s="79">
        <f t="shared" si="5"/>
        <v>1.4182538219043015</v>
      </c>
      <c r="Q18" s="74">
        <v>4760.6190749300204</v>
      </c>
      <c r="R18" s="74">
        <v>10189</v>
      </c>
      <c r="S18" s="74">
        <v>188.55848201642601</v>
      </c>
      <c r="T18" s="74">
        <v>1290.613447</v>
      </c>
      <c r="U18" s="74">
        <v>128.07371312966299</v>
      </c>
      <c r="V18" s="79">
        <f t="shared" si="6"/>
        <v>23.389327040497253</v>
      </c>
      <c r="W18" s="74">
        <v>7978.7250000000004</v>
      </c>
      <c r="X18" s="74">
        <v>24074</v>
      </c>
      <c r="Y18" s="74">
        <v>-22.269219592521999</v>
      </c>
      <c r="Z18" s="74">
        <v>2478.35</v>
      </c>
      <c r="AA18" s="74">
        <v>-49.021633331770097</v>
      </c>
      <c r="AB18" s="79">
        <f t="shared" si="7"/>
        <v>1.4219100901515003</v>
      </c>
      <c r="AC18" s="74"/>
      <c r="AD18" s="74"/>
      <c r="AE18" s="79">
        <f t="shared" si="8"/>
        <v>0</v>
      </c>
      <c r="AF18" s="74"/>
      <c r="AG18" s="74"/>
      <c r="AH18" s="79">
        <f t="shared" si="9"/>
        <v>0</v>
      </c>
      <c r="AI18" s="74"/>
      <c r="AJ18" s="74"/>
      <c r="AK18" s="74"/>
      <c r="AL18" s="79">
        <f t="shared" si="10"/>
        <v>0</v>
      </c>
      <c r="AM18" s="74"/>
      <c r="AN18" s="74">
        <v>5</v>
      </c>
      <c r="AO18" s="74">
        <v>1</v>
      </c>
      <c r="AP18" s="74">
        <v>4.7169999999999998E-3</v>
      </c>
      <c r="AQ18" s="74">
        <v>-106.73857142857101</v>
      </c>
      <c r="AR18" s="79">
        <f t="shared" si="11"/>
        <v>6.6988884954828447E-4</v>
      </c>
      <c r="AS18" s="74">
        <v>2.5849069999999998</v>
      </c>
      <c r="AT18" s="74">
        <v>0.59978699999999996</v>
      </c>
      <c r="AU18" s="74">
        <v>111.61333</v>
      </c>
      <c r="AV18" s="74">
        <v>102.62319100000001</v>
      </c>
      <c r="AW18" s="74">
        <v>93.505076999999204</v>
      </c>
      <c r="AX18" s="74">
        <v>19.307217999999999</v>
      </c>
      <c r="AY18" s="76">
        <v>0</v>
      </c>
      <c r="AZ18" s="74">
        <v>0</v>
      </c>
      <c r="BA18" s="187"/>
      <c r="BB18" s="187">
        <f t="shared" si="0"/>
        <v>2836.3164179999999</v>
      </c>
      <c r="BC18" s="187">
        <f t="shared" si="13"/>
        <v>2836.3164179999994</v>
      </c>
      <c r="BD18" s="187">
        <f t="shared" ref="BD18:BD25" si="15">BC18-BB18</f>
        <v>0</v>
      </c>
      <c r="BE18" s="187"/>
      <c r="BF18" s="187"/>
      <c r="BG18" s="187"/>
    </row>
    <row r="19" spans="1:59" s="146" customFormat="1" ht="20.100000000000001" customHeight="1" x14ac:dyDescent="0.15">
      <c r="A19" s="263"/>
      <c r="B19" s="77" t="s">
        <v>36</v>
      </c>
      <c r="C19" s="74">
        <v>6271.0645689399998</v>
      </c>
      <c r="D19" s="74">
        <v>748.02112599999998</v>
      </c>
      <c r="E19" s="76">
        <v>20.9880318557667</v>
      </c>
      <c r="F19" s="79">
        <f t="shared" si="3"/>
        <v>0.30899864830744583</v>
      </c>
      <c r="G19" s="74">
        <v>2407.0042909200001</v>
      </c>
      <c r="H19" s="74">
        <v>135</v>
      </c>
      <c r="I19" s="74">
        <v>74.238427000000001</v>
      </c>
      <c r="J19" s="76">
        <v>-17.116332371799899</v>
      </c>
      <c r="K19" s="79">
        <f t="shared" si="4"/>
        <v>0.64545455760149717</v>
      </c>
      <c r="L19" s="74">
        <v>918.10415502000001</v>
      </c>
      <c r="M19" s="74">
        <v>1734</v>
      </c>
      <c r="N19" s="74">
        <v>268.60744999999997</v>
      </c>
      <c r="O19" s="76">
        <v>-4.1705626769392703</v>
      </c>
      <c r="P19" s="79">
        <f t="shared" si="5"/>
        <v>0.15371256785945026</v>
      </c>
      <c r="Q19" s="74"/>
      <c r="R19" s="74"/>
      <c r="S19" s="74"/>
      <c r="T19" s="74"/>
      <c r="U19" s="74"/>
      <c r="V19" s="79">
        <f t="shared" si="6"/>
        <v>0</v>
      </c>
      <c r="W19" s="74">
        <v>906.39215502000002</v>
      </c>
      <c r="X19" s="74">
        <v>1638</v>
      </c>
      <c r="Y19" s="76">
        <v>19.649379108838598</v>
      </c>
      <c r="Z19" s="74">
        <v>267.44138900000002</v>
      </c>
      <c r="AA19" s="76">
        <v>-4.3509163110664604</v>
      </c>
      <c r="AB19" s="79">
        <f t="shared" si="7"/>
        <v>0.15343983276907316</v>
      </c>
      <c r="AC19" s="74">
        <v>96</v>
      </c>
      <c r="AD19" s="74">
        <v>1.1132310000000001</v>
      </c>
      <c r="AE19" s="79">
        <f t="shared" si="8"/>
        <v>0.27784615029820153</v>
      </c>
      <c r="AF19" s="74">
        <v>0</v>
      </c>
      <c r="AG19" s="74">
        <v>5.2830000000000002E-2</v>
      </c>
      <c r="AH19" s="79">
        <f t="shared" si="9"/>
        <v>0.17702036427795392</v>
      </c>
      <c r="AI19" s="74">
        <v>54.330010000000001</v>
      </c>
      <c r="AJ19" s="74">
        <v>222.25145000000001</v>
      </c>
      <c r="AK19" s="76">
        <v>277.556640601244</v>
      </c>
      <c r="AL19" s="79">
        <f t="shared" si="10"/>
        <v>10.239852185286329</v>
      </c>
      <c r="AM19" s="74">
        <v>222.25145000000001</v>
      </c>
      <c r="AN19" s="74">
        <v>123.768513</v>
      </c>
      <c r="AO19" s="74">
        <v>409</v>
      </c>
      <c r="AP19" s="74">
        <v>4.891432</v>
      </c>
      <c r="AQ19" s="76">
        <v>562.91962453683698</v>
      </c>
      <c r="AR19" s="79">
        <f t="shared" si="11"/>
        <v>0.69466096144237111</v>
      </c>
      <c r="AS19" s="74">
        <v>0</v>
      </c>
      <c r="AT19" s="74">
        <v>1.9810999999999999E-2</v>
      </c>
      <c r="AU19" s="74">
        <v>0</v>
      </c>
      <c r="AV19" s="74">
        <v>150.42316700000001</v>
      </c>
      <c r="AW19" s="74">
        <v>26.397413</v>
      </c>
      <c r="AX19" s="74">
        <v>1.1919759999999999</v>
      </c>
      <c r="AY19" s="74">
        <v>0</v>
      </c>
      <c r="AZ19" s="74"/>
      <c r="BA19" s="187"/>
      <c r="BB19" s="187">
        <f t="shared" si="0"/>
        <v>748.02112599999998</v>
      </c>
      <c r="BC19" s="187">
        <f t="shared" si="13"/>
        <v>748.02112599999998</v>
      </c>
      <c r="BD19" s="187">
        <f t="shared" si="15"/>
        <v>0</v>
      </c>
      <c r="BE19" s="187"/>
      <c r="BF19" s="187"/>
      <c r="BG19" s="187"/>
    </row>
    <row r="20" spans="1:59" s="146" customFormat="1" ht="20.100000000000001" customHeight="1" x14ac:dyDescent="0.15">
      <c r="A20" s="263"/>
      <c r="B20" s="77" t="s">
        <v>46</v>
      </c>
      <c r="C20" s="74">
        <v>52802.9758934001</v>
      </c>
      <c r="D20" s="74">
        <v>5749.89</v>
      </c>
      <c r="E20" s="74">
        <v>-4.9146233502608601</v>
      </c>
      <c r="F20" s="79">
        <f t="shared" si="3"/>
        <v>2.3752113090940963</v>
      </c>
      <c r="G20" s="74">
        <v>33863.550000000003</v>
      </c>
      <c r="H20" s="74">
        <v>502</v>
      </c>
      <c r="I20" s="74">
        <v>1518.2826660000001</v>
      </c>
      <c r="J20" s="74">
        <v>34.451749398134901</v>
      </c>
      <c r="K20" s="79">
        <f t="shared" si="4"/>
        <v>13.200474553387986</v>
      </c>
      <c r="L20" s="74">
        <v>10987.005893400101</v>
      </c>
      <c r="M20" s="74">
        <v>23571</v>
      </c>
      <c r="N20" s="74">
        <v>3708.0062990000501</v>
      </c>
      <c r="O20" s="74">
        <v>-14.9280194335742</v>
      </c>
      <c r="P20" s="79">
        <f t="shared" si="5"/>
        <v>2.1219335869437512</v>
      </c>
      <c r="Q20" s="74">
        <v>4508.6888099999996</v>
      </c>
      <c r="R20" s="74">
        <v>8670</v>
      </c>
      <c r="S20" s="74">
        <v>0</v>
      </c>
      <c r="T20" s="74">
        <v>1338.980769</v>
      </c>
      <c r="U20" s="74">
        <v>697.74371779566195</v>
      </c>
      <c r="V20" s="79">
        <f t="shared" si="6"/>
        <v>24.265870760819301</v>
      </c>
      <c r="W20" s="74">
        <v>10534.963581400099</v>
      </c>
      <c r="X20" s="74">
        <v>20256</v>
      </c>
      <c r="Y20" s="74">
        <v>0</v>
      </c>
      <c r="Z20" s="74">
        <v>3648.74643900005</v>
      </c>
      <c r="AA20" s="74">
        <v>-15.737851850911101</v>
      </c>
      <c r="AB20" s="79">
        <f t="shared" si="7"/>
        <v>2.0934046353495379</v>
      </c>
      <c r="AC20" s="74">
        <v>3315</v>
      </c>
      <c r="AD20" s="74">
        <v>59.259860000000899</v>
      </c>
      <c r="AE20" s="79">
        <f t="shared" si="8"/>
        <v>14.790392980621839</v>
      </c>
      <c r="AF20" s="74">
        <v>0</v>
      </c>
      <c r="AG20" s="74">
        <v>0</v>
      </c>
      <c r="AH20" s="79">
        <f t="shared" si="9"/>
        <v>0</v>
      </c>
      <c r="AI20" s="74">
        <v>0</v>
      </c>
      <c r="AJ20" s="74">
        <v>0</v>
      </c>
      <c r="AK20" s="74">
        <v>0</v>
      </c>
      <c r="AL20" s="79">
        <f t="shared" si="10"/>
        <v>0</v>
      </c>
      <c r="AM20" s="74">
        <v>0</v>
      </c>
      <c r="AN20" s="74">
        <v>163.398</v>
      </c>
      <c r="AO20" s="74">
        <v>32</v>
      </c>
      <c r="AP20" s="74">
        <v>3.2438530000000001</v>
      </c>
      <c r="AQ20" s="74">
        <v>98.136976026416207</v>
      </c>
      <c r="AR20" s="79">
        <f t="shared" si="11"/>
        <v>0.46067859959163698</v>
      </c>
      <c r="AS20" s="74">
        <v>53.556787999999997</v>
      </c>
      <c r="AT20" s="74">
        <v>22.319747</v>
      </c>
      <c r="AU20" s="74">
        <v>11.8302</v>
      </c>
      <c r="AV20" s="74">
        <v>307.40364599999998</v>
      </c>
      <c r="AW20" s="74">
        <v>108.84220000000001</v>
      </c>
      <c r="AX20" s="74">
        <v>0</v>
      </c>
      <c r="AY20" s="74">
        <v>16.402965999999999</v>
      </c>
      <c r="AZ20" s="74"/>
      <c r="BA20" s="187"/>
      <c r="BB20" s="187">
        <f t="shared" si="0"/>
        <v>5749.89</v>
      </c>
      <c r="BC20" s="187">
        <f t="shared" ref="BC20:BC26" si="16">I20+N20+AJ20+AP20+AS20+AT20+AU20+AV20+AW20+AX20+AY20</f>
        <v>5749.8883650000498</v>
      </c>
      <c r="BD20" s="187">
        <f t="shared" si="15"/>
        <v>-1.6349999505109736E-3</v>
      </c>
      <c r="BE20" s="187"/>
      <c r="BF20" s="187"/>
      <c r="BG20" s="187"/>
    </row>
    <row r="21" spans="1:59" s="146" customFormat="1" ht="20.100000000000001" customHeight="1" x14ac:dyDescent="0.15">
      <c r="A21" s="263"/>
      <c r="B21" s="77" t="s">
        <v>37</v>
      </c>
      <c r="C21" s="81">
        <v>3520.02</v>
      </c>
      <c r="D21" s="81">
        <v>400.4</v>
      </c>
      <c r="E21" s="81">
        <v>14.229900000000001</v>
      </c>
      <c r="F21" s="79">
        <f t="shared" si="3"/>
        <v>0.16540048734171889</v>
      </c>
      <c r="G21" s="81">
        <v>1793.8</v>
      </c>
      <c r="H21" s="81">
        <v>58</v>
      </c>
      <c r="I21" s="81">
        <v>53.78</v>
      </c>
      <c r="J21" s="81">
        <v>-21.3858</v>
      </c>
      <c r="K21" s="79">
        <f t="shared" si="4"/>
        <v>0.46758191829426182</v>
      </c>
      <c r="L21" s="81">
        <v>727.94</v>
      </c>
      <c r="M21" s="81">
        <v>1432</v>
      </c>
      <c r="N21" s="81">
        <v>256.43</v>
      </c>
      <c r="O21" s="81">
        <v>32.105499999999999</v>
      </c>
      <c r="P21" s="79">
        <f t="shared" si="5"/>
        <v>0.14674393348434242</v>
      </c>
      <c r="Q21" s="81">
        <v>41.29</v>
      </c>
      <c r="R21" s="81">
        <v>89</v>
      </c>
      <c r="S21" s="81">
        <v>-39.0411</v>
      </c>
      <c r="T21" s="81">
        <v>12.51</v>
      </c>
      <c r="U21" s="81">
        <v>-48.391100000000002</v>
      </c>
      <c r="V21" s="79">
        <f t="shared" si="6"/>
        <v>0.22671426673630549</v>
      </c>
      <c r="W21" s="81">
        <v>724.76</v>
      </c>
      <c r="X21" s="81">
        <v>1406</v>
      </c>
      <c r="Y21" s="81">
        <v>51.835900000000002</v>
      </c>
      <c r="Z21" s="81">
        <v>256.12</v>
      </c>
      <c r="AA21" s="81">
        <v>32.1023</v>
      </c>
      <c r="AB21" s="79">
        <f t="shared" si="7"/>
        <v>0.14694438327500245</v>
      </c>
      <c r="AC21" s="81">
        <v>23</v>
      </c>
      <c r="AD21" s="81">
        <v>0.25</v>
      </c>
      <c r="AE21" s="79">
        <f t="shared" si="8"/>
        <v>6.2396337844122532E-2</v>
      </c>
      <c r="AF21" s="81">
        <v>3</v>
      </c>
      <c r="AG21" s="81">
        <v>0.06</v>
      </c>
      <c r="AH21" s="79">
        <f t="shared" si="9"/>
        <v>0.20104527459165691</v>
      </c>
      <c r="AI21" s="81">
        <v>0</v>
      </c>
      <c r="AJ21" s="81">
        <v>0</v>
      </c>
      <c r="AK21" s="81">
        <v>0</v>
      </c>
      <c r="AL21" s="79">
        <f t="shared" si="10"/>
        <v>0</v>
      </c>
      <c r="AM21" s="81">
        <v>0</v>
      </c>
      <c r="AN21" s="81">
        <v>5.53</v>
      </c>
      <c r="AO21" s="81">
        <v>6</v>
      </c>
      <c r="AP21" s="81">
        <v>0.49</v>
      </c>
      <c r="AQ21" s="81">
        <v>-48.421100000000003</v>
      </c>
      <c r="AR21" s="79">
        <f t="shared" si="11"/>
        <v>6.9587775339974442E-2</v>
      </c>
      <c r="AS21" s="81">
        <v>0</v>
      </c>
      <c r="AT21" s="81">
        <v>4.68</v>
      </c>
      <c r="AU21" s="81">
        <v>0.63</v>
      </c>
      <c r="AV21" s="81">
        <v>27.67</v>
      </c>
      <c r="AW21" s="81">
        <v>55.47</v>
      </c>
      <c r="AX21" s="81">
        <v>1.25</v>
      </c>
      <c r="AY21" s="81">
        <v>0</v>
      </c>
      <c r="AZ21" s="81">
        <v>0</v>
      </c>
      <c r="BA21" s="187"/>
      <c r="BB21" s="187">
        <f t="shared" si="0"/>
        <v>400.4</v>
      </c>
      <c r="BC21" s="187">
        <f t="shared" si="16"/>
        <v>400.40000000000009</v>
      </c>
      <c r="BD21" s="187">
        <f t="shared" si="15"/>
        <v>0</v>
      </c>
      <c r="BE21" s="187"/>
      <c r="BF21" s="187"/>
      <c r="BG21" s="187"/>
    </row>
    <row r="22" spans="1:59" s="146" customFormat="1" ht="20.100000000000001" customHeight="1" x14ac:dyDescent="0.15">
      <c r="A22" s="263"/>
      <c r="B22" s="77" t="s">
        <v>47</v>
      </c>
      <c r="C22" s="74">
        <v>10021.28217369</v>
      </c>
      <c r="D22" s="74">
        <v>2049.758245</v>
      </c>
      <c r="E22" s="74"/>
      <c r="F22" s="79">
        <f t="shared" si="3"/>
        <v>0.84673080083842756</v>
      </c>
      <c r="G22" s="74"/>
      <c r="H22" s="74"/>
      <c r="I22" s="74"/>
      <c r="J22" s="74"/>
      <c r="K22" s="79">
        <f t="shared" si="4"/>
        <v>0</v>
      </c>
      <c r="L22" s="74">
        <v>8831.5221736900003</v>
      </c>
      <c r="M22" s="74">
        <v>15900</v>
      </c>
      <c r="N22" s="74">
        <v>2004.5645340000001</v>
      </c>
      <c r="O22" s="74"/>
      <c r="P22" s="79">
        <f t="shared" si="5"/>
        <v>1.1471266413538506</v>
      </c>
      <c r="Q22" s="74">
        <v>5580.2923067600004</v>
      </c>
      <c r="R22" s="74">
        <v>9010</v>
      </c>
      <c r="S22" s="74"/>
      <c r="T22" s="74">
        <v>1164.309121</v>
      </c>
      <c r="U22" s="74"/>
      <c r="V22" s="79">
        <f t="shared" si="6"/>
        <v>21.100358802710421</v>
      </c>
      <c r="W22" s="74">
        <v>8759.4201736899995</v>
      </c>
      <c r="X22" s="74">
        <v>15309</v>
      </c>
      <c r="Y22" s="74"/>
      <c r="Z22" s="74">
        <v>1997.771939</v>
      </c>
      <c r="AA22" s="74"/>
      <c r="AB22" s="79">
        <f t="shared" si="7"/>
        <v>1.146186808919494</v>
      </c>
      <c r="AC22" s="74">
        <v>591</v>
      </c>
      <c r="AD22" s="74">
        <v>6.7925950000000004</v>
      </c>
      <c r="AE22" s="79">
        <f t="shared" si="8"/>
        <v>1.6953322098331902</v>
      </c>
      <c r="AF22" s="74">
        <v>0</v>
      </c>
      <c r="AG22" s="74">
        <v>0</v>
      </c>
      <c r="AH22" s="79">
        <f t="shared" si="9"/>
        <v>0</v>
      </c>
      <c r="AI22" s="74"/>
      <c r="AJ22" s="74"/>
      <c r="AK22" s="74"/>
      <c r="AL22" s="79">
        <f t="shared" si="10"/>
        <v>0</v>
      </c>
      <c r="AM22" s="115"/>
      <c r="AN22" s="74">
        <v>0</v>
      </c>
      <c r="AO22" s="74">
        <v>0</v>
      </c>
      <c r="AP22" s="74">
        <v>0</v>
      </c>
      <c r="AQ22" s="74"/>
      <c r="AR22" s="79">
        <f t="shared" si="11"/>
        <v>0</v>
      </c>
      <c r="AS22" s="74"/>
      <c r="AT22" s="74"/>
      <c r="AU22" s="74"/>
      <c r="AV22" s="74">
        <v>5.652838</v>
      </c>
      <c r="AW22" s="74">
        <v>35.011473000000002</v>
      </c>
      <c r="AX22" s="74">
        <v>4.5293999999999999</v>
      </c>
      <c r="AY22" s="80"/>
      <c r="AZ22" s="162"/>
      <c r="BA22" s="187"/>
      <c r="BB22" s="187">
        <f t="shared" si="0"/>
        <v>2049.758245</v>
      </c>
      <c r="BC22" s="187">
        <f t="shared" si="16"/>
        <v>2049.758245</v>
      </c>
      <c r="BD22" s="187">
        <f t="shared" si="15"/>
        <v>0</v>
      </c>
      <c r="BE22" s="187"/>
      <c r="BF22" s="187"/>
      <c r="BG22" s="187"/>
    </row>
    <row r="23" spans="1:59" s="146" customFormat="1" ht="20.100000000000001" customHeight="1" x14ac:dyDescent="0.15">
      <c r="A23" s="263"/>
      <c r="B23" s="77" t="s">
        <v>38</v>
      </c>
      <c r="C23" s="83">
        <v>69411.61</v>
      </c>
      <c r="D23" s="83">
        <v>6335.08</v>
      </c>
      <c r="E23" s="83">
        <v>-4.9942412208611797</v>
      </c>
      <c r="F23" s="79">
        <f t="shared" si="3"/>
        <v>2.6169463520199212</v>
      </c>
      <c r="G23" s="83">
        <v>36802.480000000003</v>
      </c>
      <c r="H23" s="83">
        <v>142</v>
      </c>
      <c r="I23" s="83">
        <v>555.23</v>
      </c>
      <c r="J23" s="83">
        <v>191.69337466505499</v>
      </c>
      <c r="K23" s="79">
        <f t="shared" si="4"/>
        <v>4.8273616306158971</v>
      </c>
      <c r="L23" s="83">
        <v>8594.15</v>
      </c>
      <c r="M23" s="83">
        <v>18927</v>
      </c>
      <c r="N23" s="83">
        <v>2572.83</v>
      </c>
      <c r="O23" s="83">
        <v>-41.388454152172301</v>
      </c>
      <c r="P23" s="79">
        <f t="shared" si="5"/>
        <v>1.4723206894143459</v>
      </c>
      <c r="Q23" s="83">
        <v>832.84</v>
      </c>
      <c r="R23" s="83">
        <v>2149</v>
      </c>
      <c r="S23" s="83">
        <v>135.120350109409</v>
      </c>
      <c r="T23" s="83">
        <v>236.15</v>
      </c>
      <c r="U23" s="83">
        <v>112.70942172581501</v>
      </c>
      <c r="V23" s="79">
        <f t="shared" si="6"/>
        <v>4.2796621974243436</v>
      </c>
      <c r="W23" s="83">
        <v>8415.91</v>
      </c>
      <c r="X23" s="83">
        <v>17466</v>
      </c>
      <c r="Y23" s="83">
        <v>-21.267580238009401</v>
      </c>
      <c r="Z23" s="83">
        <v>2556.3200000000002</v>
      </c>
      <c r="AA23" s="83">
        <v>-41.606761464222501</v>
      </c>
      <c r="AB23" s="79">
        <f t="shared" si="7"/>
        <v>1.4666440178570759</v>
      </c>
      <c r="AC23" s="83">
        <v>1461</v>
      </c>
      <c r="AD23" s="83">
        <v>16.510000000000002</v>
      </c>
      <c r="AE23" s="79">
        <f t="shared" si="8"/>
        <v>4.1206541512258523</v>
      </c>
      <c r="AF23" s="83">
        <v>0</v>
      </c>
      <c r="AG23" s="83">
        <v>0</v>
      </c>
      <c r="AH23" s="79">
        <f t="shared" si="9"/>
        <v>0</v>
      </c>
      <c r="AI23" s="83">
        <v>0</v>
      </c>
      <c r="AJ23" s="83">
        <v>0</v>
      </c>
      <c r="AK23" s="83">
        <v>-1</v>
      </c>
      <c r="AL23" s="79">
        <f t="shared" si="10"/>
        <v>0</v>
      </c>
      <c r="AM23" s="83">
        <v>0</v>
      </c>
      <c r="AN23" s="83">
        <v>261.99</v>
      </c>
      <c r="AO23" s="83">
        <v>203</v>
      </c>
      <c r="AP23" s="83">
        <v>3.74</v>
      </c>
      <c r="AQ23" s="83">
        <v>444.444444444444</v>
      </c>
      <c r="AR23" s="79">
        <f t="shared" si="11"/>
        <v>0.53113934647245797</v>
      </c>
      <c r="AS23" s="83">
        <v>11.06</v>
      </c>
      <c r="AT23" s="83">
        <v>0.23</v>
      </c>
      <c r="AU23" s="83">
        <v>2222.64</v>
      </c>
      <c r="AV23" s="83">
        <v>293.52</v>
      </c>
      <c r="AW23" s="83">
        <v>669.95</v>
      </c>
      <c r="AX23" s="83">
        <v>0</v>
      </c>
      <c r="AY23" s="83">
        <v>5.88</v>
      </c>
      <c r="AZ23" s="83">
        <v>0</v>
      </c>
      <c r="BA23" s="187"/>
      <c r="BB23" s="187">
        <f t="shared" si="0"/>
        <v>6335.08</v>
      </c>
      <c r="BC23" s="187">
        <f t="shared" si="16"/>
        <v>6335.08</v>
      </c>
      <c r="BD23" s="187">
        <f t="shared" si="15"/>
        <v>0</v>
      </c>
      <c r="BE23" s="187"/>
      <c r="BF23" s="187"/>
      <c r="BG23" s="187"/>
    </row>
    <row r="24" spans="1:59" s="146" customFormat="1" ht="20.100000000000001" customHeight="1" x14ac:dyDescent="0.15">
      <c r="A24" s="263"/>
      <c r="B24" s="77" t="s">
        <v>48</v>
      </c>
      <c r="C24" s="82">
        <v>3787.86</v>
      </c>
      <c r="D24" s="82">
        <v>1293.8900000000001</v>
      </c>
      <c r="E24" s="82">
        <v>57.6</v>
      </c>
      <c r="F24" s="79">
        <f t="shared" si="3"/>
        <v>0.53449060081562605</v>
      </c>
      <c r="G24" s="161">
        <v>83.82</v>
      </c>
      <c r="H24" s="82">
        <v>9</v>
      </c>
      <c r="I24" s="82">
        <v>16.690000000000001</v>
      </c>
      <c r="J24" s="82">
        <v>47.05</v>
      </c>
      <c r="K24" s="79">
        <f t="shared" si="4"/>
        <v>0.14510863176517719</v>
      </c>
      <c r="L24" s="161">
        <v>2864.38</v>
      </c>
      <c r="M24" s="161">
        <v>5204</v>
      </c>
      <c r="N24" s="82">
        <v>1131.8399999999999</v>
      </c>
      <c r="O24" s="70">
        <v>58.52</v>
      </c>
      <c r="P24" s="79">
        <f t="shared" si="5"/>
        <v>0.64770367614911717</v>
      </c>
      <c r="Q24" s="82"/>
      <c r="R24" s="82"/>
      <c r="S24" s="82"/>
      <c r="T24" s="82"/>
      <c r="U24" s="82"/>
      <c r="V24" s="79">
        <f t="shared" si="6"/>
        <v>0</v>
      </c>
      <c r="W24" s="161">
        <v>2852.91</v>
      </c>
      <c r="X24" s="161">
        <v>5110</v>
      </c>
      <c r="Y24" s="82">
        <v>54.66</v>
      </c>
      <c r="Z24" s="82">
        <v>1130.52</v>
      </c>
      <c r="AA24" s="82">
        <v>58.38</v>
      </c>
      <c r="AB24" s="79">
        <f t="shared" si="7"/>
        <v>0.6486161337656402</v>
      </c>
      <c r="AC24" s="161">
        <v>93</v>
      </c>
      <c r="AD24" s="82">
        <v>1.27</v>
      </c>
      <c r="AE24" s="79">
        <f t="shared" si="8"/>
        <v>0.31697339624814247</v>
      </c>
      <c r="AF24" s="161">
        <v>1</v>
      </c>
      <c r="AG24" s="161">
        <v>0.05</v>
      </c>
      <c r="AH24" s="79">
        <f t="shared" si="9"/>
        <v>0.16753772882638079</v>
      </c>
      <c r="AI24" s="161">
        <v>0</v>
      </c>
      <c r="AJ24" s="161">
        <v>0</v>
      </c>
      <c r="AK24" s="161" t="s">
        <v>49</v>
      </c>
      <c r="AL24" s="79">
        <f t="shared" si="10"/>
        <v>0</v>
      </c>
      <c r="AM24" s="161">
        <v>0</v>
      </c>
      <c r="AN24" s="161">
        <v>3.75</v>
      </c>
      <c r="AO24" s="161">
        <v>5</v>
      </c>
      <c r="AP24" s="161">
        <v>0.06</v>
      </c>
      <c r="AQ24" s="71">
        <v>-82.35</v>
      </c>
      <c r="AR24" s="79">
        <f t="shared" si="11"/>
        <v>8.5209520824458488E-3</v>
      </c>
      <c r="AS24" s="82">
        <v>0.09</v>
      </c>
      <c r="AT24" s="82">
        <v>1.1599999999999999</v>
      </c>
      <c r="AU24" s="82">
        <v>0</v>
      </c>
      <c r="AV24" s="82">
        <v>80.52</v>
      </c>
      <c r="AW24" s="82">
        <v>57.89</v>
      </c>
      <c r="AX24" s="82">
        <v>5.61</v>
      </c>
      <c r="AY24" s="82">
        <v>0.03</v>
      </c>
      <c r="AZ24" s="82">
        <v>0</v>
      </c>
      <c r="BA24" s="187"/>
      <c r="BB24" s="187">
        <f t="shared" si="0"/>
        <v>1293.8900000000001</v>
      </c>
      <c r="BC24" s="187">
        <f t="shared" si="16"/>
        <v>1293.8899999999999</v>
      </c>
      <c r="BD24" s="187">
        <f t="shared" si="15"/>
        <v>0</v>
      </c>
      <c r="BE24" s="187"/>
      <c r="BF24" s="187"/>
      <c r="BG24" s="187"/>
    </row>
    <row r="25" spans="1:59" s="146" customFormat="1" ht="20.100000000000001" customHeight="1" x14ac:dyDescent="0.15">
      <c r="A25" s="263"/>
      <c r="B25" s="77" t="s">
        <v>50</v>
      </c>
      <c r="C25" s="71">
        <v>2055.29</v>
      </c>
      <c r="D25" s="71">
        <v>556.94000000000005</v>
      </c>
      <c r="E25" s="71">
        <v>-31.03</v>
      </c>
      <c r="F25" s="79">
        <f t="shared" si="3"/>
        <v>0.23006530324699531</v>
      </c>
      <c r="G25" s="71">
        <v>68.83</v>
      </c>
      <c r="H25" s="71">
        <v>1</v>
      </c>
      <c r="I25" s="71">
        <v>1.1499999999999999</v>
      </c>
      <c r="J25" s="169">
        <v>-13.53</v>
      </c>
      <c r="K25" s="79">
        <f t="shared" si="4"/>
        <v>9.9984976950241913E-3</v>
      </c>
      <c r="L25" s="93">
        <v>1573.69</v>
      </c>
      <c r="M25" s="93">
        <v>3300</v>
      </c>
      <c r="N25" s="93">
        <v>522.97</v>
      </c>
      <c r="O25" s="93">
        <v>-33.700000000000003</v>
      </c>
      <c r="P25" s="79">
        <f t="shared" si="5"/>
        <v>0.29927338803691672</v>
      </c>
      <c r="Q25" s="71"/>
      <c r="R25" s="71"/>
      <c r="S25" s="71"/>
      <c r="T25" s="71"/>
      <c r="U25" s="71"/>
      <c r="V25" s="79">
        <f t="shared" si="6"/>
        <v>0</v>
      </c>
      <c r="W25" s="93">
        <v>1573.69</v>
      </c>
      <c r="X25" s="93">
        <v>3300</v>
      </c>
      <c r="Y25" s="93">
        <v>-9.84</v>
      </c>
      <c r="Z25" s="93">
        <v>522.97</v>
      </c>
      <c r="AA25" s="71">
        <v>-33.700000000000003</v>
      </c>
      <c r="AB25" s="79">
        <f t="shared" si="7"/>
        <v>0.30004491691913177</v>
      </c>
      <c r="AC25" s="93">
        <v>0</v>
      </c>
      <c r="AD25" s="93">
        <v>0</v>
      </c>
      <c r="AE25" s="79">
        <f t="shared" si="8"/>
        <v>0</v>
      </c>
      <c r="AF25" s="93"/>
      <c r="AG25" s="71">
        <v>0</v>
      </c>
      <c r="AH25" s="79">
        <f t="shared" si="9"/>
        <v>0</v>
      </c>
      <c r="AI25" s="71"/>
      <c r="AJ25" s="71"/>
      <c r="AK25" s="71"/>
      <c r="AL25" s="79">
        <f t="shared" si="10"/>
        <v>0</v>
      </c>
      <c r="AM25" s="71"/>
      <c r="AN25" s="93">
        <v>0</v>
      </c>
      <c r="AO25" s="93">
        <v>0</v>
      </c>
      <c r="AP25" s="93">
        <v>0</v>
      </c>
      <c r="AQ25" s="70">
        <v>0</v>
      </c>
      <c r="AR25" s="79">
        <f t="shared" si="11"/>
        <v>0</v>
      </c>
      <c r="AS25" s="71">
        <v>0</v>
      </c>
      <c r="AT25" s="71"/>
      <c r="AU25" s="71"/>
      <c r="AV25" s="71">
        <v>28.43</v>
      </c>
      <c r="AW25" s="71">
        <v>3.89</v>
      </c>
      <c r="AX25" s="71">
        <v>0.5</v>
      </c>
      <c r="AY25" s="189">
        <v>0</v>
      </c>
      <c r="AZ25" s="71"/>
      <c r="BA25" s="187"/>
      <c r="BB25" s="187">
        <f t="shared" si="0"/>
        <v>556.94000000000005</v>
      </c>
      <c r="BC25" s="187">
        <f t="shared" si="16"/>
        <v>556.93999999999994</v>
      </c>
      <c r="BD25" s="187">
        <f t="shared" si="15"/>
        <v>0</v>
      </c>
      <c r="BE25" s="187"/>
      <c r="BF25" s="187"/>
      <c r="BG25" s="187"/>
    </row>
    <row r="26" spans="1:59" s="146" customFormat="1" ht="20.100000000000001" customHeight="1" x14ac:dyDescent="0.15">
      <c r="A26" s="263"/>
      <c r="B26" s="77" t="s">
        <v>51</v>
      </c>
      <c r="C26" s="80">
        <v>11850.753578500002</v>
      </c>
      <c r="D26" s="80">
        <v>2936.9033599999998</v>
      </c>
      <c r="E26" s="80">
        <v>22.353373565254522</v>
      </c>
      <c r="F26" s="79">
        <f t="shared" si="3"/>
        <v>1.2131999176311978</v>
      </c>
      <c r="G26" s="80">
        <v>3962.5429331300002</v>
      </c>
      <c r="H26" s="80">
        <v>181</v>
      </c>
      <c r="I26" s="80">
        <v>327.170072</v>
      </c>
      <c r="J26" s="80">
        <v>-1.4427929069348309</v>
      </c>
      <c r="K26" s="79">
        <f t="shared" si="4"/>
        <v>2.8445297484981729</v>
      </c>
      <c r="L26" s="80">
        <v>2694.1038349599994</v>
      </c>
      <c r="M26" s="80">
        <v>5219</v>
      </c>
      <c r="N26" s="80">
        <v>1036.5369740000001</v>
      </c>
      <c r="O26" s="80">
        <v>93.979341545912959</v>
      </c>
      <c r="P26" s="79">
        <f t="shared" si="5"/>
        <v>0.59316582602159484</v>
      </c>
      <c r="Q26" s="80"/>
      <c r="R26" s="80"/>
      <c r="S26" s="80"/>
      <c r="T26" s="80"/>
      <c r="U26" s="80"/>
      <c r="V26" s="79">
        <f t="shared" si="6"/>
        <v>0</v>
      </c>
      <c r="W26" s="80">
        <v>2693.98</v>
      </c>
      <c r="X26" s="80">
        <v>5218</v>
      </c>
      <c r="Y26" s="80">
        <v>118.23504809703054</v>
      </c>
      <c r="Z26" s="80">
        <v>1036.5249740000002</v>
      </c>
      <c r="AA26" s="80">
        <v>93.977095844932762</v>
      </c>
      <c r="AB26" s="79">
        <f t="shared" si="7"/>
        <v>0.59468812686853023</v>
      </c>
      <c r="AC26" s="80">
        <v>1</v>
      </c>
      <c r="AD26" s="80">
        <v>1.2E-2</v>
      </c>
      <c r="AE26" s="79">
        <f t="shared" si="8"/>
        <v>2.995024216517882E-3</v>
      </c>
      <c r="AF26" s="80">
        <v>0</v>
      </c>
      <c r="AG26" s="80">
        <v>0</v>
      </c>
      <c r="AH26" s="79">
        <f t="shared" si="9"/>
        <v>0</v>
      </c>
      <c r="AI26" s="76">
        <v>0</v>
      </c>
      <c r="AJ26" s="76">
        <v>0</v>
      </c>
      <c r="AK26" s="76">
        <v>0</v>
      </c>
      <c r="AL26" s="79">
        <f t="shared" si="10"/>
        <v>0</v>
      </c>
      <c r="AM26" s="76">
        <v>0</v>
      </c>
      <c r="AN26" s="80">
        <v>70.27</v>
      </c>
      <c r="AO26" s="80">
        <v>134</v>
      </c>
      <c r="AP26" s="80">
        <v>3.5939489999999998</v>
      </c>
      <c r="AQ26" s="80">
        <v>2441.4019630027715</v>
      </c>
      <c r="AR26" s="79">
        <f t="shared" si="11"/>
        <v>0.51039778692923632</v>
      </c>
      <c r="AS26" s="80">
        <v>352.54433</v>
      </c>
      <c r="AT26" s="80">
        <v>2.260262</v>
      </c>
      <c r="AU26" s="80">
        <v>355.16</v>
      </c>
      <c r="AV26" s="80">
        <v>55.224435</v>
      </c>
      <c r="AW26" s="80">
        <v>746.700739</v>
      </c>
      <c r="AX26" s="80">
        <v>57.712598999999997</v>
      </c>
      <c r="AY26" s="80">
        <v>0</v>
      </c>
      <c r="AZ26" s="80">
        <v>0</v>
      </c>
      <c r="BA26" s="187"/>
      <c r="BB26" s="187">
        <f t="shared" si="0"/>
        <v>2936.9033599999998</v>
      </c>
      <c r="BC26" s="187">
        <f t="shared" si="16"/>
        <v>2936.9033599999998</v>
      </c>
      <c r="BD26" s="187">
        <f t="shared" si="14"/>
        <v>0</v>
      </c>
      <c r="BE26" s="187"/>
      <c r="BF26" s="187"/>
      <c r="BG26" s="187"/>
    </row>
    <row r="27" spans="1:59" s="146" customFormat="1" ht="20.100000000000001" customHeight="1" x14ac:dyDescent="0.15">
      <c r="A27" s="263"/>
      <c r="B27" s="77" t="s">
        <v>52</v>
      </c>
      <c r="C27" s="79">
        <v>2364.13</v>
      </c>
      <c r="D27" s="79">
        <v>763.66</v>
      </c>
      <c r="E27" s="79">
        <v>1.98</v>
      </c>
      <c r="F27" s="79">
        <f t="shared" si="3"/>
        <v>0.31545888152691565</v>
      </c>
      <c r="G27" s="79">
        <v>0</v>
      </c>
      <c r="H27" s="79">
        <v>0</v>
      </c>
      <c r="I27" s="79">
        <v>0</v>
      </c>
      <c r="J27" s="79">
        <v>0</v>
      </c>
      <c r="K27" s="79">
        <f t="shared" si="4"/>
        <v>0</v>
      </c>
      <c r="L27" s="79">
        <v>2064.6799999999998</v>
      </c>
      <c r="M27" s="79">
        <v>0</v>
      </c>
      <c r="N27" s="79">
        <v>737.13</v>
      </c>
      <c r="O27" s="79">
        <v>2.0499999999999998</v>
      </c>
      <c r="P27" s="79">
        <f t="shared" si="5"/>
        <v>0.42182800643182672</v>
      </c>
      <c r="Q27" s="79">
        <v>0</v>
      </c>
      <c r="R27" s="79">
        <v>0</v>
      </c>
      <c r="S27" s="79">
        <v>0</v>
      </c>
      <c r="T27" s="79">
        <v>0</v>
      </c>
      <c r="U27" s="79">
        <v>0</v>
      </c>
      <c r="V27" s="79">
        <f t="shared" si="6"/>
        <v>0</v>
      </c>
      <c r="W27" s="79">
        <v>2064.6799999999998</v>
      </c>
      <c r="X27" s="79">
        <v>0</v>
      </c>
      <c r="Y27" s="79">
        <v>0</v>
      </c>
      <c r="Z27" s="79">
        <v>737.13</v>
      </c>
      <c r="AA27" s="79">
        <v>2.0499999999999998</v>
      </c>
      <c r="AB27" s="79">
        <f t="shared" si="7"/>
        <v>0.42291548197525591</v>
      </c>
      <c r="AC27" s="79">
        <v>0</v>
      </c>
      <c r="AD27" s="79">
        <v>0</v>
      </c>
      <c r="AE27" s="79">
        <f t="shared" si="8"/>
        <v>0</v>
      </c>
      <c r="AF27" s="79">
        <v>0</v>
      </c>
      <c r="AG27" s="79">
        <v>0</v>
      </c>
      <c r="AH27" s="79">
        <f t="shared" si="9"/>
        <v>0</v>
      </c>
      <c r="AI27" s="79">
        <v>0</v>
      </c>
      <c r="AJ27" s="79">
        <v>0</v>
      </c>
      <c r="AK27" s="79">
        <v>0</v>
      </c>
      <c r="AL27" s="79">
        <f t="shared" si="10"/>
        <v>0</v>
      </c>
      <c r="AM27" s="115">
        <v>0</v>
      </c>
      <c r="AN27" s="79">
        <v>45.72</v>
      </c>
      <c r="AO27" s="79">
        <v>0</v>
      </c>
      <c r="AP27" s="79">
        <v>0.36</v>
      </c>
      <c r="AQ27" s="79">
        <v>-0.88</v>
      </c>
      <c r="AR27" s="79">
        <f t="shared" si="11"/>
        <v>5.1125712494675096E-2</v>
      </c>
      <c r="AS27" s="79">
        <v>0</v>
      </c>
      <c r="AT27" s="79">
        <v>0.21</v>
      </c>
      <c r="AU27" s="79">
        <v>0</v>
      </c>
      <c r="AV27" s="79">
        <v>15.03</v>
      </c>
      <c r="AW27" s="79">
        <v>10.32</v>
      </c>
      <c r="AX27" s="79">
        <v>0.61</v>
      </c>
      <c r="AY27" s="80">
        <v>0</v>
      </c>
      <c r="AZ27" s="162">
        <v>0</v>
      </c>
      <c r="BA27" s="187"/>
      <c r="BB27" s="187">
        <f t="shared" si="0"/>
        <v>763.66</v>
      </c>
      <c r="BC27" s="187">
        <f t="shared" si="13"/>
        <v>763.66000000000008</v>
      </c>
      <c r="BD27" s="187">
        <f t="shared" si="14"/>
        <v>0</v>
      </c>
      <c r="BE27" s="187"/>
      <c r="BF27" s="187"/>
      <c r="BG27" s="187"/>
    </row>
    <row r="28" spans="1:59" s="146" customFormat="1" ht="20.100000000000001" customHeight="1" x14ac:dyDescent="0.15">
      <c r="A28" s="263"/>
      <c r="B28" s="77" t="s">
        <v>53</v>
      </c>
      <c r="C28" s="162">
        <v>4965.9237388499996</v>
      </c>
      <c r="D28" s="162">
        <v>1619.264819</v>
      </c>
      <c r="E28" s="162">
        <v>2.1863171612121599</v>
      </c>
      <c r="F28" s="79">
        <f t="shared" si="3"/>
        <v>0.66889907641833224</v>
      </c>
      <c r="G28" s="162">
        <v>734.47893308000005</v>
      </c>
      <c r="H28" s="162">
        <v>21</v>
      </c>
      <c r="I28" s="162">
        <v>61.350476999999998</v>
      </c>
      <c r="J28" s="162">
        <v>475.52042213883698</v>
      </c>
      <c r="K28" s="79">
        <f t="shared" si="4"/>
        <v>0.53340226336794316</v>
      </c>
      <c r="L28" s="162">
        <v>3196.18166625</v>
      </c>
      <c r="M28" s="162">
        <v>5462</v>
      </c>
      <c r="N28" s="162">
        <v>1461.8985259999999</v>
      </c>
      <c r="O28" s="162">
        <v>-2.20171620473505</v>
      </c>
      <c r="P28" s="79">
        <f t="shared" si="5"/>
        <v>0.83658206941544366</v>
      </c>
      <c r="Q28" s="162"/>
      <c r="R28" s="162"/>
      <c r="S28" s="162"/>
      <c r="T28" s="162"/>
      <c r="U28" s="162"/>
      <c r="V28" s="79">
        <f t="shared" si="6"/>
        <v>0</v>
      </c>
      <c r="W28" s="162">
        <v>3196.0596662500002</v>
      </c>
      <c r="X28" s="162">
        <v>5461</v>
      </c>
      <c r="Y28" s="162">
        <v>-14.2161482877788</v>
      </c>
      <c r="Z28" s="162">
        <v>1461.887205</v>
      </c>
      <c r="AA28" s="162">
        <v>-2.2018193069306902</v>
      </c>
      <c r="AB28" s="79">
        <f t="shared" si="7"/>
        <v>0.8387322886004297</v>
      </c>
      <c r="AC28" s="162">
        <v>1</v>
      </c>
      <c r="AD28" s="162">
        <v>1.1320999999999999E-2</v>
      </c>
      <c r="AE28" s="79">
        <f t="shared" si="8"/>
        <v>2.8255557629332448E-3</v>
      </c>
      <c r="AF28" s="162"/>
      <c r="AG28" s="162"/>
      <c r="AH28" s="79">
        <f t="shared" si="9"/>
        <v>0</v>
      </c>
      <c r="AI28" s="162"/>
      <c r="AJ28" s="162"/>
      <c r="AK28" s="162"/>
      <c r="AL28" s="79">
        <f t="shared" si="10"/>
        <v>0</v>
      </c>
      <c r="AM28" s="162"/>
      <c r="AN28" s="162">
        <v>16</v>
      </c>
      <c r="AO28" s="162">
        <v>16</v>
      </c>
      <c r="AP28" s="162">
        <v>0.113217</v>
      </c>
      <c r="AQ28" s="162" t="e">
        <v>#DIV/0!</v>
      </c>
      <c r="AR28" s="79">
        <f t="shared" si="11"/>
        <v>1.6078610531971196E-2</v>
      </c>
      <c r="AS28" s="162">
        <v>34.698</v>
      </c>
      <c r="AT28" s="162">
        <v>0.439697</v>
      </c>
      <c r="AU28" s="162"/>
      <c r="AV28" s="162">
        <v>27.010213</v>
      </c>
      <c r="AW28" s="162">
        <v>33.754688999999999</v>
      </c>
      <c r="AX28" s="162"/>
      <c r="AY28" s="162"/>
      <c r="AZ28" s="162"/>
      <c r="BA28" s="187"/>
      <c r="BB28" s="187">
        <f t="shared" si="0"/>
        <v>1619.264819</v>
      </c>
      <c r="BC28" s="187">
        <f t="shared" si="13"/>
        <v>1619.2648190000002</v>
      </c>
      <c r="BD28" s="187">
        <f t="shared" si="14"/>
        <v>0</v>
      </c>
      <c r="BE28" s="187"/>
      <c r="BF28" s="187"/>
      <c r="BG28" s="187"/>
    </row>
    <row r="29" spans="1:59" s="146" customFormat="1" ht="20.100000000000001" customHeight="1" x14ac:dyDescent="0.15">
      <c r="A29" s="263"/>
      <c r="B29" s="77" t="s">
        <v>54</v>
      </c>
      <c r="C29" s="162">
        <v>3556.3189922500001</v>
      </c>
      <c r="D29" s="162">
        <v>1206.173757307</v>
      </c>
      <c r="E29" s="162">
        <v>-9.4720086986654604</v>
      </c>
      <c r="F29" s="79">
        <f t="shared" si="3"/>
        <v>0.49825606213129359</v>
      </c>
      <c r="G29" s="162">
        <v>249.99017463999999</v>
      </c>
      <c r="H29" s="162">
        <v>4</v>
      </c>
      <c r="I29" s="162">
        <v>4.4001123069999997</v>
      </c>
      <c r="J29" s="162">
        <v>-89.531598847792594</v>
      </c>
      <c r="K29" s="79">
        <f t="shared" si="4"/>
        <v>3.825609805164093E-2</v>
      </c>
      <c r="L29" s="162">
        <v>3215.0488176099998</v>
      </c>
      <c r="M29" s="162">
        <v>6655</v>
      </c>
      <c r="N29" s="162">
        <v>1188.158858</v>
      </c>
      <c r="O29" s="162">
        <v>-23.525361395720299</v>
      </c>
      <c r="P29" s="79">
        <f t="shared" si="5"/>
        <v>0.67993255245947926</v>
      </c>
      <c r="Q29" s="162">
        <v>1.3221000000000001</v>
      </c>
      <c r="R29" s="162">
        <v>0</v>
      </c>
      <c r="S29" s="162">
        <v>-100</v>
      </c>
      <c r="T29" s="162">
        <v>7.4611999999999998E-2</v>
      </c>
      <c r="U29" s="162">
        <v>0</v>
      </c>
      <c r="V29" s="79">
        <f t="shared" si="6"/>
        <v>1.3521666562533352E-3</v>
      </c>
      <c r="W29" s="162">
        <v>3214.9268176099999</v>
      </c>
      <c r="X29" s="162">
        <v>6653</v>
      </c>
      <c r="Y29" s="162">
        <v>-21.498525073746301</v>
      </c>
      <c r="Z29" s="162">
        <v>1188.1399899999999</v>
      </c>
      <c r="AA29" s="162">
        <v>-7.3697332815862504</v>
      </c>
      <c r="AB29" s="79">
        <f t="shared" si="7"/>
        <v>0.68167459813726983</v>
      </c>
      <c r="AC29" s="162">
        <v>2</v>
      </c>
      <c r="AD29" s="162">
        <v>1.8867999999999999E-2</v>
      </c>
      <c r="AE29" s="79">
        <f t="shared" si="8"/>
        <v>4.7091764097716158E-3</v>
      </c>
      <c r="AF29" s="162">
        <v>0</v>
      </c>
      <c r="AG29" s="162">
        <v>0</v>
      </c>
      <c r="AH29" s="79">
        <f t="shared" si="9"/>
        <v>0</v>
      </c>
      <c r="AI29" s="162">
        <v>0</v>
      </c>
      <c r="AJ29" s="162">
        <v>0</v>
      </c>
      <c r="AK29" s="162"/>
      <c r="AL29" s="79">
        <f t="shared" si="10"/>
        <v>0</v>
      </c>
      <c r="AM29" s="162"/>
      <c r="AN29" s="162">
        <v>0</v>
      </c>
      <c r="AO29" s="162">
        <v>0</v>
      </c>
      <c r="AP29" s="162">
        <v>0</v>
      </c>
      <c r="AQ29" s="162"/>
      <c r="AR29" s="79">
        <f t="shared" si="11"/>
        <v>0</v>
      </c>
      <c r="AS29" s="162">
        <v>0</v>
      </c>
      <c r="AT29" s="162">
        <v>0</v>
      </c>
      <c r="AU29" s="162">
        <v>0</v>
      </c>
      <c r="AV29" s="162">
        <v>13.056874000000001</v>
      </c>
      <c r="AW29" s="162">
        <v>0.55791299999999999</v>
      </c>
      <c r="AX29" s="162">
        <v>0</v>
      </c>
      <c r="AY29" s="162"/>
      <c r="AZ29" s="162"/>
      <c r="BA29" s="187"/>
      <c r="BB29" s="187">
        <f t="shared" si="0"/>
        <v>1206.173757307</v>
      </c>
      <c r="BC29" s="187">
        <f t="shared" si="13"/>
        <v>1206.1737573070002</v>
      </c>
      <c r="BD29" s="187">
        <f t="shared" si="14"/>
        <v>0</v>
      </c>
      <c r="BE29" s="187"/>
      <c r="BF29" s="187"/>
      <c r="BG29" s="187"/>
    </row>
    <row r="30" spans="1:59" s="146" customFormat="1" ht="20.100000000000001" customHeight="1" x14ac:dyDescent="0.15">
      <c r="A30" s="263"/>
      <c r="B30" s="77" t="s">
        <v>55</v>
      </c>
      <c r="C30" s="74">
        <v>7156.5950722999996</v>
      </c>
      <c r="D30" s="74">
        <v>1207.7960009999999</v>
      </c>
      <c r="E30" s="74">
        <v>39.013566273882297</v>
      </c>
      <c r="F30" s="79">
        <f t="shared" si="3"/>
        <v>0.49892619174520275</v>
      </c>
      <c r="G30" s="74">
        <v>119.00000000999999</v>
      </c>
      <c r="H30" s="74">
        <v>7</v>
      </c>
      <c r="I30" s="74">
        <v>4.3632049999999998</v>
      </c>
      <c r="J30" s="74">
        <v>-93.783936449085999</v>
      </c>
      <c r="K30" s="79">
        <f t="shared" si="4"/>
        <v>3.7935213161233064E-2</v>
      </c>
      <c r="L30" s="74">
        <v>1816.8490442</v>
      </c>
      <c r="M30" s="74">
        <v>3715</v>
      </c>
      <c r="N30" s="74">
        <v>877.34953499999995</v>
      </c>
      <c r="O30" s="74">
        <v>30.863476065912199</v>
      </c>
      <c r="P30" s="79">
        <f t="shared" si="5"/>
        <v>0.50206965568209161</v>
      </c>
      <c r="Q30" s="74"/>
      <c r="R30" s="74"/>
      <c r="S30" s="74"/>
      <c r="T30" s="74"/>
      <c r="U30" s="74">
        <v>-100</v>
      </c>
      <c r="V30" s="79">
        <f t="shared" si="6"/>
        <v>0</v>
      </c>
      <c r="W30" s="74">
        <v>1803.7950438</v>
      </c>
      <c r="X30" s="74">
        <v>3608</v>
      </c>
      <c r="Y30" s="74">
        <v>3.9769452449567702</v>
      </c>
      <c r="Z30" s="74">
        <v>875.25140399999998</v>
      </c>
      <c r="AA30" s="74">
        <v>30.977742211680901</v>
      </c>
      <c r="AB30" s="79">
        <f t="shared" si="7"/>
        <v>0.50216022868717791</v>
      </c>
      <c r="AC30" s="74">
        <v>107</v>
      </c>
      <c r="AD30" s="74">
        <v>2.098131</v>
      </c>
      <c r="AE30" s="79">
        <f t="shared" si="8"/>
        <v>0.52366276286890667</v>
      </c>
      <c r="AF30" s="74"/>
      <c r="AG30" s="74"/>
      <c r="AH30" s="79">
        <f t="shared" si="9"/>
        <v>0</v>
      </c>
      <c r="AI30" s="74"/>
      <c r="AJ30" s="74"/>
      <c r="AK30" s="74" t="s">
        <v>56</v>
      </c>
      <c r="AL30" s="79">
        <f t="shared" si="10"/>
        <v>0</v>
      </c>
      <c r="AM30" s="74"/>
      <c r="AN30" s="74"/>
      <c r="AO30" s="74"/>
      <c r="AP30" s="74"/>
      <c r="AQ30" s="74"/>
      <c r="AR30" s="79">
        <f t="shared" si="11"/>
        <v>0</v>
      </c>
      <c r="AS30" s="74"/>
      <c r="AT30" s="74">
        <v>5.7547160000000002</v>
      </c>
      <c r="AU30" s="74">
        <v>12.215434999999999</v>
      </c>
      <c r="AV30" s="74">
        <v>306.59055899999998</v>
      </c>
      <c r="AW30" s="74">
        <v>0.98455499999999996</v>
      </c>
      <c r="AX30" s="74">
        <v>0.53799600000000003</v>
      </c>
      <c r="AY30" s="74"/>
      <c r="AZ30" s="74"/>
      <c r="BA30" s="187"/>
      <c r="BB30" s="187">
        <f t="shared" si="0"/>
        <v>1207.7960009999999</v>
      </c>
      <c r="BC30" s="187">
        <f t="shared" si="13"/>
        <v>1207.7960009999999</v>
      </c>
      <c r="BD30" s="187">
        <f t="shared" si="14"/>
        <v>0</v>
      </c>
      <c r="BE30" s="187"/>
      <c r="BF30" s="187"/>
      <c r="BG30" s="187"/>
    </row>
    <row r="31" spans="1:59" s="146" customFormat="1" ht="20.100000000000001" customHeight="1" x14ac:dyDescent="0.15">
      <c r="A31" s="263"/>
      <c r="B31" s="77" t="s">
        <v>57</v>
      </c>
      <c r="C31" s="74">
        <v>3270.7195999999999</v>
      </c>
      <c r="D31" s="74">
        <v>643.1</v>
      </c>
      <c r="E31" s="74"/>
      <c r="F31" s="79">
        <f t="shared" si="3"/>
        <v>0.26565697654710146</v>
      </c>
      <c r="G31" s="74">
        <v>245.953</v>
      </c>
      <c r="H31" s="74">
        <v>4</v>
      </c>
      <c r="I31" s="74">
        <v>13.27</v>
      </c>
      <c r="J31" s="74"/>
      <c r="K31" s="79">
        <f t="shared" si="4"/>
        <v>0.1153739690547574</v>
      </c>
      <c r="L31" s="74">
        <v>1805.4154000000001</v>
      </c>
      <c r="M31" s="74">
        <v>3462</v>
      </c>
      <c r="N31" s="74">
        <v>585.79999999999995</v>
      </c>
      <c r="O31" s="74"/>
      <c r="P31" s="79">
        <f t="shared" si="5"/>
        <v>0.33522831273691761</v>
      </c>
      <c r="Q31" s="74">
        <v>0</v>
      </c>
      <c r="R31" s="74">
        <v>0</v>
      </c>
      <c r="S31" s="74"/>
      <c r="T31" s="74">
        <v>0</v>
      </c>
      <c r="U31" s="74"/>
      <c r="V31" s="79">
        <f t="shared" si="6"/>
        <v>0</v>
      </c>
      <c r="W31" s="74">
        <v>1804.0734</v>
      </c>
      <c r="X31" s="74">
        <v>3451</v>
      </c>
      <c r="Y31" s="74"/>
      <c r="Z31" s="74">
        <v>584.91999999999996</v>
      </c>
      <c r="AA31" s="74"/>
      <c r="AB31" s="79">
        <f t="shared" si="7"/>
        <v>0.33558764901301896</v>
      </c>
      <c r="AC31" s="74">
        <v>3</v>
      </c>
      <c r="AD31" s="74">
        <v>0.03</v>
      </c>
      <c r="AE31" s="79">
        <f t="shared" si="8"/>
        <v>7.4875605412947042E-3</v>
      </c>
      <c r="AF31" s="74">
        <v>8</v>
      </c>
      <c r="AG31" s="74">
        <v>0.88</v>
      </c>
      <c r="AH31" s="79">
        <f t="shared" si="9"/>
        <v>2.9486640273443014</v>
      </c>
      <c r="AI31" s="74">
        <v>0</v>
      </c>
      <c r="AJ31" s="74">
        <v>0</v>
      </c>
      <c r="AK31" s="74" t="e">
        <v>#DIV/0!</v>
      </c>
      <c r="AL31" s="79">
        <f t="shared" si="10"/>
        <v>0</v>
      </c>
      <c r="AM31" s="74">
        <v>0</v>
      </c>
      <c r="AN31" s="74">
        <v>0</v>
      </c>
      <c r="AO31" s="74">
        <v>0</v>
      </c>
      <c r="AP31" s="74">
        <v>0</v>
      </c>
      <c r="AQ31" s="74" t="e">
        <v>#DIV/0!</v>
      </c>
      <c r="AR31" s="79">
        <f t="shared" si="11"/>
        <v>0</v>
      </c>
      <c r="AS31" s="74">
        <v>0</v>
      </c>
      <c r="AT31" s="74">
        <v>10.33</v>
      </c>
      <c r="AU31" s="74">
        <v>0</v>
      </c>
      <c r="AV31" s="74">
        <v>21.71</v>
      </c>
      <c r="AW31" s="74">
        <v>11.99</v>
      </c>
      <c r="AX31" s="74">
        <v>0</v>
      </c>
      <c r="AY31" s="74">
        <v>0</v>
      </c>
      <c r="AZ31" s="74">
        <v>0</v>
      </c>
      <c r="BA31" s="187"/>
      <c r="BB31" s="187">
        <f t="shared" si="0"/>
        <v>643.1</v>
      </c>
      <c r="BC31" s="187">
        <f t="shared" si="13"/>
        <v>643.1</v>
      </c>
      <c r="BD31" s="187">
        <f t="shared" si="14"/>
        <v>0</v>
      </c>
      <c r="BE31" s="187"/>
      <c r="BF31" s="187"/>
      <c r="BG31" s="187"/>
    </row>
    <row r="32" spans="1:59" s="146" customFormat="1" ht="20.100000000000001" customHeight="1" x14ac:dyDescent="0.15">
      <c r="A32" s="263"/>
      <c r="B32" s="77" t="s">
        <v>58</v>
      </c>
      <c r="C32" s="79">
        <v>5111.1292508699999</v>
      </c>
      <c r="D32" s="79">
        <v>1170.1157639999999</v>
      </c>
      <c r="E32" s="79">
        <v>-53.47</v>
      </c>
      <c r="F32" s="79">
        <f t="shared" si="3"/>
        <v>0.48336093309647277</v>
      </c>
      <c r="G32" s="74">
        <v>47.099205660000003</v>
      </c>
      <c r="H32" s="74">
        <v>2</v>
      </c>
      <c r="I32" s="74">
        <v>1.2361930000000001</v>
      </c>
      <c r="J32" s="74">
        <v>-99.99</v>
      </c>
      <c r="K32" s="79">
        <f t="shared" si="4"/>
        <v>1.0747889444439166E-2</v>
      </c>
      <c r="L32" s="79">
        <v>3184.0114452100001</v>
      </c>
      <c r="M32" s="79">
        <v>5647</v>
      </c>
      <c r="N32" s="79">
        <v>1118.9659039999999</v>
      </c>
      <c r="O32" s="79">
        <v>-38.31</v>
      </c>
      <c r="P32" s="79">
        <f t="shared" si="5"/>
        <v>0.64033638103117063</v>
      </c>
      <c r="Q32" s="79">
        <v>0</v>
      </c>
      <c r="R32" s="79">
        <v>0</v>
      </c>
      <c r="S32" s="79">
        <v>-100</v>
      </c>
      <c r="T32" s="79">
        <v>0</v>
      </c>
      <c r="U32" s="79">
        <v>-100</v>
      </c>
      <c r="V32" s="79">
        <f t="shared" si="6"/>
        <v>0</v>
      </c>
      <c r="W32" s="74">
        <v>3184.0114452100001</v>
      </c>
      <c r="X32" s="74">
        <v>5647</v>
      </c>
      <c r="Y32" s="74">
        <v>-29.614857285304801</v>
      </c>
      <c r="Z32" s="74">
        <v>1118.965903</v>
      </c>
      <c r="AA32" s="79">
        <v>-38.310688622342198</v>
      </c>
      <c r="AB32" s="79">
        <f t="shared" si="7"/>
        <v>0.64198717211498979</v>
      </c>
      <c r="AC32" s="79">
        <v>0</v>
      </c>
      <c r="AD32" s="79">
        <v>0</v>
      </c>
      <c r="AE32" s="79">
        <f t="shared" si="8"/>
        <v>0</v>
      </c>
      <c r="AF32" s="71">
        <v>0</v>
      </c>
      <c r="AG32" s="71">
        <v>0</v>
      </c>
      <c r="AH32" s="79">
        <f t="shared" si="9"/>
        <v>0</v>
      </c>
      <c r="AI32" s="71"/>
      <c r="AJ32" s="71"/>
      <c r="AK32" s="71"/>
      <c r="AL32" s="79">
        <f t="shared" si="10"/>
        <v>0</v>
      </c>
      <c r="AM32" s="74"/>
      <c r="AN32" s="74">
        <v>0.215</v>
      </c>
      <c r="AO32" s="74">
        <v>1</v>
      </c>
      <c r="AP32" s="74">
        <v>9.4339999999999997E-3</v>
      </c>
      <c r="AQ32" s="74">
        <v>-70.41</v>
      </c>
      <c r="AR32" s="79">
        <f t="shared" si="11"/>
        <v>1.3397776990965689E-3</v>
      </c>
      <c r="AS32" s="74"/>
      <c r="AT32" s="74"/>
      <c r="AU32" s="74"/>
      <c r="AV32" s="74">
        <v>24.283090999999999</v>
      </c>
      <c r="AW32" s="74">
        <v>25.621141999999999</v>
      </c>
      <c r="AX32" s="74"/>
      <c r="AY32" s="76"/>
      <c r="AZ32" s="74"/>
      <c r="BA32" s="187"/>
      <c r="BB32" s="187">
        <f t="shared" si="0"/>
        <v>1170.1157639999999</v>
      </c>
      <c r="BC32" s="187">
        <f t="shared" si="13"/>
        <v>1170.1157639999999</v>
      </c>
      <c r="BD32" s="187">
        <f t="shared" si="14"/>
        <v>0</v>
      </c>
      <c r="BE32" s="187"/>
      <c r="BF32" s="187"/>
      <c r="BG32" s="187"/>
    </row>
    <row r="33" spans="1:59" s="146" customFormat="1" ht="20.100000000000001" customHeight="1" x14ac:dyDescent="0.15">
      <c r="A33" s="263"/>
      <c r="B33" s="77" t="s">
        <v>59</v>
      </c>
      <c r="C33" s="83">
        <v>2989.02</v>
      </c>
      <c r="D33" s="83">
        <v>690.01</v>
      </c>
      <c r="E33" s="83">
        <v>-5.3029575241885656</v>
      </c>
      <c r="F33" s="79">
        <f t="shared" si="3"/>
        <v>0.28503494073591273</v>
      </c>
      <c r="G33" s="161">
        <v>174.59</v>
      </c>
      <c r="H33" s="83">
        <v>3</v>
      </c>
      <c r="I33" s="83">
        <v>21.4</v>
      </c>
      <c r="J33" s="83">
        <v>15.80086580086579</v>
      </c>
      <c r="K33" s="79">
        <f t="shared" si="4"/>
        <v>0.18605900058566754</v>
      </c>
      <c r="L33" s="94">
        <v>2455.54</v>
      </c>
      <c r="M33" s="94">
        <v>6923</v>
      </c>
      <c r="N33" s="83">
        <v>624.36</v>
      </c>
      <c r="O33" s="83">
        <v>-10.699829798189274</v>
      </c>
      <c r="P33" s="79">
        <f t="shared" si="5"/>
        <v>0.35729455332950139</v>
      </c>
      <c r="Q33" s="82">
        <v>0</v>
      </c>
      <c r="R33" s="82">
        <v>0</v>
      </c>
      <c r="S33" s="83" t="e">
        <v>#DIV/0!</v>
      </c>
      <c r="T33" s="82">
        <v>0</v>
      </c>
      <c r="U33" s="83" t="e">
        <v>#DIV/0!</v>
      </c>
      <c r="V33" s="79">
        <f t="shared" si="6"/>
        <v>0</v>
      </c>
      <c r="W33" s="94">
        <v>2105.15</v>
      </c>
      <c r="X33" s="94">
        <v>4051</v>
      </c>
      <c r="Y33" s="83">
        <v>3.4738186462324392</v>
      </c>
      <c r="Z33" s="83">
        <v>591.03</v>
      </c>
      <c r="AA33" s="176">
        <v>-14.236584728792396</v>
      </c>
      <c r="AB33" s="79">
        <f t="shared" si="7"/>
        <v>0.33909315495480508</v>
      </c>
      <c r="AC33" s="131">
        <v>2853</v>
      </c>
      <c r="AD33" s="83">
        <v>32.33</v>
      </c>
      <c r="AE33" s="79">
        <f t="shared" si="8"/>
        <v>8.0690944100019255</v>
      </c>
      <c r="AF33" s="83">
        <v>19</v>
      </c>
      <c r="AG33" s="83">
        <v>1</v>
      </c>
      <c r="AH33" s="79">
        <f t="shared" si="9"/>
        <v>3.3507545765276157</v>
      </c>
      <c r="AI33" s="83">
        <v>0</v>
      </c>
      <c r="AJ33" s="83">
        <v>0</v>
      </c>
      <c r="AK33" s="83">
        <v>0</v>
      </c>
      <c r="AL33" s="79">
        <f t="shared" si="10"/>
        <v>0</v>
      </c>
      <c r="AM33" s="83">
        <v>0</v>
      </c>
      <c r="AN33" s="181">
        <v>64.02</v>
      </c>
      <c r="AO33" s="94">
        <v>320</v>
      </c>
      <c r="AP33" s="83">
        <v>0.31</v>
      </c>
      <c r="AQ33" s="82">
        <v>0</v>
      </c>
      <c r="AR33" s="79">
        <f t="shared" si="11"/>
        <v>4.4024919092636887E-2</v>
      </c>
      <c r="AS33" s="83"/>
      <c r="AT33" s="83"/>
      <c r="AU33" s="83">
        <v>0</v>
      </c>
      <c r="AV33" s="131">
        <v>11.32</v>
      </c>
      <c r="AW33" s="83">
        <v>30.78</v>
      </c>
      <c r="AX33" s="83">
        <v>1.84</v>
      </c>
      <c r="AY33" s="190">
        <v>0</v>
      </c>
      <c r="AZ33" s="83">
        <v>0</v>
      </c>
      <c r="BA33" s="187"/>
      <c r="BB33" s="187">
        <f t="shared" si="0"/>
        <v>690.01</v>
      </c>
      <c r="BC33" s="187">
        <f t="shared" si="13"/>
        <v>690.01</v>
      </c>
      <c r="BD33" s="187">
        <f t="shared" si="14"/>
        <v>0</v>
      </c>
      <c r="BE33" s="187"/>
      <c r="BF33" s="187"/>
      <c r="BG33" s="187"/>
    </row>
    <row r="34" spans="1:59" s="146" customFormat="1" ht="20.100000000000001" customHeight="1" x14ac:dyDescent="0.15">
      <c r="A34" s="263"/>
      <c r="B34" s="77" t="s">
        <v>60</v>
      </c>
      <c r="C34" s="79">
        <v>60757.348603780003</v>
      </c>
      <c r="D34" s="79">
        <v>5264.8836680000004</v>
      </c>
      <c r="E34" s="79">
        <v>-26.751750591219</v>
      </c>
      <c r="F34" s="79">
        <f t="shared" si="3"/>
        <v>2.17486095026138</v>
      </c>
      <c r="G34" s="79">
        <v>24393.694801789999</v>
      </c>
      <c r="H34" s="79">
        <v>306</v>
      </c>
      <c r="I34" s="79">
        <v>735.69800499999997</v>
      </c>
      <c r="J34" s="79">
        <v>55.470317190336203</v>
      </c>
      <c r="K34" s="79">
        <f t="shared" si="4"/>
        <v>6.3964128758490402</v>
      </c>
      <c r="L34" s="79">
        <v>7850.93394343</v>
      </c>
      <c r="M34" s="79">
        <v>15140</v>
      </c>
      <c r="N34" s="79">
        <v>3162.3606009999999</v>
      </c>
      <c r="O34" s="79">
        <v>-29.187308309934899</v>
      </c>
      <c r="P34" s="79">
        <f t="shared" si="5"/>
        <v>1.809683865720271</v>
      </c>
      <c r="Q34" s="74">
        <v>262.46185695999998</v>
      </c>
      <c r="R34" s="74">
        <v>638</v>
      </c>
      <c r="S34" s="74">
        <v>-41.735159817351601</v>
      </c>
      <c r="T34" s="74">
        <v>89.302819</v>
      </c>
      <c r="U34" s="74">
        <v>-57.205010196818399</v>
      </c>
      <c r="V34" s="79">
        <f t="shared" si="6"/>
        <v>1.6184031276634698</v>
      </c>
      <c r="W34" s="74">
        <v>7823.3827694299998</v>
      </c>
      <c r="X34" s="74">
        <v>15045</v>
      </c>
      <c r="Y34" s="74">
        <v>-22.456447788887701</v>
      </c>
      <c r="Z34" s="74">
        <v>3158.5183900000002</v>
      </c>
      <c r="AA34" s="74">
        <v>-29.2207132058575</v>
      </c>
      <c r="AB34" s="79">
        <f t="shared" si="7"/>
        <v>1.8121448417979997</v>
      </c>
      <c r="AC34" s="79">
        <v>91</v>
      </c>
      <c r="AD34" s="79">
        <v>3.8082470000000002</v>
      </c>
      <c r="AE34" s="79">
        <f t="shared" si="8"/>
        <v>0.95048266562346462</v>
      </c>
      <c r="AF34" s="79">
        <v>4</v>
      </c>
      <c r="AG34" s="79">
        <v>3.3964000000000001E-2</v>
      </c>
      <c r="AH34" s="79">
        <f t="shared" si="9"/>
        <v>0.11380502843718394</v>
      </c>
      <c r="AI34" s="79">
        <v>45</v>
      </c>
      <c r="AJ34" s="79">
        <v>8.1</v>
      </c>
      <c r="AK34" s="79">
        <v>0</v>
      </c>
      <c r="AL34" s="79">
        <f t="shared" si="10"/>
        <v>0.37319352787493293</v>
      </c>
      <c r="AM34" s="115">
        <v>0</v>
      </c>
      <c r="AN34" s="79">
        <v>1145.556</v>
      </c>
      <c r="AO34" s="79">
        <v>38</v>
      </c>
      <c r="AP34" s="79">
        <v>41.528030999999999</v>
      </c>
      <c r="AQ34" s="79">
        <v>13.315345363374901</v>
      </c>
      <c r="AR34" s="79">
        <f t="shared" si="11"/>
        <v>5.8976393704887631</v>
      </c>
      <c r="AS34" s="79">
        <v>21.784482000000001</v>
      </c>
      <c r="AT34" s="79">
        <v>10.154235</v>
      </c>
      <c r="AU34" s="79">
        <v>50.942526000000001</v>
      </c>
      <c r="AV34" s="79">
        <v>343.94495999999998</v>
      </c>
      <c r="AW34" s="79">
        <v>188.79879800000001</v>
      </c>
      <c r="AX34" s="79">
        <v>701.57203000000004</v>
      </c>
      <c r="AY34" s="80"/>
      <c r="AZ34" s="162"/>
      <c r="BA34" s="187"/>
      <c r="BB34" s="187">
        <f t="shared" si="0"/>
        <v>5264.8836680000004</v>
      </c>
      <c r="BC34" s="187">
        <f t="shared" si="13"/>
        <v>5264.8836679999995</v>
      </c>
      <c r="BD34" s="187">
        <f t="shared" si="14"/>
        <v>0</v>
      </c>
      <c r="BE34" s="187"/>
      <c r="BF34" s="187"/>
      <c r="BG34" s="187"/>
    </row>
    <row r="35" spans="1:59" s="146" customFormat="1" ht="20.100000000000001" customHeight="1" x14ac:dyDescent="0.15">
      <c r="A35" s="263"/>
      <c r="B35" s="77" t="s">
        <v>39</v>
      </c>
      <c r="C35" s="89">
        <v>46073.159504069998</v>
      </c>
      <c r="D35" s="87">
        <v>8818.2147089999999</v>
      </c>
      <c r="E35" s="88">
        <v>22.241939252027699</v>
      </c>
      <c r="F35" s="79">
        <f t="shared" si="3"/>
        <v>3.642699826055229</v>
      </c>
      <c r="G35" s="95">
        <v>10144.966189369999</v>
      </c>
      <c r="H35" s="95">
        <v>155</v>
      </c>
      <c r="I35" s="95">
        <v>239.094854</v>
      </c>
      <c r="J35" s="88">
        <v>247.31982153158501</v>
      </c>
      <c r="K35" s="79">
        <f t="shared" si="4"/>
        <v>2.0787733448792571</v>
      </c>
      <c r="L35" s="89">
        <v>26695.83544617</v>
      </c>
      <c r="M35" s="89">
        <v>47336</v>
      </c>
      <c r="N35" s="89">
        <v>7982.182812</v>
      </c>
      <c r="O35" s="88">
        <v>19.985727587152699</v>
      </c>
      <c r="P35" s="79">
        <f t="shared" si="5"/>
        <v>4.5678621987442556</v>
      </c>
      <c r="Q35" s="89">
        <v>26.490321000000002</v>
      </c>
      <c r="R35" s="89">
        <v>63</v>
      </c>
      <c r="S35" s="88">
        <v>-57.142857142857103</v>
      </c>
      <c r="T35" s="89">
        <v>9.8269000000000002</v>
      </c>
      <c r="U35" s="88">
        <v>-59.366109824677501</v>
      </c>
      <c r="V35" s="79">
        <f t="shared" si="6"/>
        <v>0.17808940270111914</v>
      </c>
      <c r="W35" s="87">
        <v>25879.828735999999</v>
      </c>
      <c r="X35" s="89">
        <v>45013</v>
      </c>
      <c r="Y35" s="88">
        <v>41.4480093014486</v>
      </c>
      <c r="Z35" s="87">
        <v>7955.4577120000004</v>
      </c>
      <c r="AA35" s="88">
        <v>19.806298923251799</v>
      </c>
      <c r="AB35" s="79">
        <f t="shared" si="7"/>
        <v>4.5643051193198581</v>
      </c>
      <c r="AC35" s="89">
        <v>2323</v>
      </c>
      <c r="AD35" s="89">
        <v>26.725100000000001</v>
      </c>
      <c r="AE35" s="79">
        <f t="shared" si="8"/>
        <v>6.6701934740718363</v>
      </c>
      <c r="AF35" s="89">
        <v>0</v>
      </c>
      <c r="AG35" s="89">
        <v>0</v>
      </c>
      <c r="AH35" s="79">
        <f t="shared" si="9"/>
        <v>0</v>
      </c>
      <c r="AI35" s="102">
        <v>0</v>
      </c>
      <c r="AJ35" s="102">
        <v>0</v>
      </c>
      <c r="AK35" s="102" t="s">
        <v>49</v>
      </c>
      <c r="AL35" s="79">
        <f t="shared" si="10"/>
        <v>0</v>
      </c>
      <c r="AM35" s="102"/>
      <c r="AN35" s="102">
        <v>50.124600000000001</v>
      </c>
      <c r="AO35" s="89">
        <v>121</v>
      </c>
      <c r="AP35" s="102">
        <v>2.2067869999999998</v>
      </c>
      <c r="AQ35" s="88">
        <v>9.40438016709202</v>
      </c>
      <c r="AR35" s="79">
        <f t="shared" si="11"/>
        <v>0.3133987713860738</v>
      </c>
      <c r="AS35" s="102">
        <v>33.943398000000002</v>
      </c>
      <c r="AT35" s="102">
        <v>6.6793370000000003</v>
      </c>
      <c r="AU35" s="102">
        <v>0</v>
      </c>
      <c r="AV35" s="88">
        <v>494.411382</v>
      </c>
      <c r="AW35" s="102">
        <v>55.118127999999999</v>
      </c>
      <c r="AX35" s="102">
        <v>4.5780110000000001</v>
      </c>
      <c r="AY35" s="102">
        <v>-1.0054179711005399E-12</v>
      </c>
      <c r="AZ35" s="102"/>
      <c r="BA35" s="187"/>
      <c r="BB35" s="187">
        <f t="shared" si="0"/>
        <v>8818.2147089999999</v>
      </c>
      <c r="BC35" s="187">
        <f t="shared" si="13"/>
        <v>8818.2147089999962</v>
      </c>
      <c r="BD35" s="187">
        <f t="shared" si="14"/>
        <v>0</v>
      </c>
      <c r="BE35" s="187"/>
      <c r="BF35" s="187"/>
      <c r="BG35" s="187"/>
    </row>
    <row r="36" spans="1:59" s="146" customFormat="1" ht="20.100000000000001" customHeight="1" x14ac:dyDescent="0.15">
      <c r="A36" s="263"/>
      <c r="B36" s="77" t="s">
        <v>61</v>
      </c>
      <c r="C36" s="79">
        <v>2332.1363278899998</v>
      </c>
      <c r="D36" s="79">
        <v>318.98091499999998</v>
      </c>
      <c r="E36" s="79">
        <v>-40.207244417974401</v>
      </c>
      <c r="F36" s="79">
        <f t="shared" si="3"/>
        <v>0.13176722975451399</v>
      </c>
      <c r="G36" s="79">
        <v>414.24189999999999</v>
      </c>
      <c r="H36" s="79">
        <v>7</v>
      </c>
      <c r="I36" s="79">
        <v>8.5454139999999992</v>
      </c>
      <c r="J36" s="115">
        <v>-24.267718944312101</v>
      </c>
      <c r="K36" s="79">
        <f t="shared" si="4"/>
        <v>7.4296784506110825E-2</v>
      </c>
      <c r="L36" s="79">
        <v>1723.72632789</v>
      </c>
      <c r="M36" s="79">
        <v>984</v>
      </c>
      <c r="N36" s="79">
        <v>291.89729199999999</v>
      </c>
      <c r="O36" s="79">
        <v>-24.624348567183901</v>
      </c>
      <c r="P36" s="79">
        <f t="shared" si="5"/>
        <v>0.16704034941897469</v>
      </c>
      <c r="Q36" s="79"/>
      <c r="R36" s="79"/>
      <c r="S36" s="79"/>
      <c r="T36" s="79"/>
      <c r="U36" s="79"/>
      <c r="V36" s="79">
        <f t="shared" si="6"/>
        <v>0</v>
      </c>
      <c r="W36" s="79">
        <v>1723.72632789</v>
      </c>
      <c r="X36" s="79">
        <v>984</v>
      </c>
      <c r="Y36" s="79">
        <v>-27.540500736376998</v>
      </c>
      <c r="Z36" s="79">
        <v>291.89729199999999</v>
      </c>
      <c r="AA36" s="79">
        <v>-24.624348567183901</v>
      </c>
      <c r="AB36" s="79">
        <f t="shared" si="7"/>
        <v>0.16747098060511989</v>
      </c>
      <c r="AC36" s="79"/>
      <c r="AD36" s="79"/>
      <c r="AE36" s="79">
        <f t="shared" si="8"/>
        <v>0</v>
      </c>
      <c r="AF36" s="79"/>
      <c r="AG36" s="79"/>
      <c r="AH36" s="79">
        <f t="shared" si="9"/>
        <v>0</v>
      </c>
      <c r="AI36" s="79"/>
      <c r="AJ36" s="79"/>
      <c r="AK36" s="79"/>
      <c r="AL36" s="79">
        <f t="shared" si="10"/>
        <v>0</v>
      </c>
      <c r="AM36" s="115"/>
      <c r="AN36" s="79">
        <v>14.29</v>
      </c>
      <c r="AO36" s="79">
        <v>23</v>
      </c>
      <c r="AP36" s="79">
        <v>2.7358199999999999</v>
      </c>
      <c r="AQ36" s="79">
        <v>-96.908508615251606</v>
      </c>
      <c r="AR36" s="79">
        <f t="shared" si="11"/>
        <v>0.38852985210328339</v>
      </c>
      <c r="AS36" s="79"/>
      <c r="AT36" s="79">
        <v>9.4339999999999993E-2</v>
      </c>
      <c r="AU36" s="79">
        <v>9.4339999999999993E-2</v>
      </c>
      <c r="AV36" s="79">
        <v>15.377361000000001</v>
      </c>
      <c r="AW36" s="79">
        <v>0.236348</v>
      </c>
      <c r="AX36" s="79"/>
      <c r="AY36" s="80"/>
      <c r="AZ36" s="115"/>
      <c r="BA36" s="187"/>
      <c r="BB36" s="187">
        <f t="shared" si="0"/>
        <v>318.98091499999998</v>
      </c>
      <c r="BC36" s="187">
        <f t="shared" si="13"/>
        <v>318.98091499999998</v>
      </c>
      <c r="BD36" s="187">
        <f t="shared" si="14"/>
        <v>0</v>
      </c>
      <c r="BE36" s="187"/>
      <c r="BF36" s="187"/>
      <c r="BG36" s="187"/>
    </row>
    <row r="37" spans="1:59" s="146" customFormat="1" ht="20.100000000000001" customHeight="1" x14ac:dyDescent="0.15">
      <c r="A37" s="263"/>
      <c r="B37" s="77" t="s">
        <v>62</v>
      </c>
      <c r="C37" s="79">
        <v>746.82529999999997</v>
      </c>
      <c r="D37" s="79">
        <v>51.98</v>
      </c>
      <c r="E37" s="79">
        <v>373.62</v>
      </c>
      <c r="F37" s="79">
        <f t="shared" si="3"/>
        <v>2.1472321009047321E-2</v>
      </c>
      <c r="G37" s="79">
        <v>246.7509</v>
      </c>
      <c r="H37" s="79">
        <v>5</v>
      </c>
      <c r="I37" s="79">
        <v>4.5848000000000004</v>
      </c>
      <c r="J37" s="79">
        <v>-4.1840999999999999</v>
      </c>
      <c r="K37" s="79">
        <f t="shared" si="4"/>
        <v>3.9861836723606013E-2</v>
      </c>
      <c r="L37" s="74">
        <v>63.490114800000001</v>
      </c>
      <c r="M37" s="74">
        <v>75</v>
      </c>
      <c r="N37" s="74">
        <v>18.861184000000002</v>
      </c>
      <c r="O37" s="74">
        <v>1972.657582</v>
      </c>
      <c r="P37" s="79">
        <f t="shared" si="5"/>
        <v>1.0793449792660545E-2</v>
      </c>
      <c r="Q37" s="79"/>
      <c r="R37" s="79"/>
      <c r="S37" s="79"/>
      <c r="T37" s="79"/>
      <c r="U37" s="79"/>
      <c r="V37" s="79">
        <f t="shared" si="6"/>
        <v>0</v>
      </c>
      <c r="W37" s="74"/>
      <c r="X37" s="74"/>
      <c r="Y37" s="71"/>
      <c r="Z37" s="74"/>
      <c r="AA37" s="74"/>
      <c r="AB37" s="79">
        <f t="shared" si="7"/>
        <v>0</v>
      </c>
      <c r="AC37" s="74"/>
      <c r="AD37" s="74"/>
      <c r="AE37" s="79">
        <f t="shared" si="8"/>
        <v>0</v>
      </c>
      <c r="AF37" s="79"/>
      <c r="AG37" s="79"/>
      <c r="AH37" s="79">
        <f t="shared" si="9"/>
        <v>0</v>
      </c>
      <c r="AI37" s="79"/>
      <c r="AJ37" s="79"/>
      <c r="AK37" s="79"/>
      <c r="AL37" s="79">
        <f t="shared" si="10"/>
        <v>0</v>
      </c>
      <c r="AM37" s="115"/>
      <c r="AN37" s="79">
        <v>4.72</v>
      </c>
      <c r="AO37" s="79">
        <v>3</v>
      </c>
      <c r="AP37" s="79">
        <v>0.3957</v>
      </c>
      <c r="AQ37" s="79">
        <v>1.46</v>
      </c>
      <c r="AR37" s="79">
        <f t="shared" si="11"/>
        <v>5.6195678983730381E-2</v>
      </c>
      <c r="AS37" s="79">
        <v>0</v>
      </c>
      <c r="AT37" s="79">
        <v>9.6100000000000005E-2</v>
      </c>
      <c r="AU37" s="79">
        <v>5.3999999999999999E-2</v>
      </c>
      <c r="AV37" s="79">
        <v>25.0762</v>
      </c>
      <c r="AW37" s="79">
        <v>2.9157999999999999</v>
      </c>
      <c r="AX37" s="79"/>
      <c r="AY37" s="80"/>
      <c r="AZ37" s="162"/>
      <c r="BA37" s="187"/>
      <c r="BB37" s="187">
        <f t="shared" si="0"/>
        <v>51.98</v>
      </c>
      <c r="BC37" s="187">
        <f t="shared" si="13"/>
        <v>51.983784</v>
      </c>
      <c r="BD37" s="187">
        <f t="shared" si="14"/>
        <v>3.7840000000031182E-3</v>
      </c>
      <c r="BE37" s="187"/>
      <c r="BF37" s="187"/>
      <c r="BG37" s="187"/>
    </row>
    <row r="38" spans="1:59" s="146" customFormat="1" ht="20.100000000000001" customHeight="1" x14ac:dyDescent="0.15">
      <c r="A38" s="263"/>
      <c r="B38" s="77" t="s">
        <v>63</v>
      </c>
      <c r="C38" s="162">
        <v>8167.7123000000001</v>
      </c>
      <c r="D38" s="162">
        <v>2903.9576000000002</v>
      </c>
      <c r="E38" s="162">
        <v>5.5724</v>
      </c>
      <c r="F38" s="79">
        <f t="shared" si="3"/>
        <v>1.1995904152339869</v>
      </c>
      <c r="G38" s="162">
        <v>12.555</v>
      </c>
      <c r="H38" s="162">
        <v>2</v>
      </c>
      <c r="I38" s="162">
        <v>1.194</v>
      </c>
      <c r="J38" s="162">
        <v>395.83330000000001</v>
      </c>
      <c r="K38" s="79">
        <f t="shared" si="4"/>
        <v>1.0381048911181637E-2</v>
      </c>
      <c r="L38" s="162">
        <v>7077.4403000000002</v>
      </c>
      <c r="M38" s="162">
        <v>10205</v>
      </c>
      <c r="N38" s="162">
        <v>2748.0390000000002</v>
      </c>
      <c r="O38" s="162">
        <v>2.0646</v>
      </c>
      <c r="P38" s="79">
        <f t="shared" si="5"/>
        <v>1.5725853146214517</v>
      </c>
      <c r="Q38" s="162">
        <v>63.056899999999999</v>
      </c>
      <c r="R38" s="162">
        <v>172</v>
      </c>
      <c r="S38" s="162">
        <v>-51.412399999999998</v>
      </c>
      <c r="T38" s="162">
        <v>20.564499999999999</v>
      </c>
      <c r="U38" s="162">
        <v>-62.198900000000002</v>
      </c>
      <c r="V38" s="79">
        <f t="shared" si="6"/>
        <v>0.37268309658663101</v>
      </c>
      <c r="W38" s="162">
        <v>7077.4403000000002</v>
      </c>
      <c r="X38" s="162">
        <v>10205</v>
      </c>
      <c r="Y38" s="162">
        <v>4.1963999999999997</v>
      </c>
      <c r="Z38" s="162">
        <v>2748.0390000000002</v>
      </c>
      <c r="AA38" s="162">
        <v>2.0646</v>
      </c>
      <c r="AB38" s="79">
        <f t="shared" si="7"/>
        <v>1.5766394505335564</v>
      </c>
      <c r="AC38" s="162"/>
      <c r="AD38" s="162"/>
      <c r="AE38" s="79">
        <f t="shared" si="8"/>
        <v>0</v>
      </c>
      <c r="AF38" s="162"/>
      <c r="AG38" s="162"/>
      <c r="AH38" s="79">
        <f t="shared" si="9"/>
        <v>0</v>
      </c>
      <c r="AI38" s="162"/>
      <c r="AJ38" s="162"/>
      <c r="AK38" s="162"/>
      <c r="AL38" s="79">
        <f t="shared" si="10"/>
        <v>0</v>
      </c>
      <c r="AM38" s="162"/>
      <c r="AN38" s="162">
        <v>16.28</v>
      </c>
      <c r="AO38" s="162">
        <v>43</v>
      </c>
      <c r="AP38" s="162">
        <v>0.48499999999999999</v>
      </c>
      <c r="AQ38" s="162">
        <v>512.5</v>
      </c>
      <c r="AR38" s="79">
        <f t="shared" si="11"/>
        <v>6.8877695999770616E-2</v>
      </c>
      <c r="AS38" s="162"/>
      <c r="AT38" s="162"/>
      <c r="AU38" s="162">
        <v>53.868600000000001</v>
      </c>
      <c r="AV38" s="162">
        <v>45.467300000000002</v>
      </c>
      <c r="AW38" s="162">
        <v>53.005099999999999</v>
      </c>
      <c r="AX38" s="162">
        <v>1.8986000000000001</v>
      </c>
      <c r="AY38" s="191"/>
      <c r="AZ38" s="162"/>
      <c r="BA38" s="187"/>
      <c r="BB38" s="187">
        <f t="shared" si="0"/>
        <v>2903.9576000000002</v>
      </c>
      <c r="BC38" s="187">
        <f t="shared" si="13"/>
        <v>2903.9575999999997</v>
      </c>
      <c r="BD38" s="187">
        <f t="shared" si="14"/>
        <v>0</v>
      </c>
      <c r="BE38" s="187"/>
      <c r="BF38" s="187"/>
      <c r="BG38" s="187"/>
    </row>
    <row r="39" spans="1:59" s="146" customFormat="1" ht="20.100000000000001" customHeight="1" x14ac:dyDescent="0.15">
      <c r="A39" s="263"/>
      <c r="B39" s="77" t="s">
        <v>64</v>
      </c>
      <c r="C39" s="79">
        <v>88.88</v>
      </c>
      <c r="D39" s="79">
        <v>26.8</v>
      </c>
      <c r="E39" s="79">
        <v>-96.524716012241299</v>
      </c>
      <c r="F39" s="79">
        <f t="shared" si="3"/>
        <v>1.107076189000516E-2</v>
      </c>
      <c r="G39" s="79">
        <v>0</v>
      </c>
      <c r="H39" s="79">
        <v>0</v>
      </c>
      <c r="I39" s="79">
        <v>0</v>
      </c>
      <c r="J39" s="79">
        <v>0</v>
      </c>
      <c r="K39" s="79">
        <f t="shared" si="4"/>
        <v>0</v>
      </c>
      <c r="L39" s="79">
        <v>54.79</v>
      </c>
      <c r="M39" s="79">
        <v>88</v>
      </c>
      <c r="N39" s="79">
        <v>15.96</v>
      </c>
      <c r="O39" s="79">
        <v>-97.829014486839398</v>
      </c>
      <c r="P39" s="79">
        <f t="shared" si="5"/>
        <v>9.1332261373868306E-3</v>
      </c>
      <c r="Q39" s="79"/>
      <c r="R39" s="79"/>
      <c r="S39" s="79"/>
      <c r="T39" s="79"/>
      <c r="U39" s="79"/>
      <c r="V39" s="79">
        <f t="shared" si="6"/>
        <v>0</v>
      </c>
      <c r="W39" s="79">
        <v>54.79</v>
      </c>
      <c r="X39" s="79">
        <v>88</v>
      </c>
      <c r="Y39" s="79">
        <v>-97.116644823066807</v>
      </c>
      <c r="Z39" s="79">
        <v>15.96</v>
      </c>
      <c r="AA39" s="79">
        <v>-97.829014486839398</v>
      </c>
      <c r="AB39" s="79">
        <f t="shared" si="7"/>
        <v>9.1567716580862064E-3</v>
      </c>
      <c r="AC39" s="79">
        <v>0</v>
      </c>
      <c r="AD39" s="79">
        <v>0</v>
      </c>
      <c r="AE39" s="79">
        <f t="shared" si="8"/>
        <v>0</v>
      </c>
      <c r="AF39" s="79"/>
      <c r="AG39" s="79"/>
      <c r="AH39" s="79">
        <f t="shared" si="9"/>
        <v>0</v>
      </c>
      <c r="AI39" s="79">
        <v>0</v>
      </c>
      <c r="AJ39" s="79">
        <v>0</v>
      </c>
      <c r="AK39" s="79">
        <v>0</v>
      </c>
      <c r="AL39" s="79">
        <f t="shared" si="10"/>
        <v>0</v>
      </c>
      <c r="AM39" s="115"/>
      <c r="AN39" s="79">
        <v>0</v>
      </c>
      <c r="AO39" s="79">
        <v>0</v>
      </c>
      <c r="AP39" s="79">
        <v>0</v>
      </c>
      <c r="AQ39" s="79">
        <v>0</v>
      </c>
      <c r="AR39" s="79">
        <f t="shared" si="11"/>
        <v>0</v>
      </c>
      <c r="AS39" s="79">
        <v>1.36</v>
      </c>
      <c r="AT39" s="79">
        <v>0</v>
      </c>
      <c r="AU39" s="79"/>
      <c r="AV39" s="79">
        <v>0.14000000000000001</v>
      </c>
      <c r="AW39" s="79">
        <v>9.34</v>
      </c>
      <c r="AX39" s="79">
        <v>0</v>
      </c>
      <c r="AY39" s="80"/>
      <c r="AZ39" s="162"/>
      <c r="BA39" s="187"/>
      <c r="BB39" s="187">
        <f t="shared" si="0"/>
        <v>26.8</v>
      </c>
      <c r="BC39" s="187">
        <f t="shared" si="13"/>
        <v>26.8</v>
      </c>
      <c r="BD39" s="187">
        <f t="shared" si="14"/>
        <v>0</v>
      </c>
      <c r="BE39" s="187"/>
      <c r="BF39" s="187"/>
      <c r="BG39" s="187"/>
    </row>
    <row r="40" spans="1:59" s="146" customFormat="1" ht="20.100000000000001" customHeight="1" x14ac:dyDescent="0.15">
      <c r="A40" s="263"/>
      <c r="B40" s="77" t="s">
        <v>65</v>
      </c>
      <c r="C40" s="37">
        <v>26585.645855480001</v>
      </c>
      <c r="D40" s="37">
        <v>1693.7856240000001</v>
      </c>
      <c r="E40" s="37">
        <v>78.23</v>
      </c>
      <c r="F40" s="163">
        <f t="shared" si="3"/>
        <v>0.69968273641857504</v>
      </c>
      <c r="G40" s="37">
        <v>24926.186377000002</v>
      </c>
      <c r="H40" s="164">
        <v>6</v>
      </c>
      <c r="I40" s="37">
        <v>519.08577000000002</v>
      </c>
      <c r="J40" s="37">
        <v>4.5999999999999996</v>
      </c>
      <c r="K40" s="37">
        <f t="shared" si="4"/>
        <v>4.513111195534659</v>
      </c>
      <c r="L40" s="37">
        <v>902.14677460999997</v>
      </c>
      <c r="M40" s="170">
        <v>1584</v>
      </c>
      <c r="N40" s="37">
        <v>374.145127</v>
      </c>
      <c r="O40" s="37">
        <v>43.33</v>
      </c>
      <c r="P40" s="171">
        <f t="shared" si="5"/>
        <v>0.21410727149701225</v>
      </c>
      <c r="Q40" s="174">
        <v>0</v>
      </c>
      <c r="R40" s="174">
        <v>0</v>
      </c>
      <c r="S40" s="174">
        <v>0</v>
      </c>
      <c r="T40" s="174">
        <v>0</v>
      </c>
      <c r="U40" s="174">
        <v>0</v>
      </c>
      <c r="V40" s="174">
        <f t="shared" si="6"/>
        <v>0</v>
      </c>
      <c r="W40" s="175">
        <v>902.14677460999997</v>
      </c>
      <c r="X40" s="170">
        <v>1584</v>
      </c>
      <c r="Y40" s="37">
        <v>82.07</v>
      </c>
      <c r="Z40" s="37">
        <v>374.14542699999998</v>
      </c>
      <c r="AA40" s="37">
        <v>43.33</v>
      </c>
      <c r="AB40" s="171">
        <f t="shared" si="7"/>
        <v>0.21465941365640109</v>
      </c>
      <c r="AC40" s="171">
        <v>0</v>
      </c>
      <c r="AD40" s="171">
        <v>0</v>
      </c>
      <c r="AE40" s="171">
        <f t="shared" si="8"/>
        <v>0</v>
      </c>
      <c r="AF40" s="171">
        <v>0</v>
      </c>
      <c r="AG40" s="171">
        <v>0</v>
      </c>
      <c r="AH40" s="182">
        <f t="shared" si="9"/>
        <v>0</v>
      </c>
      <c r="AI40" s="171">
        <v>0</v>
      </c>
      <c r="AJ40" s="171">
        <v>0</v>
      </c>
      <c r="AK40" s="171">
        <v>0</v>
      </c>
      <c r="AL40" s="183">
        <f t="shared" si="10"/>
        <v>0</v>
      </c>
      <c r="AM40" s="183">
        <v>0</v>
      </c>
      <c r="AN40" s="171">
        <v>0</v>
      </c>
      <c r="AO40" s="171">
        <v>0</v>
      </c>
      <c r="AP40" s="171">
        <v>0</v>
      </c>
      <c r="AQ40" s="171">
        <v>0</v>
      </c>
      <c r="AR40" s="171">
        <f t="shared" si="11"/>
        <v>0</v>
      </c>
      <c r="AS40" s="171">
        <v>0</v>
      </c>
      <c r="AT40" s="171">
        <v>0</v>
      </c>
      <c r="AU40" s="186">
        <v>0</v>
      </c>
      <c r="AV40" s="171">
        <v>800.551331</v>
      </c>
      <c r="AW40" s="171">
        <v>3.3960000000000001E-3</v>
      </c>
      <c r="AX40" s="171">
        <v>0</v>
      </c>
      <c r="AY40" s="192">
        <v>0</v>
      </c>
      <c r="AZ40" s="193">
        <v>0</v>
      </c>
      <c r="BA40" s="187"/>
      <c r="BB40" s="187">
        <f t="shared" si="0"/>
        <v>1693.7856240000001</v>
      </c>
      <c r="BC40" s="187">
        <f t="shared" si="13"/>
        <v>1693.7856240000001</v>
      </c>
      <c r="BD40" s="187">
        <f t="shared" si="14"/>
        <v>0</v>
      </c>
      <c r="BE40" s="187"/>
      <c r="BF40" s="187"/>
      <c r="BG40" s="187"/>
    </row>
    <row r="41" spans="1:59" s="146" customFormat="1" ht="20.100000000000001" customHeight="1" x14ac:dyDescent="0.15">
      <c r="A41" s="263"/>
      <c r="B41" s="77" t="s">
        <v>66</v>
      </c>
      <c r="C41" s="74">
        <v>22956.91</v>
      </c>
      <c r="D41" s="74">
        <v>1022.66</v>
      </c>
      <c r="E41" s="74">
        <v>-3.8555190989686747</v>
      </c>
      <c r="F41" s="79">
        <f t="shared" si="3"/>
        <v>0.4224487072549506</v>
      </c>
      <c r="G41" s="74">
        <v>9.6199999999999992</v>
      </c>
      <c r="H41" s="74">
        <v>2</v>
      </c>
      <c r="I41" s="74">
        <v>0.61</v>
      </c>
      <c r="J41" s="74">
        <v>1.6666666666666683</v>
      </c>
      <c r="K41" s="79">
        <f t="shared" si="4"/>
        <v>5.3035509512737019E-3</v>
      </c>
      <c r="L41" s="74">
        <v>5772.68</v>
      </c>
      <c r="M41" s="74">
        <v>4048</v>
      </c>
      <c r="N41" s="74">
        <v>798.55</v>
      </c>
      <c r="O41" s="74">
        <v>-15.592034331860557</v>
      </c>
      <c r="P41" s="79">
        <f t="shared" si="5"/>
        <v>0.45697604837156974</v>
      </c>
      <c r="Q41" s="74"/>
      <c r="R41" s="74"/>
      <c r="S41" s="74"/>
      <c r="T41" s="74"/>
      <c r="U41" s="74"/>
      <c r="V41" s="79">
        <f t="shared" si="6"/>
        <v>0</v>
      </c>
      <c r="W41" s="74">
        <v>5772.68</v>
      </c>
      <c r="X41" s="74">
        <v>4048</v>
      </c>
      <c r="Y41" s="74">
        <v>2.2222222222222223</v>
      </c>
      <c r="Z41" s="74">
        <v>798.55</v>
      </c>
      <c r="AA41" s="74">
        <v>-15.592034331860557</v>
      </c>
      <c r="AB41" s="79">
        <f t="shared" si="7"/>
        <v>0.45815413581232706</v>
      </c>
      <c r="AC41" s="93"/>
      <c r="AD41" s="89"/>
      <c r="AE41" s="79">
        <f t="shared" si="8"/>
        <v>0</v>
      </c>
      <c r="AF41" s="89"/>
      <c r="AG41" s="89"/>
      <c r="AH41" s="79">
        <f t="shared" si="9"/>
        <v>0</v>
      </c>
      <c r="AI41" s="102"/>
      <c r="AJ41" s="102"/>
      <c r="AK41" s="74"/>
      <c r="AL41" s="79">
        <f t="shared" si="10"/>
        <v>0</v>
      </c>
      <c r="AM41" s="71"/>
      <c r="AN41" s="74">
        <v>16060.84</v>
      </c>
      <c r="AO41" s="74">
        <v>10008</v>
      </c>
      <c r="AP41" s="74">
        <v>23.83</v>
      </c>
      <c r="AQ41" s="74">
        <v>35.938391329150008</v>
      </c>
      <c r="AR41" s="79">
        <f t="shared" si="11"/>
        <v>3.3842381354114095</v>
      </c>
      <c r="AS41" s="74">
        <v>21.7</v>
      </c>
      <c r="AT41" s="74">
        <v>1.1200000000000001</v>
      </c>
      <c r="AU41" s="71"/>
      <c r="AV41" s="74">
        <v>68.27</v>
      </c>
      <c r="AW41" s="74">
        <v>103.35</v>
      </c>
      <c r="AX41" s="102"/>
      <c r="AY41" s="74">
        <v>5.23</v>
      </c>
      <c r="AZ41" s="71"/>
      <c r="BA41" s="187"/>
      <c r="BB41" s="187">
        <f t="shared" si="0"/>
        <v>1022.66</v>
      </c>
      <c r="BC41" s="187">
        <f t="shared" si="13"/>
        <v>1022.6600000000001</v>
      </c>
      <c r="BD41" s="187">
        <f t="shared" si="14"/>
        <v>0</v>
      </c>
      <c r="BE41" s="187"/>
      <c r="BF41" s="187"/>
      <c r="BG41" s="187"/>
    </row>
    <row r="42" spans="1:59" s="146" customFormat="1" ht="20.100000000000001" customHeight="1" x14ac:dyDescent="0.15">
      <c r="A42" s="263"/>
      <c r="B42" s="77" t="s">
        <v>67</v>
      </c>
      <c r="C42" s="71">
        <v>4710.7880745800003</v>
      </c>
      <c r="D42" s="71">
        <v>770.44620599999996</v>
      </c>
      <c r="E42" s="71">
        <v>70.25</v>
      </c>
      <c r="F42" s="79">
        <f t="shared" si="3"/>
        <v>0.31826218267477108</v>
      </c>
      <c r="G42" s="161">
        <v>81.088756250000003</v>
      </c>
      <c r="H42" s="71">
        <v>5</v>
      </c>
      <c r="I42" s="71">
        <v>11.633217</v>
      </c>
      <c r="J42" s="71">
        <v>178.9</v>
      </c>
      <c r="K42" s="79">
        <f t="shared" si="4"/>
        <v>0.10114321161757935</v>
      </c>
      <c r="L42" s="71">
        <v>1482.36513833</v>
      </c>
      <c r="M42" s="93">
        <v>2688</v>
      </c>
      <c r="N42" s="71">
        <v>461.52104400000002</v>
      </c>
      <c r="O42" s="71">
        <v>15.87</v>
      </c>
      <c r="P42" s="79">
        <f t="shared" si="5"/>
        <v>0.26410877581546727</v>
      </c>
      <c r="Q42" s="82">
        <v>176.65669195999999</v>
      </c>
      <c r="R42" s="82">
        <v>357</v>
      </c>
      <c r="S42" s="82">
        <v>205.13</v>
      </c>
      <c r="T42" s="82">
        <v>49.376168999999997</v>
      </c>
      <c r="U42" s="82">
        <v>625.11</v>
      </c>
      <c r="V42" s="79">
        <f t="shared" si="6"/>
        <v>0.89482669457097497</v>
      </c>
      <c r="W42" s="71">
        <v>1482.36513833</v>
      </c>
      <c r="X42" s="93">
        <v>2688</v>
      </c>
      <c r="Y42" s="71">
        <v>-7.82</v>
      </c>
      <c r="Z42" s="71">
        <v>461.52104400000002</v>
      </c>
      <c r="AA42" s="71">
        <v>15.87</v>
      </c>
      <c r="AB42" s="79">
        <f t="shared" si="7"/>
        <v>0.26478965008205241</v>
      </c>
      <c r="AC42" s="93"/>
      <c r="AD42" s="71"/>
      <c r="AE42" s="79">
        <f t="shared" si="8"/>
        <v>0</v>
      </c>
      <c r="AF42" s="93"/>
      <c r="AG42" s="71"/>
      <c r="AH42" s="79">
        <f t="shared" si="9"/>
        <v>0</v>
      </c>
      <c r="AI42" s="71"/>
      <c r="AJ42" s="71"/>
      <c r="AK42" s="71"/>
      <c r="AL42" s="79">
        <f t="shared" si="10"/>
        <v>0</v>
      </c>
      <c r="AM42" s="71"/>
      <c r="AN42" s="93">
        <v>5.6</v>
      </c>
      <c r="AO42" s="93">
        <v>2</v>
      </c>
      <c r="AP42" s="71">
        <v>7.5471999999999997E-2</v>
      </c>
      <c r="AQ42" s="70">
        <v>-20</v>
      </c>
      <c r="AR42" s="79">
        <f t="shared" si="11"/>
        <v>1.0718221592772552E-2</v>
      </c>
      <c r="AS42" s="71">
        <v>4.725943</v>
      </c>
      <c r="AT42" s="71">
        <v>7.5472999999999998E-2</v>
      </c>
      <c r="AU42" s="71"/>
      <c r="AV42" s="71">
        <v>200.04134400000001</v>
      </c>
      <c r="AW42" s="71">
        <v>92.354845999999995</v>
      </c>
      <c r="AX42" s="71"/>
      <c r="AY42" s="189">
        <v>1.8867999999999999E-2</v>
      </c>
      <c r="AZ42" s="71"/>
      <c r="BA42" s="187"/>
      <c r="BB42" s="187">
        <f t="shared" si="0"/>
        <v>770.44620599999996</v>
      </c>
      <c r="BC42" s="187">
        <f t="shared" si="13"/>
        <v>770.44620699999996</v>
      </c>
      <c r="BD42" s="187">
        <f t="shared" si="14"/>
        <v>9.9999999747524271E-7</v>
      </c>
      <c r="BE42" s="187"/>
      <c r="BF42" s="187"/>
      <c r="BG42" s="187"/>
    </row>
    <row r="43" spans="1:59" s="146" customFormat="1" ht="20.100000000000001" customHeight="1" x14ac:dyDescent="0.15">
      <c r="A43" s="263"/>
      <c r="B43" s="77" t="s">
        <v>68</v>
      </c>
      <c r="C43" s="71">
        <v>7289.0052100399998</v>
      </c>
      <c r="D43" s="71">
        <v>1436.8850279999999</v>
      </c>
      <c r="E43" s="71">
        <v>512.82647882895105</v>
      </c>
      <c r="F43" s="79">
        <f t="shared" si="3"/>
        <v>0.59356014956348491</v>
      </c>
      <c r="G43" s="71">
        <v>0</v>
      </c>
      <c r="H43" s="71">
        <v>0</v>
      </c>
      <c r="I43" s="71">
        <v>0</v>
      </c>
      <c r="J43" s="71">
        <v>0</v>
      </c>
      <c r="K43" s="79">
        <f t="shared" si="4"/>
        <v>0</v>
      </c>
      <c r="L43" s="71">
        <v>4107.6933800400002</v>
      </c>
      <c r="M43" s="71">
        <v>8879</v>
      </c>
      <c r="N43" s="71">
        <v>1398.263915</v>
      </c>
      <c r="O43" s="71">
        <v>500.50073038328401</v>
      </c>
      <c r="P43" s="79">
        <f t="shared" si="5"/>
        <v>0.80016670021571668</v>
      </c>
      <c r="Q43" s="71">
        <v>60.021320039999999</v>
      </c>
      <c r="R43" s="71">
        <v>197</v>
      </c>
      <c r="S43" s="71" t="e">
        <v>#DIV/0!</v>
      </c>
      <c r="T43" s="71">
        <v>17.003176</v>
      </c>
      <c r="U43" s="71" t="e">
        <v>#DIV/0!</v>
      </c>
      <c r="V43" s="79">
        <f t="shared" si="6"/>
        <v>0.30814249232840507</v>
      </c>
      <c r="W43" s="71">
        <v>4107.6933800400002</v>
      </c>
      <c r="X43" s="71">
        <v>8879</v>
      </c>
      <c r="Y43" s="71">
        <v>647.39057239057195</v>
      </c>
      <c r="Z43" s="71">
        <v>1398.263915</v>
      </c>
      <c r="AA43" s="71">
        <v>500.50073038328401</v>
      </c>
      <c r="AB43" s="79">
        <f t="shared" si="7"/>
        <v>0.80222953555116916</v>
      </c>
      <c r="AC43" s="71">
        <v>0</v>
      </c>
      <c r="AD43" s="71">
        <v>0</v>
      </c>
      <c r="AE43" s="79">
        <f t="shared" si="8"/>
        <v>0</v>
      </c>
      <c r="AF43" s="71">
        <v>0</v>
      </c>
      <c r="AG43" s="71">
        <v>0</v>
      </c>
      <c r="AH43" s="79">
        <f t="shared" si="9"/>
        <v>0</v>
      </c>
      <c r="AI43" s="71">
        <v>0</v>
      </c>
      <c r="AJ43" s="71">
        <v>0</v>
      </c>
      <c r="AK43" s="71">
        <v>0</v>
      </c>
      <c r="AL43" s="79">
        <f t="shared" si="10"/>
        <v>0</v>
      </c>
      <c r="AM43" s="71">
        <v>0</v>
      </c>
      <c r="AN43" s="71">
        <v>2653.308</v>
      </c>
      <c r="AO43" s="71">
        <v>6410</v>
      </c>
      <c r="AP43" s="71">
        <v>11.810608999999999</v>
      </c>
      <c r="AQ43" s="71" t="e">
        <v>#DIV/0!</v>
      </c>
      <c r="AR43" s="79">
        <f t="shared" si="11"/>
        <v>1.6772938892250615</v>
      </c>
      <c r="AS43" s="71">
        <v>4.3254159999999997</v>
      </c>
      <c r="AT43" s="71">
        <v>0</v>
      </c>
      <c r="AU43" s="71">
        <v>0</v>
      </c>
      <c r="AV43" s="71">
        <v>5.195519</v>
      </c>
      <c r="AW43" s="71">
        <v>17.289569</v>
      </c>
      <c r="AX43" s="71">
        <v>0</v>
      </c>
      <c r="AY43" s="71">
        <v>0</v>
      </c>
      <c r="AZ43" s="71">
        <v>0</v>
      </c>
      <c r="BA43" s="187"/>
      <c r="BB43" s="187">
        <f t="shared" si="0"/>
        <v>1436.8850279999999</v>
      </c>
      <c r="BC43" s="187">
        <f t="shared" si="13"/>
        <v>1436.8850280000001</v>
      </c>
      <c r="BD43" s="187">
        <f t="shared" si="14"/>
        <v>0</v>
      </c>
      <c r="BE43" s="187"/>
      <c r="BF43" s="187"/>
      <c r="BG43" s="187"/>
    </row>
    <row r="44" spans="1:59" s="146" customFormat="1" ht="20.100000000000001" customHeight="1" x14ac:dyDescent="0.15">
      <c r="A44" s="263"/>
      <c r="B44" s="77" t="s">
        <v>69</v>
      </c>
      <c r="C44" s="165">
        <v>2744.4378641200001</v>
      </c>
      <c r="D44" s="165">
        <v>427.32079199999998</v>
      </c>
      <c r="E44" s="165">
        <v>-12.67</v>
      </c>
      <c r="F44" s="79">
        <f t="shared" si="3"/>
        <v>0.17652114697315008</v>
      </c>
      <c r="G44" s="165">
        <v>66.22</v>
      </c>
      <c r="H44" s="165">
        <v>7</v>
      </c>
      <c r="I44" s="165">
        <v>2.04</v>
      </c>
      <c r="J44" s="165">
        <v>-31.31</v>
      </c>
      <c r="K44" s="79">
        <f t="shared" si="4"/>
        <v>1.7736465476390739E-2</v>
      </c>
      <c r="L44" s="165">
        <v>1334.99893206</v>
      </c>
      <c r="M44" s="165">
        <v>2517</v>
      </c>
      <c r="N44" s="165">
        <v>399.03079200000002</v>
      </c>
      <c r="O44" s="165">
        <v>-13</v>
      </c>
      <c r="P44" s="79">
        <f t="shared" si="5"/>
        <v>0.22834827438073738</v>
      </c>
      <c r="Q44" s="165"/>
      <c r="R44" s="165"/>
      <c r="S44" s="165"/>
      <c r="T44" s="165"/>
      <c r="U44" s="165"/>
      <c r="V44" s="79">
        <f t="shared" si="6"/>
        <v>0</v>
      </c>
      <c r="W44" s="165">
        <v>1334.99893206</v>
      </c>
      <c r="X44" s="165">
        <v>2517</v>
      </c>
      <c r="Y44" s="165">
        <v>5</v>
      </c>
      <c r="Z44" s="165">
        <v>399.03079200000002</v>
      </c>
      <c r="AA44" s="165">
        <v>-13</v>
      </c>
      <c r="AB44" s="79">
        <f t="shared" si="7"/>
        <v>0.22893695782514362</v>
      </c>
      <c r="AC44" s="165"/>
      <c r="AD44" s="165"/>
      <c r="AE44" s="79">
        <f t="shared" si="8"/>
        <v>0</v>
      </c>
      <c r="AF44" s="165"/>
      <c r="AG44" s="165"/>
      <c r="AH44" s="79">
        <f t="shared" si="9"/>
        <v>0</v>
      </c>
      <c r="AI44" s="165"/>
      <c r="AJ44" s="165"/>
      <c r="AK44" s="184"/>
      <c r="AL44" s="79">
        <f t="shared" si="10"/>
        <v>0</v>
      </c>
      <c r="AM44" s="165"/>
      <c r="AN44" s="165">
        <v>8.2200000000000006</v>
      </c>
      <c r="AO44" s="165">
        <v>110</v>
      </c>
      <c r="AP44" s="165">
        <v>0.43</v>
      </c>
      <c r="AQ44" s="184">
        <v>7.5</v>
      </c>
      <c r="AR44" s="79">
        <f t="shared" si="11"/>
        <v>6.1066823257528581E-2</v>
      </c>
      <c r="AS44" s="165">
        <v>0</v>
      </c>
      <c r="AT44" s="165">
        <v>1.26</v>
      </c>
      <c r="AU44" s="165">
        <v>0</v>
      </c>
      <c r="AV44" s="165">
        <v>19.05</v>
      </c>
      <c r="AW44" s="165">
        <v>5.51</v>
      </c>
      <c r="AX44" s="165">
        <v>0</v>
      </c>
      <c r="AY44" s="165">
        <v>0</v>
      </c>
      <c r="AZ44" s="165">
        <v>0</v>
      </c>
      <c r="BA44" s="187"/>
      <c r="BB44" s="187">
        <f t="shared" si="0"/>
        <v>427.32079199999998</v>
      </c>
      <c r="BC44" s="187">
        <f t="shared" si="13"/>
        <v>427.32079200000004</v>
      </c>
      <c r="BD44" s="187">
        <f t="shared" si="14"/>
        <v>0</v>
      </c>
      <c r="BE44" s="187"/>
      <c r="BF44" s="187"/>
      <c r="BG44" s="187"/>
    </row>
    <row r="45" spans="1:59" s="146" customFormat="1" ht="20.100000000000001" customHeight="1" x14ac:dyDescent="0.15">
      <c r="A45" s="263"/>
      <c r="B45" s="77" t="s">
        <v>70</v>
      </c>
      <c r="C45" s="165">
        <v>4878.6201883100002</v>
      </c>
      <c r="D45" s="165">
        <v>1356.576554</v>
      </c>
      <c r="E45" s="165">
        <v>1.0536373601162066</v>
      </c>
      <c r="F45" s="79">
        <f t="shared" si="3"/>
        <v>0.56038567219767643</v>
      </c>
      <c r="G45" s="165">
        <v>70.657597330000002</v>
      </c>
      <c r="H45" s="165">
        <v>4</v>
      </c>
      <c r="I45" s="165">
        <v>4.9142760000000001</v>
      </c>
      <c r="J45" s="165">
        <v>0</v>
      </c>
      <c r="K45" s="79">
        <f t="shared" si="4"/>
        <v>4.2726415007576263E-2</v>
      </c>
      <c r="L45" s="165">
        <v>3795.7427439799999</v>
      </c>
      <c r="M45" s="165">
        <v>6338</v>
      </c>
      <c r="N45" s="165">
        <v>1185.3666109999999</v>
      </c>
      <c r="O45" s="165">
        <v>0.88282698344330734</v>
      </c>
      <c r="P45" s="79">
        <f t="shared" si="5"/>
        <v>0.67833466879516591</v>
      </c>
      <c r="Q45" s="165"/>
      <c r="R45" s="165"/>
      <c r="S45" s="165"/>
      <c r="T45" s="165"/>
      <c r="U45" s="165"/>
      <c r="V45" s="79">
        <f t="shared" si="6"/>
        <v>0</v>
      </c>
      <c r="W45" s="165">
        <v>3795.7427439799999</v>
      </c>
      <c r="X45" s="165">
        <v>6338</v>
      </c>
      <c r="Y45" s="165">
        <v>1.47578125</v>
      </c>
      <c r="Z45" s="165">
        <v>1185.3666109999999</v>
      </c>
      <c r="AA45" s="165">
        <v>0.88282698344330734</v>
      </c>
      <c r="AB45" s="79">
        <f t="shared" si="7"/>
        <v>0.68008342030366509</v>
      </c>
      <c r="AC45" s="165"/>
      <c r="AD45" s="165"/>
      <c r="AE45" s="79">
        <f t="shared" si="8"/>
        <v>0</v>
      </c>
      <c r="AF45" s="165"/>
      <c r="AG45" s="165"/>
      <c r="AH45" s="79">
        <f t="shared" si="9"/>
        <v>0</v>
      </c>
      <c r="AI45" s="165"/>
      <c r="AJ45" s="165"/>
      <c r="AK45" s="184"/>
      <c r="AL45" s="79">
        <f t="shared" si="10"/>
        <v>0</v>
      </c>
      <c r="AM45" s="165"/>
      <c r="AN45" s="165">
        <v>11.8011</v>
      </c>
      <c r="AO45" s="165">
        <v>25</v>
      </c>
      <c r="AP45" s="165">
        <v>3.6891E-2</v>
      </c>
      <c r="AQ45" s="184"/>
      <c r="AR45" s="79">
        <f t="shared" si="11"/>
        <v>5.2391073878918304E-3</v>
      </c>
      <c r="AS45" s="165"/>
      <c r="AT45" s="165"/>
      <c r="AU45" s="165"/>
      <c r="AV45" s="165">
        <v>16.739709000000001</v>
      </c>
      <c r="AW45" s="165">
        <v>148.38128699999999</v>
      </c>
      <c r="AX45" s="165">
        <v>1.13778</v>
      </c>
      <c r="AY45" s="165"/>
      <c r="AZ45" s="165"/>
      <c r="BA45" s="187"/>
      <c r="BB45" s="187">
        <f t="shared" si="0"/>
        <v>1356.576554</v>
      </c>
      <c r="BC45" s="187">
        <f t="shared" si="13"/>
        <v>1356.5765539999998</v>
      </c>
      <c r="BD45" s="187">
        <f t="shared" si="14"/>
        <v>0</v>
      </c>
      <c r="BE45" s="187"/>
      <c r="BF45" s="187"/>
      <c r="BG45" s="187"/>
    </row>
    <row r="46" spans="1:59" s="146" customFormat="1" ht="20.100000000000001" customHeight="1" x14ac:dyDescent="0.15">
      <c r="A46" s="263"/>
      <c r="B46" s="77" t="s">
        <v>71</v>
      </c>
      <c r="C46" s="165">
        <v>2976.7242938099998</v>
      </c>
      <c r="D46" s="165">
        <v>1140.898373</v>
      </c>
      <c r="E46" s="165">
        <v>0</v>
      </c>
      <c r="F46" s="79">
        <f t="shared" si="3"/>
        <v>0.47129157567825714</v>
      </c>
      <c r="G46" s="165">
        <v>0</v>
      </c>
      <c r="H46" s="165">
        <v>0</v>
      </c>
      <c r="I46" s="165">
        <v>0</v>
      </c>
      <c r="J46" s="165">
        <v>0</v>
      </c>
      <c r="K46" s="79">
        <f t="shared" si="4"/>
        <v>0</v>
      </c>
      <c r="L46" s="165">
        <v>2523.6869644899998</v>
      </c>
      <c r="M46" s="165">
        <v>6945</v>
      </c>
      <c r="N46" s="165">
        <v>1042.1588300000001</v>
      </c>
      <c r="O46" s="165">
        <v>0</v>
      </c>
      <c r="P46" s="79">
        <f t="shared" si="5"/>
        <v>0.59638297402659646</v>
      </c>
      <c r="Q46" s="165">
        <v>0</v>
      </c>
      <c r="R46" s="165">
        <v>0</v>
      </c>
      <c r="S46" s="165">
        <v>0</v>
      </c>
      <c r="T46" s="165">
        <v>0</v>
      </c>
      <c r="U46" s="165">
        <v>0</v>
      </c>
      <c r="V46" s="79">
        <f t="shared" si="6"/>
        <v>0</v>
      </c>
      <c r="W46" s="165">
        <v>2523.6869644899998</v>
      </c>
      <c r="X46" s="165">
        <v>6945</v>
      </c>
      <c r="Y46" s="165">
        <v>0</v>
      </c>
      <c r="Z46" s="165">
        <v>1042.1588300000001</v>
      </c>
      <c r="AA46" s="165">
        <v>0</v>
      </c>
      <c r="AB46" s="79">
        <f t="shared" si="7"/>
        <v>0.59792045349425316</v>
      </c>
      <c r="AC46" s="165">
        <v>0</v>
      </c>
      <c r="AD46" s="165">
        <v>0</v>
      </c>
      <c r="AE46" s="79">
        <f t="shared" si="8"/>
        <v>0</v>
      </c>
      <c r="AF46" s="165">
        <v>0</v>
      </c>
      <c r="AG46" s="165">
        <v>0</v>
      </c>
      <c r="AH46" s="79">
        <f t="shared" si="9"/>
        <v>0</v>
      </c>
      <c r="AI46" s="165">
        <v>0</v>
      </c>
      <c r="AJ46" s="165">
        <v>0</v>
      </c>
      <c r="AK46" s="184">
        <v>0</v>
      </c>
      <c r="AL46" s="79">
        <f t="shared" si="10"/>
        <v>0</v>
      </c>
      <c r="AM46" s="165">
        <v>0</v>
      </c>
      <c r="AN46" s="165">
        <v>0.6</v>
      </c>
      <c r="AO46" s="165">
        <v>2</v>
      </c>
      <c r="AP46" s="165">
        <v>1.8867999999999999E-2</v>
      </c>
      <c r="AQ46" s="184">
        <v>0</v>
      </c>
      <c r="AR46" s="79">
        <f t="shared" si="11"/>
        <v>2.6795553981931379E-3</v>
      </c>
      <c r="AS46" s="165">
        <v>3.0603220000000002</v>
      </c>
      <c r="AT46" s="165">
        <v>0</v>
      </c>
      <c r="AU46" s="165">
        <v>0</v>
      </c>
      <c r="AV46" s="165">
        <v>28.295323</v>
      </c>
      <c r="AW46" s="165">
        <v>67.365030000000004</v>
      </c>
      <c r="AX46" s="165">
        <v>0</v>
      </c>
      <c r="AY46" s="165">
        <v>0</v>
      </c>
      <c r="AZ46" s="165">
        <v>0</v>
      </c>
      <c r="BA46" s="187"/>
      <c r="BB46" s="187">
        <f t="shared" si="0"/>
        <v>1140.898373</v>
      </c>
      <c r="BC46" s="187">
        <f t="shared" si="13"/>
        <v>1140.8983730000002</v>
      </c>
      <c r="BD46" s="187">
        <f t="shared" si="14"/>
        <v>0</v>
      </c>
      <c r="BE46" s="187"/>
      <c r="BF46" s="187"/>
      <c r="BG46" s="187"/>
    </row>
    <row r="47" spans="1:59" s="146" customFormat="1" ht="20.100000000000001" customHeight="1" x14ac:dyDescent="0.15">
      <c r="A47" s="263"/>
      <c r="B47" s="77" t="s">
        <v>72</v>
      </c>
      <c r="C47" s="165">
        <v>1348.79</v>
      </c>
      <c r="D47" s="165">
        <v>444.39</v>
      </c>
      <c r="E47" s="165"/>
      <c r="F47" s="79">
        <f t="shared" si="3"/>
        <v>0.18357223419027585</v>
      </c>
      <c r="G47" s="165">
        <v>400</v>
      </c>
      <c r="H47" s="165">
        <v>1</v>
      </c>
      <c r="I47" s="165">
        <v>6.79</v>
      </c>
      <c r="J47" s="165"/>
      <c r="K47" s="79">
        <f t="shared" si="4"/>
        <v>5.9034608129751531E-2</v>
      </c>
      <c r="L47" s="165">
        <v>534.03</v>
      </c>
      <c r="M47" s="165">
        <v>535</v>
      </c>
      <c r="N47" s="165">
        <v>176.89</v>
      </c>
      <c r="O47" s="165"/>
      <c r="P47" s="79">
        <f t="shared" si="5"/>
        <v>0.10122658968937069</v>
      </c>
      <c r="Q47" s="165">
        <v>0</v>
      </c>
      <c r="R47" s="165">
        <v>0</v>
      </c>
      <c r="S47" s="165"/>
      <c r="T47" s="165">
        <v>0</v>
      </c>
      <c r="U47" s="165"/>
      <c r="V47" s="79">
        <f t="shared" si="6"/>
        <v>0</v>
      </c>
      <c r="W47" s="165">
        <v>534.03</v>
      </c>
      <c r="X47" s="165">
        <v>535</v>
      </c>
      <c r="Y47" s="165"/>
      <c r="Z47" s="165">
        <v>176.89</v>
      </c>
      <c r="AA47" s="165"/>
      <c r="AB47" s="79">
        <f t="shared" si="7"/>
        <v>0.10148755254378876</v>
      </c>
      <c r="AC47" s="165">
        <v>0</v>
      </c>
      <c r="AD47" s="165">
        <v>0</v>
      </c>
      <c r="AE47" s="79">
        <f t="shared" si="8"/>
        <v>0</v>
      </c>
      <c r="AF47" s="165">
        <v>0</v>
      </c>
      <c r="AG47" s="165">
        <v>0</v>
      </c>
      <c r="AH47" s="79">
        <f t="shared" si="9"/>
        <v>0</v>
      </c>
      <c r="AI47" s="165">
        <v>0</v>
      </c>
      <c r="AJ47" s="165">
        <v>0</v>
      </c>
      <c r="AK47" s="184"/>
      <c r="AL47" s="79">
        <f t="shared" si="10"/>
        <v>0</v>
      </c>
      <c r="AM47" s="165">
        <v>0</v>
      </c>
      <c r="AN47" s="165">
        <v>0</v>
      </c>
      <c r="AO47" s="165">
        <v>0</v>
      </c>
      <c r="AP47" s="165">
        <v>0</v>
      </c>
      <c r="AQ47" s="184"/>
      <c r="AR47" s="79">
        <f t="shared" si="11"/>
        <v>0</v>
      </c>
      <c r="AS47" s="165">
        <v>143.4</v>
      </c>
      <c r="AT47" s="165">
        <v>0</v>
      </c>
      <c r="AU47" s="165">
        <v>0</v>
      </c>
      <c r="AV47" s="165">
        <v>109.51</v>
      </c>
      <c r="AW47" s="165">
        <v>7.8</v>
      </c>
      <c r="AX47" s="165">
        <v>0</v>
      </c>
      <c r="AY47" s="165">
        <v>0</v>
      </c>
      <c r="AZ47" s="165">
        <v>0</v>
      </c>
      <c r="BA47" s="187"/>
      <c r="BB47" s="187">
        <f t="shared" si="0"/>
        <v>444.39</v>
      </c>
      <c r="BC47" s="187">
        <f t="shared" si="13"/>
        <v>444.39</v>
      </c>
      <c r="BD47" s="187">
        <f t="shared" si="14"/>
        <v>0</v>
      </c>
      <c r="BE47" s="187"/>
      <c r="BF47" s="187"/>
      <c r="BG47" s="187"/>
    </row>
    <row r="48" spans="1:59" s="149" customFormat="1" ht="20.25" customHeight="1" x14ac:dyDescent="0.15">
      <c r="A48" s="264"/>
      <c r="B48" s="90" t="s">
        <v>17</v>
      </c>
      <c r="C48" s="91">
        <f>C7+C9+C10+C11+C12+C13+C14+C15+C16+C17+C18+C19+C20+C21+C22+C23+C24+C25+C26+C27+C28+C29+C30+C31+C32+C8+C33+C34+C35+C36+C37+C38+C39+C40+C41+C42+C43+C44+C45+C46+C47</f>
        <v>1610158.1128080192</v>
      </c>
      <c r="D48" s="91">
        <f t="shared" ref="D48:AZ48" si="17">D7+D9+D10+D11+D12+D13+D14+D15+D16+D17+D18+D19+D20+D21+D22+D23+D24+D25+D26+D27+D28+D29+D30+D31+D32+D8+D33+D34+D35+D36+D37+D38+D39+D40+D41+D42+D43+D44+D45+D46+D47</f>
        <v>242079.09325730705</v>
      </c>
      <c r="E48" s="91">
        <v>3.6</v>
      </c>
      <c r="F48" s="91">
        <f>D48/$D$390*100</f>
        <v>44.580564909926828</v>
      </c>
      <c r="G48" s="91">
        <f t="shared" si="17"/>
        <v>289149.34907260002</v>
      </c>
      <c r="H48" s="91">
        <f t="shared" si="17"/>
        <v>4527</v>
      </c>
      <c r="I48" s="91">
        <f t="shared" si="17"/>
        <v>11501.727910307005</v>
      </c>
      <c r="J48" s="91">
        <v>14.24</v>
      </c>
      <c r="K48" s="91">
        <f>I48/$I$390*100</f>
        <v>74.2089542751295</v>
      </c>
      <c r="L48" s="91">
        <f t="shared" si="17"/>
        <v>488684.1416872202</v>
      </c>
      <c r="M48" s="91">
        <f t="shared" si="17"/>
        <v>941651</v>
      </c>
      <c r="N48" s="91">
        <f t="shared" si="17"/>
        <v>174746.57651000004</v>
      </c>
      <c r="O48" s="91">
        <v>-4.75</v>
      </c>
      <c r="P48" s="91">
        <f>N48/$N$390*100</f>
        <v>45.588193061605175</v>
      </c>
      <c r="Q48" s="91">
        <f t="shared" si="17"/>
        <v>20765.656429730025</v>
      </c>
      <c r="R48" s="91">
        <f t="shared" si="17"/>
        <v>41008</v>
      </c>
      <c r="S48" s="91">
        <v>-65.86</v>
      </c>
      <c r="T48" s="91">
        <f t="shared" si="17"/>
        <v>5517.9588740000008</v>
      </c>
      <c r="U48" s="91">
        <v>-73.849999999999994</v>
      </c>
      <c r="V48" s="91">
        <f>T48/$T$390*100</f>
        <v>50.081411035318133</v>
      </c>
      <c r="W48" s="91">
        <f t="shared" si="17"/>
        <v>484037.32054089004</v>
      </c>
      <c r="X48" s="91">
        <f t="shared" si="17"/>
        <v>909419</v>
      </c>
      <c r="Y48" s="91">
        <v>8.26</v>
      </c>
      <c r="Z48" s="91">
        <f t="shared" si="17"/>
        <v>174297.23701700006</v>
      </c>
      <c r="AA48" s="91">
        <v>-5.43</v>
      </c>
      <c r="AB48" s="91">
        <f>Z48/$Z$390*100</f>
        <v>45.866621282447383</v>
      </c>
      <c r="AC48" s="91">
        <f t="shared" si="17"/>
        <v>31777</v>
      </c>
      <c r="AD48" s="91">
        <f t="shared" si="17"/>
        <v>400.66454000000084</v>
      </c>
      <c r="AE48" s="91">
        <f>AD48/$AD$390*100</f>
        <v>13.271443744621116</v>
      </c>
      <c r="AF48" s="91">
        <f t="shared" si="17"/>
        <v>380</v>
      </c>
      <c r="AG48" s="91">
        <f t="shared" si="17"/>
        <v>29.844024000000001</v>
      </c>
      <c r="AH48" s="91">
        <f>AG48/$AG$390*100</f>
        <v>11.10636768252647</v>
      </c>
      <c r="AI48" s="91">
        <f t="shared" si="17"/>
        <v>584.18991797000001</v>
      </c>
      <c r="AJ48" s="91">
        <f t="shared" si="17"/>
        <v>2170.4556469999998</v>
      </c>
      <c r="AK48" s="91">
        <v>549.35</v>
      </c>
      <c r="AL48" s="91">
        <f>AJ48/$AJ$390*100</f>
        <v>9.7424462285019526</v>
      </c>
      <c r="AM48" s="91">
        <f t="shared" si="17"/>
        <v>2126.1310109999999</v>
      </c>
      <c r="AN48" s="91">
        <f t="shared" si="17"/>
        <v>31695.585090630004</v>
      </c>
      <c r="AO48" s="91">
        <f t="shared" si="17"/>
        <v>42403</v>
      </c>
      <c r="AP48" s="91">
        <f t="shared" si="17"/>
        <v>704.14666599999975</v>
      </c>
      <c r="AQ48" s="91">
        <v>8.43</v>
      </c>
      <c r="AR48" s="91">
        <f>AP48/$AP$390*100</f>
        <v>37.362377486279264</v>
      </c>
      <c r="AS48" s="91">
        <f t="shared" si="17"/>
        <v>4403.4204070000005</v>
      </c>
      <c r="AT48" s="91">
        <f t="shared" si="17"/>
        <v>1009.018244</v>
      </c>
      <c r="AU48" s="91">
        <f t="shared" si="17"/>
        <v>19714.887057</v>
      </c>
      <c r="AV48" s="91">
        <f t="shared" si="17"/>
        <v>11551.507738000002</v>
      </c>
      <c r="AW48" s="91">
        <f t="shared" si="17"/>
        <v>7161.799101999999</v>
      </c>
      <c r="AX48" s="91">
        <f t="shared" si="17"/>
        <v>7932.7383400000008</v>
      </c>
      <c r="AY48" s="91">
        <f t="shared" si="17"/>
        <v>1182.817838999998</v>
      </c>
      <c r="AZ48" s="91">
        <f t="shared" si="17"/>
        <v>3232.5303180000001</v>
      </c>
      <c r="BA48" s="187"/>
      <c r="BB48" s="187">
        <f t="shared" si="0"/>
        <v>242079.09325730705</v>
      </c>
      <c r="BC48" s="187">
        <f t="shared" si="13"/>
        <v>242079.09546030706</v>
      </c>
      <c r="BD48" s="187">
        <f t="shared" si="14"/>
        <v>2.2030000109225512E-3</v>
      </c>
      <c r="BE48" s="187"/>
      <c r="BF48" s="187"/>
      <c r="BG48" s="187"/>
    </row>
    <row r="49" spans="1:59" ht="20.25" customHeight="1" x14ac:dyDescent="0.15">
      <c r="A49" s="261" t="s">
        <v>73</v>
      </c>
      <c r="B49" s="75" t="s">
        <v>74</v>
      </c>
      <c r="C49" s="79">
        <v>36783.624967590004</v>
      </c>
      <c r="D49" s="79">
        <v>10238.361325</v>
      </c>
      <c r="E49" s="119">
        <v>12.867440171477799</v>
      </c>
      <c r="F49" s="79">
        <f>D49/$D$71*100</f>
        <v>26.396109033849662</v>
      </c>
      <c r="G49" s="79">
        <v>2.4052771499999999</v>
      </c>
      <c r="H49" s="79">
        <v>106</v>
      </c>
      <c r="I49" s="79">
        <v>240.527716</v>
      </c>
      <c r="J49" s="79">
        <v>151.774244923932</v>
      </c>
      <c r="K49" s="79">
        <f>I49/$I$71*100</f>
        <v>47.184728689882974</v>
      </c>
      <c r="L49" s="79">
        <v>17637.12660222</v>
      </c>
      <c r="M49" s="79">
        <v>36313</v>
      </c>
      <c r="N49" s="79">
        <v>6463.3538189999999</v>
      </c>
      <c r="O49" s="79">
        <v>-5.6534376498567704</v>
      </c>
      <c r="P49" s="79">
        <f>N49/$N$71*100</f>
        <v>35.756912422163168</v>
      </c>
      <c r="Q49" s="79">
        <v>17.468154999999999</v>
      </c>
      <c r="R49" s="79">
        <v>44</v>
      </c>
      <c r="S49" s="79"/>
      <c r="T49" s="79">
        <v>5.2021980000000001</v>
      </c>
      <c r="U49" s="79"/>
      <c r="V49" s="79">
        <f>T49/$T$71*100</f>
        <v>1.1867453338616438</v>
      </c>
      <c r="W49" s="79">
        <v>17244.878802219999</v>
      </c>
      <c r="X49" s="79">
        <v>33695</v>
      </c>
      <c r="Y49" s="79"/>
      <c r="Z49" s="79">
        <v>6412.8067160000001</v>
      </c>
      <c r="AA49" s="79"/>
      <c r="AB49" s="79">
        <f>Z49/$Z$71*100</f>
        <v>35.750633142392026</v>
      </c>
      <c r="AC49" s="79">
        <v>2559</v>
      </c>
      <c r="AD49" s="79">
        <v>48.985579000000001</v>
      </c>
      <c r="AE49" s="79">
        <f>AD49/$AD$71*100</f>
        <v>36.814550814354384</v>
      </c>
      <c r="AF49" s="79">
        <v>59</v>
      </c>
      <c r="AG49" s="79">
        <v>1.5615239999999999</v>
      </c>
      <c r="AH49" s="79">
        <f>AG49/$AG$71*100</f>
        <v>30.304589924941254</v>
      </c>
      <c r="AI49" s="79">
        <v>188.09350000000001</v>
      </c>
      <c r="AJ49" s="79">
        <v>785.88229999999999</v>
      </c>
      <c r="AK49" s="79">
        <v>129.902610253495</v>
      </c>
      <c r="AL49" s="79">
        <f>AJ49/$AJ$71*100</f>
        <v>58.22304659042441</v>
      </c>
      <c r="AM49" s="115">
        <v>785.88229999999999</v>
      </c>
      <c r="AN49" s="79">
        <v>932.39591989999997</v>
      </c>
      <c r="AO49" s="79">
        <v>306</v>
      </c>
      <c r="AP49" s="79">
        <v>90.743913000000006</v>
      </c>
      <c r="AQ49" s="79">
        <v>40.492114573702104</v>
      </c>
      <c r="AR49" s="79">
        <f>AP49/$AP$71*100</f>
        <v>75.585838286932599</v>
      </c>
      <c r="AS49" s="79">
        <v>0</v>
      </c>
      <c r="AT49" s="79">
        <v>83.648504000000003</v>
      </c>
      <c r="AU49" s="79">
        <v>372.76518900000002</v>
      </c>
      <c r="AV49" s="79">
        <v>531.13084900000001</v>
      </c>
      <c r="AW49" s="79">
        <v>213.79138399999999</v>
      </c>
      <c r="AX49" s="79">
        <v>72.636519000000007</v>
      </c>
      <c r="AY49" s="80">
        <v>1383.881132</v>
      </c>
      <c r="AZ49" s="162">
        <v>332.38416599999999</v>
      </c>
      <c r="BA49" s="187"/>
      <c r="BB49" s="187">
        <f t="shared" si="0"/>
        <v>10238.361325</v>
      </c>
      <c r="BC49" s="187">
        <f t="shared" si="13"/>
        <v>10238.361325</v>
      </c>
      <c r="BD49" s="187">
        <f t="shared" si="14"/>
        <v>0</v>
      </c>
      <c r="BE49" s="187"/>
      <c r="BF49" s="187"/>
      <c r="BG49" s="187"/>
    </row>
    <row r="50" spans="1:59" s="150" customFormat="1" ht="20.25" customHeight="1" x14ac:dyDescent="0.15">
      <c r="A50" s="261"/>
      <c r="B50" s="69" t="s">
        <v>31</v>
      </c>
      <c r="C50" s="74">
        <v>14927.585850859999</v>
      </c>
      <c r="D50" s="74">
        <v>5221.9537039999996</v>
      </c>
      <c r="E50" s="119">
        <v>80.138632008387503</v>
      </c>
      <c r="F50" s="79">
        <f t="shared" ref="F50:F70" si="18">D50/$D$71*100</f>
        <v>13.463019614664665</v>
      </c>
      <c r="G50" s="74">
        <v>3836.0970814699999</v>
      </c>
      <c r="H50" s="74">
        <v>15</v>
      </c>
      <c r="I50" s="74">
        <v>52.428510000000003</v>
      </c>
      <c r="J50" s="74">
        <v>-5.7107969583017599</v>
      </c>
      <c r="K50" s="79">
        <f t="shared" ref="K50:K70" si="19">I50/$I$71*100</f>
        <v>10.284989443648218</v>
      </c>
      <c r="L50" s="74">
        <v>5133.3397086000004</v>
      </c>
      <c r="M50" s="74">
        <v>10227</v>
      </c>
      <c r="N50" s="74">
        <v>1784.476146</v>
      </c>
      <c r="O50" s="74">
        <v>-10.9359067516215</v>
      </c>
      <c r="P50" s="79">
        <f t="shared" ref="P50:P70" si="20">N50/$N$71*100</f>
        <v>9.8721745797653746</v>
      </c>
      <c r="Q50" s="74">
        <v>947.42409199999997</v>
      </c>
      <c r="R50" s="74">
        <v>1891</v>
      </c>
      <c r="S50" s="74">
        <v>49.486166007905098</v>
      </c>
      <c r="T50" s="74">
        <v>266.02349800000002</v>
      </c>
      <c r="U50" s="74">
        <v>24.138218776711</v>
      </c>
      <c r="V50" s="79">
        <f t="shared" ref="V50:V70" si="21">T50/$T$71*100</f>
        <v>60.686299319836031</v>
      </c>
      <c r="W50" s="74">
        <v>5122.0317085999995</v>
      </c>
      <c r="X50" s="74">
        <v>10179</v>
      </c>
      <c r="Y50" s="74">
        <v>5.9760541384695598</v>
      </c>
      <c r="Z50" s="74">
        <v>1783.48171</v>
      </c>
      <c r="AA50" s="74">
        <v>-10.940053993981101</v>
      </c>
      <c r="AB50" s="79">
        <f t="shared" ref="AB50:AB70" si="22">Z50/$Z$71*100</f>
        <v>9.9426979720584487</v>
      </c>
      <c r="AC50" s="74">
        <v>44</v>
      </c>
      <c r="AD50" s="74">
        <v>0.59736999999999996</v>
      </c>
      <c r="AE50" s="79">
        <f t="shared" ref="AE50:AE70" si="23">AD50/$AD$71*100</f>
        <v>0.44894658119629205</v>
      </c>
      <c r="AF50" s="74">
        <v>4</v>
      </c>
      <c r="AG50" s="74">
        <v>0.39706599999999997</v>
      </c>
      <c r="AH50" s="79">
        <f t="shared" ref="AH50:AH70" si="24">AG50/$AG$71*100</f>
        <v>7.7058836771876225</v>
      </c>
      <c r="AI50" s="74">
        <v>8.8838000000000008</v>
      </c>
      <c r="AJ50" s="74">
        <v>25.712116000000002</v>
      </c>
      <c r="AK50" s="74" t="e">
        <v>#DIV/0!</v>
      </c>
      <c r="AL50" s="79">
        <f t="shared" ref="AL50:AL70" si="25">AJ50/$AJ$71*100</f>
        <v>1.9049134047253602</v>
      </c>
      <c r="AM50" s="74">
        <v>25.712116000000002</v>
      </c>
      <c r="AN50" s="74">
        <v>125.59610312</v>
      </c>
      <c r="AO50" s="74">
        <v>239</v>
      </c>
      <c r="AP50" s="74">
        <v>10.188793</v>
      </c>
      <c r="AQ50" s="74">
        <v>2711.2055954860898</v>
      </c>
      <c r="AR50" s="79">
        <f t="shared" ref="AR50:AR70" si="26">AP50/$AP$71*100</f>
        <v>8.4868332715278747</v>
      </c>
      <c r="AS50" s="74">
        <v>0</v>
      </c>
      <c r="AT50" s="74">
        <v>21.536991</v>
      </c>
      <c r="AU50" s="74">
        <v>11.892606000000001</v>
      </c>
      <c r="AV50" s="74">
        <v>3253.8481630000001</v>
      </c>
      <c r="AW50" s="74">
        <v>39.029099000000002</v>
      </c>
      <c r="AX50" s="74">
        <v>22.841280000000001</v>
      </c>
      <c r="AY50" s="74">
        <v>0</v>
      </c>
      <c r="AZ50" s="74">
        <v>0</v>
      </c>
      <c r="BA50" s="187"/>
      <c r="BB50" s="187">
        <f t="shared" si="0"/>
        <v>5221.9537039999996</v>
      </c>
      <c r="BC50" s="187">
        <f t="shared" si="13"/>
        <v>5221.9537039999996</v>
      </c>
      <c r="BD50" s="187">
        <f t="shared" si="14"/>
        <v>0</v>
      </c>
      <c r="BE50" s="187"/>
      <c r="BF50" s="187"/>
      <c r="BG50" s="187"/>
    </row>
    <row r="51" spans="1:59" ht="20.25" customHeight="1" x14ac:dyDescent="0.15">
      <c r="A51" s="261"/>
      <c r="B51" s="75" t="s">
        <v>32</v>
      </c>
      <c r="C51" s="76">
        <v>45557.937198719999</v>
      </c>
      <c r="D51" s="76">
        <v>19026.910958</v>
      </c>
      <c r="E51" s="166">
        <v>134.12948429875601</v>
      </c>
      <c r="F51" s="79">
        <f t="shared" si="18"/>
        <v>49.054375039329543</v>
      </c>
      <c r="G51" s="76">
        <v>10644.340138580001</v>
      </c>
      <c r="H51" s="76">
        <v>42</v>
      </c>
      <c r="I51" s="76">
        <v>151.847644</v>
      </c>
      <c r="J51" s="76">
        <v>-8.2034724302730595</v>
      </c>
      <c r="K51" s="79">
        <f t="shared" si="19"/>
        <v>29.788209040898789</v>
      </c>
      <c r="L51" s="76">
        <v>20960.000756540001</v>
      </c>
      <c r="M51" s="76">
        <v>41590</v>
      </c>
      <c r="N51" s="76">
        <v>6707.8477830000002</v>
      </c>
      <c r="O51" s="76">
        <v>-9.0835665573373507</v>
      </c>
      <c r="P51" s="79">
        <f t="shared" si="20"/>
        <v>37.109515034261555</v>
      </c>
      <c r="Q51" s="76">
        <v>38.432284799999998</v>
      </c>
      <c r="R51" s="76">
        <v>148</v>
      </c>
      <c r="S51" s="76">
        <v>-99.092024539877301</v>
      </c>
      <c r="T51" s="76">
        <v>10.318752999999999</v>
      </c>
      <c r="U51" s="76">
        <v>-99.618922706468894</v>
      </c>
      <c r="V51" s="79">
        <f t="shared" si="21"/>
        <v>2.3539534585228856</v>
      </c>
      <c r="W51" s="76">
        <v>20886.127356540001</v>
      </c>
      <c r="X51" s="76">
        <v>41176</v>
      </c>
      <c r="Y51" s="76">
        <v>5.8236957080442</v>
      </c>
      <c r="Z51" s="76">
        <v>6698.9392950000001</v>
      </c>
      <c r="AA51" s="76">
        <v>-9.0027980403023502</v>
      </c>
      <c r="AB51" s="79">
        <f t="shared" si="22"/>
        <v>37.345788168099105</v>
      </c>
      <c r="AC51" s="76">
        <v>411</v>
      </c>
      <c r="AD51" s="76">
        <v>8.8308929999999997</v>
      </c>
      <c r="AE51" s="79">
        <f t="shared" si="23"/>
        <v>6.6367564846916762</v>
      </c>
      <c r="AF51" s="76">
        <v>3</v>
      </c>
      <c r="AG51" s="76">
        <v>7.7594999999999997E-2</v>
      </c>
      <c r="AH51" s="79">
        <f t="shared" si="24"/>
        <v>1.5058908189856941</v>
      </c>
      <c r="AI51" s="74">
        <v>23.607399999999998</v>
      </c>
      <c r="AJ51" s="76">
        <v>94.636600000000001</v>
      </c>
      <c r="AK51" s="76">
        <v>0</v>
      </c>
      <c r="AL51" s="79">
        <f t="shared" si="25"/>
        <v>7.0112676808720078</v>
      </c>
      <c r="AM51" s="76">
        <v>94.636600000000001</v>
      </c>
      <c r="AN51" s="76">
        <v>127.4718</v>
      </c>
      <c r="AO51" s="76">
        <v>309</v>
      </c>
      <c r="AP51" s="76">
        <v>1.255979</v>
      </c>
      <c r="AQ51" s="76">
        <v>93.025900636104794</v>
      </c>
      <c r="AR51" s="79">
        <f t="shared" si="26"/>
        <v>1.0461773406860171</v>
      </c>
      <c r="AS51" s="76">
        <v>8.4905999999999995E-2</v>
      </c>
      <c r="AT51" s="76">
        <v>6.7873299999999999</v>
      </c>
      <c r="AU51" s="76">
        <v>0.98131999999999997</v>
      </c>
      <c r="AV51" s="76">
        <v>3606.905769</v>
      </c>
      <c r="AW51" s="76">
        <v>195.61658700000001</v>
      </c>
      <c r="AX51" s="76">
        <v>16.935623</v>
      </c>
      <c r="AY51" s="76">
        <v>8244.0114169999997</v>
      </c>
      <c r="AZ51" s="76">
        <v>0</v>
      </c>
      <c r="BA51" s="187"/>
      <c r="BB51" s="187">
        <f t="shared" si="0"/>
        <v>19026.910958</v>
      </c>
      <c r="BC51" s="187">
        <f t="shared" si="13"/>
        <v>19026.910958</v>
      </c>
      <c r="BD51" s="187">
        <f t="shared" si="14"/>
        <v>0</v>
      </c>
      <c r="BE51" s="187"/>
      <c r="BF51" s="187"/>
      <c r="BG51" s="187"/>
    </row>
    <row r="52" spans="1:59" ht="20.25" customHeight="1" x14ac:dyDescent="0.15">
      <c r="A52" s="261"/>
      <c r="B52" s="75" t="s">
        <v>42</v>
      </c>
      <c r="C52" s="79">
        <v>878.06530999999995</v>
      </c>
      <c r="D52" s="79">
        <v>205.501678</v>
      </c>
      <c r="E52" s="119">
        <v>-6.3604011823026099</v>
      </c>
      <c r="F52" s="79">
        <f t="shared" si="18"/>
        <v>0.52981571239155933</v>
      </c>
      <c r="G52" s="79">
        <v>-11.584</v>
      </c>
      <c r="H52" s="79">
        <v>42</v>
      </c>
      <c r="I52" s="79">
        <v>-1.1818029999999999</v>
      </c>
      <c r="J52" s="79">
        <v>-192.725849010563</v>
      </c>
      <c r="K52" s="79">
        <f t="shared" si="19"/>
        <v>-0.23183629249566304</v>
      </c>
      <c r="L52" s="79">
        <v>638.52111000000002</v>
      </c>
      <c r="M52" s="79">
        <v>3226</v>
      </c>
      <c r="N52" s="79">
        <v>153.794183</v>
      </c>
      <c r="O52" s="79">
        <v>7.5122976909735204</v>
      </c>
      <c r="P52" s="79">
        <f t="shared" si="20"/>
        <v>0.85082842229732125</v>
      </c>
      <c r="Q52" s="79"/>
      <c r="R52" s="79"/>
      <c r="S52" s="79"/>
      <c r="T52" s="79"/>
      <c r="U52" s="79"/>
      <c r="V52" s="79">
        <f t="shared" si="21"/>
        <v>0</v>
      </c>
      <c r="W52" s="79">
        <v>329.98311000000001</v>
      </c>
      <c r="X52" s="79">
        <v>697</v>
      </c>
      <c r="Y52" s="79">
        <v>-12.2166246851385</v>
      </c>
      <c r="Z52" s="79">
        <v>124.92437099999999</v>
      </c>
      <c r="AA52" s="79">
        <v>-2.80775021787358</v>
      </c>
      <c r="AB52" s="79">
        <f t="shared" si="22"/>
        <v>0.69643847942930526</v>
      </c>
      <c r="AC52" s="79">
        <v>2529</v>
      </c>
      <c r="AD52" s="79">
        <v>28.869812</v>
      </c>
      <c r="AE52" s="79">
        <f t="shared" si="23"/>
        <v>21.696776532433308</v>
      </c>
      <c r="AF52" s="79">
        <v>0</v>
      </c>
      <c r="AG52" s="79">
        <v>0</v>
      </c>
      <c r="AH52" s="79">
        <f t="shared" si="24"/>
        <v>0</v>
      </c>
      <c r="AI52" s="74">
        <v>0</v>
      </c>
      <c r="AJ52" s="79"/>
      <c r="AK52" s="79">
        <v>0</v>
      </c>
      <c r="AL52" s="79">
        <f t="shared" si="25"/>
        <v>0</v>
      </c>
      <c r="AM52" s="115"/>
      <c r="AN52" s="79">
        <v>0.08</v>
      </c>
      <c r="AO52" s="79">
        <v>1</v>
      </c>
      <c r="AP52" s="79">
        <v>9.3390000000000001E-3</v>
      </c>
      <c r="AQ52" s="79">
        <v>-65.006744604316594</v>
      </c>
      <c r="AR52" s="79">
        <f t="shared" si="26"/>
        <v>7.7789916747546851E-3</v>
      </c>
      <c r="AS52" s="79">
        <v>0</v>
      </c>
      <c r="AT52" s="79">
        <v>0</v>
      </c>
      <c r="AU52" s="79"/>
      <c r="AV52" s="79">
        <v>13.405704</v>
      </c>
      <c r="AW52" s="79">
        <v>38.790255000000002</v>
      </c>
      <c r="AX52" s="79">
        <v>0.68400000000000005</v>
      </c>
      <c r="AY52" s="80"/>
      <c r="AZ52" s="162"/>
      <c r="BA52" s="187"/>
      <c r="BB52" s="187">
        <f t="shared" si="0"/>
        <v>205.501678</v>
      </c>
      <c r="BC52" s="187">
        <f t="shared" si="13"/>
        <v>205.501678</v>
      </c>
      <c r="BD52" s="187">
        <f t="shared" si="14"/>
        <v>0</v>
      </c>
      <c r="BE52" s="187"/>
      <c r="BF52" s="187"/>
      <c r="BG52" s="187"/>
    </row>
    <row r="53" spans="1:59" ht="20.25" customHeight="1" x14ac:dyDescent="0.15">
      <c r="A53" s="261"/>
      <c r="B53" s="75" t="s">
        <v>44</v>
      </c>
      <c r="C53" s="74">
        <v>9312.3742076100007</v>
      </c>
      <c r="D53" s="74">
        <v>137.75784200000001</v>
      </c>
      <c r="E53" s="167">
        <v>12.335067157990199</v>
      </c>
      <c r="F53" s="79">
        <f t="shared" si="18"/>
        <v>0.35516142693858627</v>
      </c>
      <c r="G53" s="74">
        <v>0</v>
      </c>
      <c r="H53" s="74">
        <v>0</v>
      </c>
      <c r="I53" s="74">
        <v>0</v>
      </c>
      <c r="J53" s="74">
        <v>0</v>
      </c>
      <c r="K53" s="79">
        <f t="shared" si="19"/>
        <v>0</v>
      </c>
      <c r="L53" s="74">
        <v>399.44139328</v>
      </c>
      <c r="M53" s="74">
        <v>1109</v>
      </c>
      <c r="N53" s="74">
        <v>114.50662800000001</v>
      </c>
      <c r="O53" s="74">
        <v>23.1731817528192</v>
      </c>
      <c r="P53" s="79">
        <f t="shared" si="20"/>
        <v>0.63347970478068261</v>
      </c>
      <c r="Q53" s="74">
        <v>90.731362799999999</v>
      </c>
      <c r="R53" s="74">
        <v>181</v>
      </c>
      <c r="S53" s="74">
        <v>0</v>
      </c>
      <c r="T53" s="74">
        <v>23.386810000000001</v>
      </c>
      <c r="U53" s="74">
        <v>6.6299500781573402</v>
      </c>
      <c r="V53" s="79">
        <f t="shared" si="21"/>
        <v>5.3350886762496987</v>
      </c>
      <c r="W53" s="74">
        <v>356.00939327999998</v>
      </c>
      <c r="X53" s="74">
        <v>753</v>
      </c>
      <c r="Y53" s="74">
        <v>62.634989200863899</v>
      </c>
      <c r="Z53" s="74">
        <v>109.03390899999999</v>
      </c>
      <c r="AA53" s="74">
        <v>56.334626005004999</v>
      </c>
      <c r="AB53" s="79">
        <f t="shared" si="22"/>
        <v>0.6078510476566118</v>
      </c>
      <c r="AC53" s="74">
        <v>0</v>
      </c>
      <c r="AD53" s="74">
        <v>3.7472500000000002</v>
      </c>
      <c r="AE53" s="79">
        <f t="shared" si="23"/>
        <v>2.8162028163245654</v>
      </c>
      <c r="AF53" s="74">
        <v>0</v>
      </c>
      <c r="AG53" s="74">
        <v>1.7254689999999999</v>
      </c>
      <c r="AH53" s="79">
        <f t="shared" si="24"/>
        <v>33.48628037301922</v>
      </c>
      <c r="AI53" s="74">
        <v>0</v>
      </c>
      <c r="AJ53" s="74">
        <v>0</v>
      </c>
      <c r="AK53" s="74">
        <v>0</v>
      </c>
      <c r="AL53" s="79">
        <f t="shared" si="25"/>
        <v>0</v>
      </c>
      <c r="AM53" s="115">
        <v>0</v>
      </c>
      <c r="AN53" s="74">
        <v>0</v>
      </c>
      <c r="AO53" s="74">
        <v>0</v>
      </c>
      <c r="AP53" s="74">
        <v>0</v>
      </c>
      <c r="AQ53" s="74">
        <v>0</v>
      </c>
      <c r="AR53" s="79">
        <f t="shared" si="26"/>
        <v>0</v>
      </c>
      <c r="AS53" s="74">
        <v>0</v>
      </c>
      <c r="AT53" s="74">
        <v>6.4301999999999998E-2</v>
      </c>
      <c r="AU53" s="74">
        <v>0</v>
      </c>
      <c r="AV53" s="74">
        <v>2.9702440000000001</v>
      </c>
      <c r="AW53" s="74">
        <v>8.3399009999999993</v>
      </c>
      <c r="AX53" s="74">
        <v>11.876766999999999</v>
      </c>
      <c r="AY53" s="74">
        <v>0</v>
      </c>
      <c r="AZ53" s="74">
        <v>0</v>
      </c>
      <c r="BA53" s="187"/>
      <c r="BB53" s="187">
        <f t="shared" ref="BB53:BB76" si="27">D53</f>
        <v>137.75784200000001</v>
      </c>
      <c r="BC53" s="187">
        <f t="shared" si="13"/>
        <v>137.75784199999998</v>
      </c>
      <c r="BD53" s="187">
        <f t="shared" ref="BD53:BD69" si="28">BC53-BB53</f>
        <v>0</v>
      </c>
      <c r="BE53" s="187"/>
      <c r="BF53" s="187"/>
      <c r="BG53" s="187"/>
    </row>
    <row r="54" spans="1:59" ht="20.25" customHeight="1" x14ac:dyDescent="0.15">
      <c r="A54" s="261"/>
      <c r="B54" s="75" t="s">
        <v>33</v>
      </c>
      <c r="C54" s="76">
        <v>3213.4632820500001</v>
      </c>
      <c r="D54" s="76">
        <v>804.85804699999994</v>
      </c>
      <c r="E54" s="166">
        <v>25.393313027884723</v>
      </c>
      <c r="F54" s="79">
        <f t="shared" si="18"/>
        <v>2.0750508886131049</v>
      </c>
      <c r="G54" s="76">
        <v>282.08208651999996</v>
      </c>
      <c r="H54" s="76">
        <v>3</v>
      </c>
      <c r="I54" s="76">
        <v>26.384876000000002</v>
      </c>
      <c r="J54" s="76">
        <v>11.186506559592257</v>
      </c>
      <c r="K54" s="79">
        <f t="shared" si="19"/>
        <v>5.1759657318502326</v>
      </c>
      <c r="L54" s="76">
        <v>907.75015755999993</v>
      </c>
      <c r="M54" s="76">
        <v>1993</v>
      </c>
      <c r="N54" s="76">
        <v>264.993267</v>
      </c>
      <c r="O54" s="76">
        <v>33.857927799048369</v>
      </c>
      <c r="P54" s="79">
        <f t="shared" si="20"/>
        <v>1.4660099548825121</v>
      </c>
      <c r="Q54" s="76">
        <v>90.199674170000009</v>
      </c>
      <c r="R54" s="81">
        <v>150</v>
      </c>
      <c r="S54" s="76" t="e">
        <v>#DIV/0!</v>
      </c>
      <c r="T54" s="76">
        <v>26.375029999999999</v>
      </c>
      <c r="U54" s="76">
        <v>456.33804896528625</v>
      </c>
      <c r="V54" s="79">
        <f t="shared" si="21"/>
        <v>6.0167728684992134</v>
      </c>
      <c r="W54" s="76">
        <v>872.12615756000002</v>
      </c>
      <c r="X54" s="76">
        <v>1701</v>
      </c>
      <c r="Y54" s="76">
        <v>67.58620689655173</v>
      </c>
      <c r="Z54" s="76">
        <v>261.10426699999999</v>
      </c>
      <c r="AA54" s="76">
        <v>50.040038084377805</v>
      </c>
      <c r="AB54" s="79">
        <f t="shared" si="22"/>
        <v>1.4556251692632765</v>
      </c>
      <c r="AC54" s="76">
        <v>283</v>
      </c>
      <c r="AD54" s="76">
        <v>3.3959999999999999</v>
      </c>
      <c r="AE54" s="79">
        <f t="shared" si="23"/>
        <v>2.5522249020583687</v>
      </c>
      <c r="AF54" s="76">
        <v>9</v>
      </c>
      <c r="AG54" s="76">
        <v>0.49299999999999999</v>
      </c>
      <c r="AH54" s="79">
        <f t="shared" si="24"/>
        <v>9.5676805691081537</v>
      </c>
      <c r="AI54" s="74">
        <v>107.386358</v>
      </c>
      <c r="AJ54" s="76">
        <v>405.242186</v>
      </c>
      <c r="AK54" s="76">
        <v>37.026665352086987</v>
      </c>
      <c r="AL54" s="79">
        <f t="shared" si="25"/>
        <v>30.022860517259947</v>
      </c>
      <c r="AM54" s="76">
        <v>356.24018599999999</v>
      </c>
      <c r="AN54" s="76">
        <v>22.34</v>
      </c>
      <c r="AO54" s="76">
        <v>11</v>
      </c>
      <c r="AP54" s="76">
        <v>4.6036000000000001E-2</v>
      </c>
      <c r="AQ54" s="76">
        <v>-183.3864657296044</v>
      </c>
      <c r="AR54" s="79">
        <f t="shared" si="26"/>
        <v>3.8346039269622725E-2</v>
      </c>
      <c r="AS54" s="76">
        <v>0.48066000000000003</v>
      </c>
      <c r="AT54" s="76">
        <v>0</v>
      </c>
      <c r="AU54" s="76">
        <v>0</v>
      </c>
      <c r="AV54" s="76">
        <v>83.779402000000005</v>
      </c>
      <c r="AW54" s="76">
        <v>21.094708999999998</v>
      </c>
      <c r="AX54" s="76">
        <v>2.8369110000000002</v>
      </c>
      <c r="AY54" s="76">
        <v>2.5313084961453569E-14</v>
      </c>
      <c r="AZ54" s="76"/>
      <c r="BA54" s="187"/>
      <c r="BB54" s="187">
        <f t="shared" si="27"/>
        <v>804.85804699999994</v>
      </c>
      <c r="BC54" s="187">
        <f t="shared" ref="BC54:BC81" si="29">I54+N54+AJ54+AP54+AS54+AT54+AU54+AV54+AW54+AX54+AY54</f>
        <v>804.85804699999994</v>
      </c>
      <c r="BD54" s="187">
        <f t="shared" si="28"/>
        <v>0</v>
      </c>
      <c r="BE54" s="187"/>
      <c r="BF54" s="187"/>
      <c r="BG54" s="187"/>
    </row>
    <row r="55" spans="1:59" ht="20.25" customHeight="1" x14ac:dyDescent="0.15">
      <c r="A55" s="261"/>
      <c r="B55" s="75" t="s">
        <v>35</v>
      </c>
      <c r="C55" s="74">
        <v>194.81145638999999</v>
      </c>
      <c r="D55" s="74">
        <v>47.404795</v>
      </c>
      <c r="E55" s="119">
        <v>7.2745687772243803</v>
      </c>
      <c r="F55" s="79">
        <f t="shared" si="18"/>
        <v>0.12221703237722872</v>
      </c>
      <c r="G55" s="74">
        <v>0</v>
      </c>
      <c r="H55" s="74">
        <v>0</v>
      </c>
      <c r="I55" s="74">
        <v>0</v>
      </c>
      <c r="J55" s="74">
        <v>0</v>
      </c>
      <c r="K55" s="79">
        <f t="shared" si="19"/>
        <v>0</v>
      </c>
      <c r="L55" s="74">
        <v>111</v>
      </c>
      <c r="M55" s="74">
        <v>355</v>
      </c>
      <c r="N55" s="74">
        <v>38.866999999999997</v>
      </c>
      <c r="O55" s="74">
        <v>-8.7603406668732493</v>
      </c>
      <c r="P55" s="79">
        <f t="shared" si="20"/>
        <v>0.21502210060461113</v>
      </c>
      <c r="Q55" s="74">
        <v>81.2358057</v>
      </c>
      <c r="R55" s="74">
        <v>183</v>
      </c>
      <c r="S55" s="74">
        <v>154.166666666667</v>
      </c>
      <c r="T55" s="74">
        <v>24.936999</v>
      </c>
      <c r="U55" s="74">
        <v>157.38113216738901</v>
      </c>
      <c r="V55" s="79">
        <f t="shared" si="21"/>
        <v>5.6887237286551722</v>
      </c>
      <c r="W55" s="74">
        <v>111</v>
      </c>
      <c r="X55" s="74">
        <v>355</v>
      </c>
      <c r="Y55" s="74">
        <v>-3.26975476839237</v>
      </c>
      <c r="Z55" s="74">
        <v>38.866999999999997</v>
      </c>
      <c r="AA55" s="74">
        <v>-8.7603406668732493</v>
      </c>
      <c r="AB55" s="79">
        <f t="shared" si="22"/>
        <v>0.21667889270364074</v>
      </c>
      <c r="AC55" s="74"/>
      <c r="AD55" s="74"/>
      <c r="AE55" s="79">
        <f t="shared" si="23"/>
        <v>0</v>
      </c>
      <c r="AF55" s="74"/>
      <c r="AG55" s="74"/>
      <c r="AH55" s="79">
        <f t="shared" si="24"/>
        <v>0</v>
      </c>
      <c r="AI55" s="74"/>
      <c r="AJ55" s="74"/>
      <c r="AK55" s="74"/>
      <c r="AL55" s="79">
        <f t="shared" si="25"/>
        <v>0</v>
      </c>
      <c r="AM55" s="74"/>
      <c r="AN55" s="74">
        <v>0</v>
      </c>
      <c r="AO55" s="74">
        <v>0</v>
      </c>
      <c r="AP55" s="74">
        <v>0</v>
      </c>
      <c r="AQ55" s="74">
        <v>0</v>
      </c>
      <c r="AR55" s="79">
        <f t="shared" si="26"/>
        <v>0</v>
      </c>
      <c r="AS55" s="74">
        <v>7.3726969999999996</v>
      </c>
      <c r="AT55" s="74">
        <v>0</v>
      </c>
      <c r="AU55" s="74">
        <v>0</v>
      </c>
      <c r="AV55" s="74">
        <v>0.76887099999999997</v>
      </c>
      <c r="AW55" s="74">
        <v>0.396227</v>
      </c>
      <c r="AX55" s="74">
        <v>0</v>
      </c>
      <c r="AY55" s="76">
        <v>0</v>
      </c>
      <c r="AZ55" s="74">
        <v>0</v>
      </c>
      <c r="BA55" s="187"/>
      <c r="BB55" s="187">
        <f t="shared" si="27"/>
        <v>47.404795</v>
      </c>
      <c r="BC55" s="187">
        <f t="shared" si="29"/>
        <v>47.404795</v>
      </c>
      <c r="BD55" s="187">
        <f t="shared" si="28"/>
        <v>0</v>
      </c>
      <c r="BE55" s="187"/>
      <c r="BF55" s="187"/>
      <c r="BG55" s="187"/>
    </row>
    <row r="56" spans="1:59" ht="20.25" customHeight="1" x14ac:dyDescent="0.15">
      <c r="A56" s="261"/>
      <c r="B56" s="75" t="s">
        <v>45</v>
      </c>
      <c r="C56" s="159">
        <v>2252.7486173900002</v>
      </c>
      <c r="D56" s="160">
        <v>437.46300400000001</v>
      </c>
      <c r="E56" s="194">
        <v>38.173522440690199</v>
      </c>
      <c r="F56" s="79">
        <f t="shared" si="18"/>
        <v>1.12784856729594</v>
      </c>
      <c r="G56" s="159">
        <v>103.36864733</v>
      </c>
      <c r="H56" s="159">
        <v>8</v>
      </c>
      <c r="I56" s="78">
        <v>8.4071449999999999</v>
      </c>
      <c r="J56" s="78">
        <v>1105.5933576637101</v>
      </c>
      <c r="K56" s="79">
        <f t="shared" si="19"/>
        <v>1.6492438479792748</v>
      </c>
      <c r="L56" s="159">
        <v>995.66859030000001</v>
      </c>
      <c r="M56" s="159">
        <v>2120</v>
      </c>
      <c r="N56" s="159">
        <v>354.82074999999998</v>
      </c>
      <c r="O56" s="159">
        <v>33.0066436869268</v>
      </c>
      <c r="P56" s="79">
        <f t="shared" si="20"/>
        <v>1.9629583709343039</v>
      </c>
      <c r="Q56" s="83">
        <v>3.2681404000000001</v>
      </c>
      <c r="R56" s="94">
        <v>8</v>
      </c>
      <c r="S56" s="83">
        <v>100</v>
      </c>
      <c r="T56" s="83">
        <v>1.0150939999999999</v>
      </c>
      <c r="U56" s="83">
        <v>44.976977217156801</v>
      </c>
      <c r="V56" s="79">
        <f t="shared" si="21"/>
        <v>0.23156713141847954</v>
      </c>
      <c r="W56" s="83">
        <v>973.9525903</v>
      </c>
      <c r="X56" s="83">
        <v>1942</v>
      </c>
      <c r="Y56" s="83">
        <v>43.004418262150203</v>
      </c>
      <c r="Z56" s="83">
        <v>352.77165200000002</v>
      </c>
      <c r="AA56" s="83">
        <v>41.311854245714699</v>
      </c>
      <c r="AB56" s="79">
        <f t="shared" si="22"/>
        <v>1.9666599154190982</v>
      </c>
      <c r="AC56" s="83">
        <v>178</v>
      </c>
      <c r="AD56" s="83">
        <v>2.0490979999999999</v>
      </c>
      <c r="AE56" s="79">
        <f t="shared" si="23"/>
        <v>1.5399761314363956</v>
      </c>
      <c r="AF56" s="83">
        <v>0</v>
      </c>
      <c r="AG56" s="83">
        <v>0</v>
      </c>
      <c r="AH56" s="79">
        <f t="shared" si="24"/>
        <v>0</v>
      </c>
      <c r="AI56" s="74">
        <v>0</v>
      </c>
      <c r="AJ56" s="83">
        <v>0</v>
      </c>
      <c r="AK56" s="83" t="e">
        <v>#DIV/0!</v>
      </c>
      <c r="AL56" s="79">
        <f t="shared" si="25"/>
        <v>0</v>
      </c>
      <c r="AM56" s="83">
        <v>0</v>
      </c>
      <c r="AN56" s="83">
        <v>51.42</v>
      </c>
      <c r="AO56" s="83">
        <v>131</v>
      </c>
      <c r="AP56" s="83">
        <v>3.0402459999999998</v>
      </c>
      <c r="AQ56" s="83">
        <v>38.304901238274603</v>
      </c>
      <c r="AR56" s="79">
        <f t="shared" si="26"/>
        <v>2.5323962226369239</v>
      </c>
      <c r="AS56" s="83">
        <v>0</v>
      </c>
      <c r="AT56" s="83">
        <v>8.6532999999999999E-2</v>
      </c>
      <c r="AU56" s="83">
        <v>3.5080749999999998</v>
      </c>
      <c r="AV56" s="83">
        <v>47.692974</v>
      </c>
      <c r="AW56" s="83">
        <v>13.988165</v>
      </c>
      <c r="AX56" s="83">
        <v>5.9191159999999998</v>
      </c>
      <c r="AY56" s="83">
        <v>0</v>
      </c>
      <c r="AZ56" s="83">
        <v>0</v>
      </c>
      <c r="BA56" s="187"/>
      <c r="BB56" s="187">
        <f t="shared" si="27"/>
        <v>437.46300400000001</v>
      </c>
      <c r="BC56" s="187">
        <f t="shared" si="29"/>
        <v>437.46300399999996</v>
      </c>
      <c r="BD56" s="187">
        <f t="shared" si="28"/>
        <v>0</v>
      </c>
      <c r="BE56" s="187"/>
      <c r="BF56" s="187"/>
      <c r="BG56" s="187"/>
    </row>
    <row r="57" spans="1:59" ht="20.25" customHeight="1" x14ac:dyDescent="0.15">
      <c r="A57" s="261"/>
      <c r="B57" s="75" t="s">
        <v>37</v>
      </c>
      <c r="C57" s="81">
        <v>1014.72</v>
      </c>
      <c r="D57" s="81">
        <v>85.64</v>
      </c>
      <c r="E57" s="195">
        <v>542.86789999999996</v>
      </c>
      <c r="F57" s="79">
        <f t="shared" si="18"/>
        <v>0.22079341663192231</v>
      </c>
      <c r="G57" s="81">
        <v>663.91</v>
      </c>
      <c r="H57" s="81">
        <v>226</v>
      </c>
      <c r="I57" s="81">
        <v>26.34</v>
      </c>
      <c r="J57" s="81">
        <v>0</v>
      </c>
      <c r="K57" s="79">
        <f t="shared" si="19"/>
        <v>5.1671623310617454</v>
      </c>
      <c r="L57" s="81">
        <v>172.83</v>
      </c>
      <c r="M57" s="81">
        <v>340</v>
      </c>
      <c r="N57" s="81">
        <v>46.64</v>
      </c>
      <c r="O57" s="81">
        <v>298.2921</v>
      </c>
      <c r="P57" s="79">
        <f t="shared" si="20"/>
        <v>0.25802430782409408</v>
      </c>
      <c r="Q57" s="81">
        <v>0.69</v>
      </c>
      <c r="R57" s="81">
        <v>2</v>
      </c>
      <c r="S57" s="81">
        <v>0</v>
      </c>
      <c r="T57" s="81">
        <v>0.32</v>
      </c>
      <c r="U57" s="81">
        <v>3.2258</v>
      </c>
      <c r="V57" s="79">
        <f t="shared" si="21"/>
        <v>7.2999625703544166E-2</v>
      </c>
      <c r="W57" s="81">
        <v>172.83</v>
      </c>
      <c r="X57" s="81">
        <v>340</v>
      </c>
      <c r="Y57" s="81">
        <v>188.13560000000001</v>
      </c>
      <c r="Z57" s="81">
        <v>46.64</v>
      </c>
      <c r="AA57" s="81">
        <v>298.2921</v>
      </c>
      <c r="AB57" s="79">
        <f t="shared" si="22"/>
        <v>0.26001244129204226</v>
      </c>
      <c r="AC57" s="81">
        <v>0</v>
      </c>
      <c r="AD57" s="81">
        <v>0</v>
      </c>
      <c r="AE57" s="79">
        <f t="shared" si="23"/>
        <v>0</v>
      </c>
      <c r="AF57" s="81">
        <v>0</v>
      </c>
      <c r="AG57" s="81">
        <v>0</v>
      </c>
      <c r="AH57" s="79">
        <f t="shared" si="24"/>
        <v>0</v>
      </c>
      <c r="AI57" s="74">
        <v>0</v>
      </c>
      <c r="AJ57" s="81">
        <v>0</v>
      </c>
      <c r="AK57" s="81">
        <v>0</v>
      </c>
      <c r="AL57" s="79">
        <f t="shared" si="25"/>
        <v>0</v>
      </c>
      <c r="AM57" s="81">
        <v>0</v>
      </c>
      <c r="AN57" s="81">
        <v>0</v>
      </c>
      <c r="AO57" s="81">
        <v>0</v>
      </c>
      <c r="AP57" s="81">
        <v>0</v>
      </c>
      <c r="AQ57" s="81">
        <v>0</v>
      </c>
      <c r="AR57" s="79">
        <f t="shared" si="26"/>
        <v>0</v>
      </c>
      <c r="AS57" s="81">
        <v>0</v>
      </c>
      <c r="AT57" s="81">
        <v>0</v>
      </c>
      <c r="AU57" s="81">
        <v>0</v>
      </c>
      <c r="AV57" s="81">
        <v>11.79</v>
      </c>
      <c r="AW57" s="81">
        <v>0.8</v>
      </c>
      <c r="AX57" s="81">
        <v>7.0000000000000007E-2</v>
      </c>
      <c r="AY57" s="81">
        <v>0</v>
      </c>
      <c r="AZ57" s="81">
        <v>0</v>
      </c>
      <c r="BA57" s="187"/>
      <c r="BB57" s="187">
        <f t="shared" si="27"/>
        <v>85.64</v>
      </c>
      <c r="BC57" s="187">
        <f t="shared" si="29"/>
        <v>85.64</v>
      </c>
      <c r="BD57" s="187">
        <f t="shared" si="28"/>
        <v>0</v>
      </c>
      <c r="BE57" s="187"/>
      <c r="BF57" s="187"/>
      <c r="BG57" s="187"/>
    </row>
    <row r="58" spans="1:59" ht="20.25" customHeight="1" x14ac:dyDescent="0.15">
      <c r="A58" s="261"/>
      <c r="B58" s="75" t="s">
        <v>34</v>
      </c>
      <c r="C58" s="79">
        <v>3025.8402877899998</v>
      </c>
      <c r="D58" s="79">
        <v>350.49677200000002</v>
      </c>
      <c r="E58" s="119">
        <v>-6.9531315793352997</v>
      </c>
      <c r="F58" s="79">
        <f t="shared" si="18"/>
        <v>0.90363591555744849</v>
      </c>
      <c r="G58" s="79">
        <v>3.11</v>
      </c>
      <c r="H58" s="79">
        <v>3</v>
      </c>
      <c r="I58" s="79">
        <v>0.84716999999999998</v>
      </c>
      <c r="J58" s="79">
        <v>388.11924543956502</v>
      </c>
      <c r="K58" s="79">
        <f t="shared" si="19"/>
        <v>0.16619077114675701</v>
      </c>
      <c r="L58" s="79">
        <v>1095.8541267000001</v>
      </c>
      <c r="M58" s="79">
        <v>3622</v>
      </c>
      <c r="N58" s="79">
        <v>268.46607</v>
      </c>
      <c r="O58" s="79">
        <v>-14.168181219579299</v>
      </c>
      <c r="P58" s="79">
        <f t="shared" si="20"/>
        <v>1.4852223817754029</v>
      </c>
      <c r="Q58" s="79">
        <v>6.7613865999999998</v>
      </c>
      <c r="R58" s="79">
        <v>14</v>
      </c>
      <c r="S58" s="79">
        <v>-98.726114649681506</v>
      </c>
      <c r="T58" s="79">
        <v>1.5173669999999999</v>
      </c>
      <c r="U58" s="79">
        <v>-98.915058687992698</v>
      </c>
      <c r="V58" s="79">
        <f t="shared" si="21"/>
        <v>0.34614757204659274</v>
      </c>
      <c r="W58" s="79">
        <v>872.22812669999996</v>
      </c>
      <c r="X58" s="79">
        <v>1789</v>
      </c>
      <c r="Y58" s="79" t="s">
        <v>56</v>
      </c>
      <c r="Z58" s="79">
        <v>247.72977299999999</v>
      </c>
      <c r="AA58" s="79" t="s">
        <v>56</v>
      </c>
      <c r="AB58" s="79">
        <f t="shared" si="22"/>
        <v>1.3810639592292764</v>
      </c>
      <c r="AC58" s="79">
        <v>1833</v>
      </c>
      <c r="AD58" s="79">
        <v>20.736297</v>
      </c>
      <c r="AE58" s="79">
        <f t="shared" si="23"/>
        <v>15.584126495841652</v>
      </c>
      <c r="AF58" s="79">
        <v>0</v>
      </c>
      <c r="AG58" s="79">
        <v>0</v>
      </c>
      <c r="AH58" s="79">
        <f t="shared" si="24"/>
        <v>0</v>
      </c>
      <c r="AI58" s="74"/>
      <c r="AJ58" s="79"/>
      <c r="AK58" s="79"/>
      <c r="AL58" s="79">
        <f t="shared" si="25"/>
        <v>0</v>
      </c>
      <c r="AM58" s="115"/>
      <c r="AN58" s="79">
        <v>4.1900000000000004</v>
      </c>
      <c r="AO58" s="79">
        <v>7</v>
      </c>
      <c r="AP58" s="79">
        <v>-9.9511000000000002E-2</v>
      </c>
      <c r="AQ58" s="79">
        <v>-66.481408500992003</v>
      </c>
      <c r="AR58" s="79">
        <f t="shared" si="26"/>
        <v>-8.2888450642093742E-2</v>
      </c>
      <c r="AS58" s="79">
        <v>0</v>
      </c>
      <c r="AT58" s="79">
        <v>1.4927220000000001</v>
      </c>
      <c r="AU58" s="79">
        <v>0.95557800000000004</v>
      </c>
      <c r="AV58" s="79">
        <v>14.923914</v>
      </c>
      <c r="AW58" s="79">
        <v>52.094200999999998</v>
      </c>
      <c r="AX58" s="79">
        <v>11.816628</v>
      </c>
      <c r="AY58" s="80">
        <v>4.1836756281554698E-15</v>
      </c>
      <c r="AZ58" s="162"/>
      <c r="BA58" s="187"/>
      <c r="BB58" s="187">
        <f t="shared" si="27"/>
        <v>350.49677200000002</v>
      </c>
      <c r="BC58" s="187">
        <f t="shared" si="29"/>
        <v>350.49677200000002</v>
      </c>
      <c r="BD58" s="187">
        <f t="shared" si="28"/>
        <v>0</v>
      </c>
      <c r="BE58" s="187"/>
      <c r="BF58" s="187"/>
      <c r="BG58" s="187"/>
    </row>
    <row r="59" spans="1:59" ht="22.5" customHeight="1" x14ac:dyDescent="0.15">
      <c r="A59" s="261"/>
      <c r="B59" s="75" t="s">
        <v>48</v>
      </c>
      <c r="C59" s="82">
        <v>465.49</v>
      </c>
      <c r="D59" s="82">
        <v>119.77</v>
      </c>
      <c r="E59" s="129">
        <v>269.77</v>
      </c>
      <c r="F59" s="79">
        <f t="shared" si="18"/>
        <v>0.30878593542743271</v>
      </c>
      <c r="G59" s="161">
        <v>0</v>
      </c>
      <c r="H59" s="161">
        <v>0</v>
      </c>
      <c r="I59" s="161">
        <v>0</v>
      </c>
      <c r="J59" s="82">
        <v>0</v>
      </c>
      <c r="K59" s="79">
        <f t="shared" si="19"/>
        <v>0</v>
      </c>
      <c r="L59" s="161">
        <v>245.65</v>
      </c>
      <c r="M59" s="161">
        <v>482</v>
      </c>
      <c r="N59" s="82">
        <v>93.76</v>
      </c>
      <c r="O59" s="70">
        <v>436.38</v>
      </c>
      <c r="P59" s="79">
        <f t="shared" si="20"/>
        <v>0.51870409737536594</v>
      </c>
      <c r="Q59" s="82">
        <v>0</v>
      </c>
      <c r="R59" s="82">
        <v>0</v>
      </c>
      <c r="S59" s="82">
        <v>0</v>
      </c>
      <c r="T59" s="82">
        <v>0</v>
      </c>
      <c r="U59" s="82">
        <v>0</v>
      </c>
      <c r="V59" s="79">
        <f t="shared" si="21"/>
        <v>0</v>
      </c>
      <c r="W59" s="161">
        <v>245.65</v>
      </c>
      <c r="X59" s="161">
        <v>482</v>
      </c>
      <c r="Y59" s="82">
        <v>311.97000000000003</v>
      </c>
      <c r="Z59" s="82">
        <v>93.76</v>
      </c>
      <c r="AA59" s="82">
        <v>436.38</v>
      </c>
      <c r="AB59" s="79">
        <f t="shared" si="22"/>
        <v>0.52270082537611229</v>
      </c>
      <c r="AC59" s="161">
        <v>0</v>
      </c>
      <c r="AD59" s="161">
        <v>0</v>
      </c>
      <c r="AE59" s="79">
        <f t="shared" si="23"/>
        <v>0</v>
      </c>
      <c r="AF59" s="161">
        <v>0</v>
      </c>
      <c r="AG59" s="161">
        <v>0</v>
      </c>
      <c r="AH59" s="79">
        <f t="shared" si="24"/>
        <v>0</v>
      </c>
      <c r="AI59" s="74">
        <v>0</v>
      </c>
      <c r="AJ59" s="161">
        <v>0</v>
      </c>
      <c r="AK59" s="161" t="s">
        <v>49</v>
      </c>
      <c r="AL59" s="79">
        <f t="shared" si="25"/>
        <v>0</v>
      </c>
      <c r="AM59" s="161">
        <v>0</v>
      </c>
      <c r="AN59" s="161">
        <v>0</v>
      </c>
      <c r="AO59" s="161">
        <v>0</v>
      </c>
      <c r="AP59" s="161">
        <v>0</v>
      </c>
      <c r="AQ59" s="71">
        <v>-100</v>
      </c>
      <c r="AR59" s="79">
        <f t="shared" si="26"/>
        <v>0</v>
      </c>
      <c r="AS59" s="82">
        <v>0.38</v>
      </c>
      <c r="AT59" s="82">
        <v>0</v>
      </c>
      <c r="AU59" s="82">
        <v>0</v>
      </c>
      <c r="AV59" s="82">
        <v>19.64</v>
      </c>
      <c r="AW59" s="82">
        <v>3.94</v>
      </c>
      <c r="AX59" s="82">
        <v>2.0499999999999998</v>
      </c>
      <c r="AY59" s="82">
        <v>0</v>
      </c>
      <c r="AZ59" s="82">
        <v>0</v>
      </c>
      <c r="BA59" s="187"/>
      <c r="BB59" s="187">
        <f t="shared" ref="BB59:BB68" si="30">D59</f>
        <v>119.77</v>
      </c>
      <c r="BC59" s="187">
        <f t="shared" ref="BC59:BC68" si="31">I59+N59+AJ59+AP59+AS59+AT59+AU59+AV59+AW59+AX59+AY59</f>
        <v>119.77</v>
      </c>
      <c r="BD59" s="187">
        <f t="shared" si="28"/>
        <v>0</v>
      </c>
      <c r="BE59" s="187"/>
      <c r="BF59" s="187"/>
      <c r="BG59" s="187"/>
    </row>
    <row r="60" spans="1:59" ht="20.25" customHeight="1" x14ac:dyDescent="0.15">
      <c r="A60" s="261"/>
      <c r="B60" s="75" t="s">
        <v>46</v>
      </c>
      <c r="C60" s="74">
        <v>332.83503100000001</v>
      </c>
      <c r="D60" s="74">
        <v>127.630376</v>
      </c>
      <c r="E60" s="119">
        <v>-21.5301973450395</v>
      </c>
      <c r="F60" s="79">
        <f t="shared" si="18"/>
        <v>0.32905122352938931</v>
      </c>
      <c r="G60" s="74">
        <v>1</v>
      </c>
      <c r="H60" s="74">
        <v>1</v>
      </c>
      <c r="I60" s="74">
        <v>0.122</v>
      </c>
      <c r="J60" s="74">
        <v>-96.532120523024403</v>
      </c>
      <c r="K60" s="79">
        <f t="shared" si="19"/>
        <v>2.3932946256246507E-2</v>
      </c>
      <c r="L60" s="74">
        <v>325.62503099999998</v>
      </c>
      <c r="M60" s="74">
        <v>678</v>
      </c>
      <c r="N60" s="74">
        <v>127.124076</v>
      </c>
      <c r="O60" s="74">
        <v>-15.023865115166</v>
      </c>
      <c r="P60" s="79">
        <f t="shared" si="20"/>
        <v>0.70328262687987853</v>
      </c>
      <c r="Q60" s="74">
        <v>67.111047999999997</v>
      </c>
      <c r="R60" s="74">
        <v>139</v>
      </c>
      <c r="S60" s="74">
        <v>0</v>
      </c>
      <c r="T60" s="74">
        <v>19.981857000000002</v>
      </c>
      <c r="U60" s="74">
        <v>119.89982171941701</v>
      </c>
      <c r="V60" s="79">
        <f t="shared" si="21"/>
        <v>4.5583377558179494</v>
      </c>
      <c r="W60" s="74">
        <v>325.62503099999998</v>
      </c>
      <c r="X60" s="74">
        <v>678</v>
      </c>
      <c r="Y60" s="74">
        <v>0</v>
      </c>
      <c r="Z60" s="74">
        <v>127.124076</v>
      </c>
      <c r="AA60" s="74">
        <v>-14.4896836375794</v>
      </c>
      <c r="AB60" s="79">
        <f t="shared" si="22"/>
        <v>0.70870157263625888</v>
      </c>
      <c r="AC60" s="74">
        <v>0</v>
      </c>
      <c r="AD60" s="74">
        <v>0</v>
      </c>
      <c r="AE60" s="79">
        <f t="shared" si="23"/>
        <v>0</v>
      </c>
      <c r="AF60" s="74">
        <v>0</v>
      </c>
      <c r="AG60" s="74">
        <v>0</v>
      </c>
      <c r="AH60" s="79">
        <f t="shared" si="24"/>
        <v>0</v>
      </c>
      <c r="AI60" s="74">
        <v>0</v>
      </c>
      <c r="AJ60" s="74">
        <v>0</v>
      </c>
      <c r="AK60" s="74">
        <v>0</v>
      </c>
      <c r="AL60" s="79">
        <f t="shared" si="25"/>
        <v>0</v>
      </c>
      <c r="AM60" s="74">
        <v>0</v>
      </c>
      <c r="AN60" s="74">
        <v>0</v>
      </c>
      <c r="AO60" s="74">
        <v>0</v>
      </c>
      <c r="AP60" s="74">
        <v>0</v>
      </c>
      <c r="AQ60" s="74">
        <v>0</v>
      </c>
      <c r="AR60" s="79">
        <f t="shared" si="26"/>
        <v>0</v>
      </c>
      <c r="AS60" s="74">
        <v>0</v>
      </c>
      <c r="AT60" s="74">
        <v>0</v>
      </c>
      <c r="AU60" s="74">
        <v>0</v>
      </c>
      <c r="AV60" s="74">
        <v>0</v>
      </c>
      <c r="AW60" s="74">
        <v>0.38429999999999997</v>
      </c>
      <c r="AX60" s="74">
        <v>0</v>
      </c>
      <c r="AY60" s="74">
        <v>0</v>
      </c>
      <c r="AZ60" s="74"/>
      <c r="BA60" s="187"/>
      <c r="BB60" s="187">
        <f t="shared" si="30"/>
        <v>127.630376</v>
      </c>
      <c r="BC60" s="187">
        <f t="shared" si="31"/>
        <v>127.630376</v>
      </c>
      <c r="BD60" s="187">
        <f t="shared" si="28"/>
        <v>0</v>
      </c>
      <c r="BE60" s="187"/>
      <c r="BF60" s="187"/>
      <c r="BG60" s="187"/>
    </row>
    <row r="61" spans="1:59" ht="20.25" customHeight="1" x14ac:dyDescent="0.15">
      <c r="A61" s="261"/>
      <c r="B61" s="75" t="s">
        <v>39</v>
      </c>
      <c r="C61" s="89">
        <v>4746.9396462499999</v>
      </c>
      <c r="D61" s="87">
        <v>1129.0223490000001</v>
      </c>
      <c r="E61" s="196">
        <v>-2.94963562813841</v>
      </c>
      <c r="F61" s="79">
        <f t="shared" si="18"/>
        <v>2.9107975465846407</v>
      </c>
      <c r="G61" s="95">
        <v>11.6717</v>
      </c>
      <c r="H61" s="95">
        <v>8</v>
      </c>
      <c r="I61" s="95">
        <v>1.2274940000000001</v>
      </c>
      <c r="J61" s="88">
        <v>36.962857499910797</v>
      </c>
      <c r="K61" s="79">
        <f t="shared" si="19"/>
        <v>0.24079957321200862</v>
      </c>
      <c r="L61" s="89">
        <v>3532.5648742499998</v>
      </c>
      <c r="M61" s="89">
        <v>7161</v>
      </c>
      <c r="N61" s="89">
        <v>1060.659643</v>
      </c>
      <c r="O61" s="88">
        <v>-2.3586477641208101</v>
      </c>
      <c r="P61" s="79">
        <f t="shared" si="20"/>
        <v>5.8678381265442914</v>
      </c>
      <c r="Q61" s="89">
        <v>81.111286000000007</v>
      </c>
      <c r="R61" s="89">
        <v>148</v>
      </c>
      <c r="S61" s="88">
        <v>3600</v>
      </c>
      <c r="T61" s="89">
        <v>24.4422</v>
      </c>
      <c r="U61" s="88">
        <v>4085.30821917808</v>
      </c>
      <c r="V61" s="79">
        <f t="shared" si="21"/>
        <v>5.5758482855348968</v>
      </c>
      <c r="W61" s="87">
        <v>3531.8271690000001</v>
      </c>
      <c r="X61" s="89">
        <v>7161</v>
      </c>
      <c r="Y61" s="88">
        <v>19.409704852426199</v>
      </c>
      <c r="Z61" s="87">
        <v>1060.659643</v>
      </c>
      <c r="AA61" s="88">
        <v>-2.3586477641208101</v>
      </c>
      <c r="AB61" s="79">
        <f t="shared" si="22"/>
        <v>5.9130510968348187</v>
      </c>
      <c r="AC61" s="93">
        <v>0</v>
      </c>
      <c r="AD61" s="89">
        <v>0</v>
      </c>
      <c r="AE61" s="79">
        <f t="shared" si="23"/>
        <v>0</v>
      </c>
      <c r="AF61" s="89">
        <v>0</v>
      </c>
      <c r="AG61" s="89">
        <v>0</v>
      </c>
      <c r="AH61" s="79">
        <f t="shared" si="24"/>
        <v>0</v>
      </c>
      <c r="AI61" s="74">
        <v>0</v>
      </c>
      <c r="AJ61" s="102">
        <v>0</v>
      </c>
      <c r="AK61" s="102" t="s">
        <v>49</v>
      </c>
      <c r="AL61" s="79">
        <f t="shared" si="25"/>
        <v>0</v>
      </c>
      <c r="AM61" s="102">
        <v>0</v>
      </c>
      <c r="AN61" s="103">
        <v>5.46</v>
      </c>
      <c r="AO61" s="89">
        <v>14</v>
      </c>
      <c r="AP61" s="102">
        <v>0.192076</v>
      </c>
      <c r="AQ61" s="88">
        <v>-2.8702617419798599</v>
      </c>
      <c r="AR61" s="79">
        <f t="shared" si="26"/>
        <v>0.15999117731236545</v>
      </c>
      <c r="AS61" s="89">
        <v>-9.1346690000000006</v>
      </c>
      <c r="AT61" s="102">
        <v>6.7922999999999997E-2</v>
      </c>
      <c r="AU61" s="102">
        <v>0</v>
      </c>
      <c r="AV61" s="88">
        <v>65.941304000000002</v>
      </c>
      <c r="AW61" s="102">
        <v>8.516178</v>
      </c>
      <c r="AX61" s="102">
        <v>1.5524</v>
      </c>
      <c r="AY61" s="102">
        <v>1.4432899320127E-13</v>
      </c>
      <c r="AZ61" s="102"/>
      <c r="BA61" s="187"/>
      <c r="BB61" s="187">
        <f t="shared" si="30"/>
        <v>1129.0223490000001</v>
      </c>
      <c r="BC61" s="187">
        <f t="shared" si="31"/>
        <v>1129.0223490000003</v>
      </c>
      <c r="BD61" s="187">
        <f t="shared" si="28"/>
        <v>0</v>
      </c>
      <c r="BE61" s="187"/>
      <c r="BF61" s="187"/>
      <c r="BG61" s="187"/>
    </row>
    <row r="62" spans="1:59" ht="20.25" customHeight="1" x14ac:dyDescent="0.15">
      <c r="A62" s="261"/>
      <c r="B62" s="75" t="s">
        <v>60</v>
      </c>
      <c r="C62" s="79">
        <v>1472.2833108</v>
      </c>
      <c r="D62" s="79">
        <v>78.844142000000005</v>
      </c>
      <c r="E62" s="119">
        <v>-21.015476436735302</v>
      </c>
      <c r="F62" s="79">
        <f t="shared" si="18"/>
        <v>0.20327262369911778</v>
      </c>
      <c r="G62" s="79">
        <v>18</v>
      </c>
      <c r="H62" s="79">
        <v>19</v>
      </c>
      <c r="I62" s="79">
        <v>2.486796</v>
      </c>
      <c r="J62" s="79">
        <v>-19.277246488824002</v>
      </c>
      <c r="K62" s="79">
        <f t="shared" si="19"/>
        <v>0.4878389755594163</v>
      </c>
      <c r="L62" s="79">
        <v>92.209978800000002</v>
      </c>
      <c r="M62" s="79">
        <v>201</v>
      </c>
      <c r="N62" s="79">
        <v>31.095775</v>
      </c>
      <c r="O62" s="79">
        <v>-41.762686699828102</v>
      </c>
      <c r="P62" s="79">
        <f t="shared" si="20"/>
        <v>0.17202971313526522</v>
      </c>
      <c r="Q62" s="74">
        <v>0.122</v>
      </c>
      <c r="R62" s="74">
        <v>1</v>
      </c>
      <c r="S62" s="74">
        <v>-85.714285714285694</v>
      </c>
      <c r="T62" s="74">
        <v>8.9622999999999994E-2</v>
      </c>
      <c r="U62" s="74">
        <v>-95.398618194102795</v>
      </c>
      <c r="V62" s="79">
        <f t="shared" si="21"/>
        <v>2.0445142045089806E-2</v>
      </c>
      <c r="W62" s="74">
        <v>92.209978800000002</v>
      </c>
      <c r="X62" s="74">
        <v>201</v>
      </c>
      <c r="Y62" s="74">
        <v>-26.909090909090899</v>
      </c>
      <c r="Z62" s="74">
        <v>31.095775</v>
      </c>
      <c r="AA62" s="74">
        <v>-41.762686699828102</v>
      </c>
      <c r="AB62" s="79">
        <f t="shared" si="22"/>
        <v>0.17335523952868898</v>
      </c>
      <c r="AC62" s="79"/>
      <c r="AD62" s="79"/>
      <c r="AE62" s="79">
        <f t="shared" si="23"/>
        <v>0</v>
      </c>
      <c r="AF62" s="79"/>
      <c r="AG62" s="79"/>
      <c r="AH62" s="79">
        <f t="shared" si="24"/>
        <v>0</v>
      </c>
      <c r="AI62" s="74">
        <v>3.9304600000000001</v>
      </c>
      <c r="AJ62" s="79">
        <v>21.617529999999999</v>
      </c>
      <c r="AK62" s="79">
        <v>-1.1289600386381999</v>
      </c>
      <c r="AL62" s="79">
        <f t="shared" si="25"/>
        <v>1.601561017928381</v>
      </c>
      <c r="AM62" s="115">
        <v>21.617529999999999</v>
      </c>
      <c r="AN62" s="79"/>
      <c r="AO62" s="79"/>
      <c r="AP62" s="79"/>
      <c r="AQ62" s="79">
        <v>0</v>
      </c>
      <c r="AR62" s="79">
        <f t="shared" si="26"/>
        <v>0</v>
      </c>
      <c r="AS62" s="79"/>
      <c r="AT62" s="79">
        <v>3.7387229999999998</v>
      </c>
      <c r="AU62" s="79"/>
      <c r="AV62" s="79">
        <v>6.0509430000000002</v>
      </c>
      <c r="AW62" s="79">
        <v>6.3596820000000003</v>
      </c>
      <c r="AX62" s="79">
        <v>7.4946929999999998</v>
      </c>
      <c r="AY62" s="80"/>
      <c r="AZ62" s="162"/>
      <c r="BA62" s="187"/>
      <c r="BB62" s="187">
        <f t="shared" si="30"/>
        <v>78.844142000000005</v>
      </c>
      <c r="BC62" s="187">
        <f t="shared" si="31"/>
        <v>78.844142000000005</v>
      </c>
      <c r="BD62" s="187">
        <f t="shared" si="28"/>
        <v>0</v>
      </c>
      <c r="BE62" s="187"/>
      <c r="BF62" s="187"/>
      <c r="BG62" s="187"/>
    </row>
    <row r="63" spans="1:59" ht="20.25" customHeight="1" x14ac:dyDescent="0.15">
      <c r="A63" s="261"/>
      <c r="B63" s="75" t="s">
        <v>61</v>
      </c>
      <c r="C63" s="79">
        <v>75.17134136</v>
      </c>
      <c r="D63" s="79">
        <v>14.298603</v>
      </c>
      <c r="E63" s="119">
        <v>-27.8723664094721</v>
      </c>
      <c r="F63" s="79">
        <f t="shared" si="18"/>
        <v>3.6864051955084708E-2</v>
      </c>
      <c r="G63" s="79">
        <v>0</v>
      </c>
      <c r="H63" s="79"/>
      <c r="I63" s="79"/>
      <c r="J63" s="115"/>
      <c r="K63" s="79">
        <f t="shared" si="19"/>
        <v>0</v>
      </c>
      <c r="L63" s="79">
        <v>74.291341360000004</v>
      </c>
      <c r="M63" s="79">
        <v>71</v>
      </c>
      <c r="N63" s="79">
        <v>14.236715999999999</v>
      </c>
      <c r="O63" s="79">
        <v>-28.184548156179599</v>
      </c>
      <c r="P63" s="79">
        <f t="shared" si="20"/>
        <v>7.8761123318786569E-2</v>
      </c>
      <c r="Q63" s="79"/>
      <c r="R63" s="79"/>
      <c r="S63" s="79"/>
      <c r="T63" s="79"/>
      <c r="U63" s="79"/>
      <c r="V63" s="79">
        <f t="shared" si="21"/>
        <v>0</v>
      </c>
      <c r="W63" s="79">
        <v>74.291341360000004</v>
      </c>
      <c r="X63" s="79">
        <v>71</v>
      </c>
      <c r="Y63" s="79">
        <v>-44.53125</v>
      </c>
      <c r="Z63" s="79">
        <v>14.236715999999999</v>
      </c>
      <c r="AA63" s="79">
        <v>-28.184548156179599</v>
      </c>
      <c r="AB63" s="79">
        <f t="shared" si="22"/>
        <v>7.9367994921558271E-2</v>
      </c>
      <c r="AC63" s="79"/>
      <c r="AD63" s="79"/>
      <c r="AE63" s="79">
        <f t="shared" si="23"/>
        <v>0</v>
      </c>
      <c r="AF63" s="79"/>
      <c r="AG63" s="79"/>
      <c r="AH63" s="79">
        <f t="shared" si="24"/>
        <v>0</v>
      </c>
      <c r="AI63" s="74"/>
      <c r="AJ63" s="79"/>
      <c r="AK63" s="79"/>
      <c r="AL63" s="79">
        <f t="shared" si="25"/>
        <v>0</v>
      </c>
      <c r="AM63" s="115"/>
      <c r="AN63" s="79"/>
      <c r="AO63" s="79"/>
      <c r="AP63" s="79"/>
      <c r="AQ63" s="79"/>
      <c r="AR63" s="79">
        <f t="shared" si="26"/>
        <v>0</v>
      </c>
      <c r="AS63" s="79"/>
      <c r="AT63" s="79"/>
      <c r="AU63" s="79"/>
      <c r="AV63" s="79">
        <v>6.1886999999999998E-2</v>
      </c>
      <c r="AW63" s="79"/>
      <c r="AX63" s="79"/>
      <c r="AY63" s="80"/>
      <c r="AZ63" s="115"/>
      <c r="BA63" s="187"/>
      <c r="BB63" s="187">
        <f t="shared" si="30"/>
        <v>14.298603</v>
      </c>
      <c r="BC63" s="187">
        <f t="shared" si="31"/>
        <v>14.298603</v>
      </c>
      <c r="BD63" s="187">
        <f t="shared" si="28"/>
        <v>0</v>
      </c>
      <c r="BE63" s="187"/>
      <c r="BF63" s="187"/>
      <c r="BG63" s="187"/>
    </row>
    <row r="64" spans="1:59" ht="20.25" customHeight="1" x14ac:dyDescent="0.15">
      <c r="A64" s="261"/>
      <c r="B64" s="75" t="s">
        <v>38</v>
      </c>
      <c r="C64" s="83">
        <v>1775</v>
      </c>
      <c r="D64" s="83">
        <v>427</v>
      </c>
      <c r="E64" s="130">
        <v>-6.2918340026773798</v>
      </c>
      <c r="F64" s="79">
        <f t="shared" si="18"/>
        <v>1.1008732940428634</v>
      </c>
      <c r="G64" s="83">
        <v>0</v>
      </c>
      <c r="H64" s="83">
        <v>0</v>
      </c>
      <c r="I64" s="83">
        <v>0</v>
      </c>
      <c r="J64" s="83">
        <v>0</v>
      </c>
      <c r="K64" s="79">
        <f t="shared" si="19"/>
        <v>0</v>
      </c>
      <c r="L64" s="83">
        <v>853.8</v>
      </c>
      <c r="M64" s="83">
        <v>2143</v>
      </c>
      <c r="N64" s="83">
        <v>282.47000000000003</v>
      </c>
      <c r="O64" s="83">
        <v>-14.413404435825999</v>
      </c>
      <c r="P64" s="79">
        <f t="shared" si="20"/>
        <v>1.5626956739080589</v>
      </c>
      <c r="Q64" s="83">
        <v>48.68</v>
      </c>
      <c r="R64" s="83">
        <v>147</v>
      </c>
      <c r="S64" s="83">
        <v>206.25</v>
      </c>
      <c r="T64" s="83">
        <v>14.4</v>
      </c>
      <c r="U64" s="83">
        <v>196.90721649484499</v>
      </c>
      <c r="V64" s="79">
        <f t="shared" si="21"/>
        <v>3.2849831566594871</v>
      </c>
      <c r="W64" s="83">
        <v>853.8</v>
      </c>
      <c r="X64" s="83">
        <v>2143</v>
      </c>
      <c r="Y64" s="83">
        <v>4.2315175097276301</v>
      </c>
      <c r="Z64" s="83">
        <v>282.47000000000003</v>
      </c>
      <c r="AA64" s="83">
        <v>-14.413404435825999</v>
      </c>
      <c r="AB64" s="79">
        <f t="shared" si="22"/>
        <v>1.5747365843002397</v>
      </c>
      <c r="AC64" s="83">
        <v>0</v>
      </c>
      <c r="AD64" s="83">
        <v>0</v>
      </c>
      <c r="AE64" s="79">
        <f t="shared" si="23"/>
        <v>0</v>
      </c>
      <c r="AF64" s="83">
        <v>0</v>
      </c>
      <c r="AG64" s="83">
        <v>0</v>
      </c>
      <c r="AH64" s="79">
        <f t="shared" si="24"/>
        <v>0</v>
      </c>
      <c r="AI64" s="74">
        <v>0</v>
      </c>
      <c r="AJ64" s="83">
        <v>0</v>
      </c>
      <c r="AK64" s="83">
        <v>0</v>
      </c>
      <c r="AL64" s="79">
        <f t="shared" si="25"/>
        <v>0</v>
      </c>
      <c r="AM64" s="83">
        <v>0</v>
      </c>
      <c r="AN64" s="83">
        <v>9.5500000000000007</v>
      </c>
      <c r="AO64" s="83">
        <v>23</v>
      </c>
      <c r="AP64" s="83">
        <v>0.26</v>
      </c>
      <c r="AQ64" s="83">
        <v>-26.6666666666667</v>
      </c>
      <c r="AR64" s="79">
        <f t="shared" si="26"/>
        <v>0.21656899405034993</v>
      </c>
      <c r="AS64" s="83">
        <v>0</v>
      </c>
      <c r="AT64" s="83">
        <v>0</v>
      </c>
      <c r="AU64" s="83">
        <v>111.19</v>
      </c>
      <c r="AV64" s="83">
        <v>14.44</v>
      </c>
      <c r="AW64" s="83">
        <v>18.48</v>
      </c>
      <c r="AX64" s="83">
        <v>0</v>
      </c>
      <c r="AY64" s="83">
        <v>0.16</v>
      </c>
      <c r="AZ64" s="83">
        <v>0</v>
      </c>
      <c r="BA64" s="187"/>
      <c r="BB64" s="187">
        <f t="shared" si="30"/>
        <v>427</v>
      </c>
      <c r="BC64" s="187">
        <f t="shared" si="31"/>
        <v>427.00000000000006</v>
      </c>
      <c r="BD64" s="187">
        <f t="shared" si="28"/>
        <v>0</v>
      </c>
      <c r="BE64" s="187"/>
      <c r="BF64" s="187"/>
      <c r="BG64" s="187"/>
    </row>
    <row r="65" spans="1:59" ht="20.25" customHeight="1" x14ac:dyDescent="0.15">
      <c r="A65" s="261"/>
      <c r="B65" s="75" t="s">
        <v>58</v>
      </c>
      <c r="C65" s="79">
        <v>384.18607659999998</v>
      </c>
      <c r="D65" s="79">
        <v>102.19416099999999</v>
      </c>
      <c r="E65" s="119">
        <v>-7.78</v>
      </c>
      <c r="F65" s="79">
        <f t="shared" si="18"/>
        <v>0.26347265258083541</v>
      </c>
      <c r="G65" s="74"/>
      <c r="H65" s="74"/>
      <c r="I65" s="74"/>
      <c r="J65" s="74"/>
      <c r="K65" s="79">
        <f t="shared" si="19"/>
        <v>0</v>
      </c>
      <c r="L65" s="79">
        <v>294.18607659999998</v>
      </c>
      <c r="M65" s="79">
        <v>581</v>
      </c>
      <c r="N65" s="79">
        <v>98.261651999999998</v>
      </c>
      <c r="O65" s="79">
        <v>-11.33</v>
      </c>
      <c r="P65" s="79">
        <f t="shared" si="20"/>
        <v>0.54360837785060057</v>
      </c>
      <c r="Q65" s="79">
        <v>0</v>
      </c>
      <c r="R65" s="79">
        <v>0</v>
      </c>
      <c r="S65" s="79">
        <v>-100</v>
      </c>
      <c r="T65" s="79">
        <v>0</v>
      </c>
      <c r="U65" s="79">
        <v>-100</v>
      </c>
      <c r="V65" s="79">
        <f t="shared" si="21"/>
        <v>0</v>
      </c>
      <c r="W65" s="79">
        <v>293.94207660000001</v>
      </c>
      <c r="X65" s="79">
        <v>579</v>
      </c>
      <c r="Y65" s="79">
        <v>-4.6128500823723204</v>
      </c>
      <c r="Z65" s="79">
        <v>98.239009999999993</v>
      </c>
      <c r="AA65" s="79">
        <v>-11.303554122445901</v>
      </c>
      <c r="AB65" s="79">
        <f t="shared" si="22"/>
        <v>0.54767077230303052</v>
      </c>
      <c r="AC65" s="79">
        <v>2</v>
      </c>
      <c r="AD65" s="79">
        <v>2.2641999999999999E-2</v>
      </c>
      <c r="AE65" s="79">
        <f t="shared" si="23"/>
        <v>1.701633575748103E-2</v>
      </c>
      <c r="AF65" s="71">
        <v>0</v>
      </c>
      <c r="AG65" s="71">
        <v>0</v>
      </c>
      <c r="AH65" s="79">
        <f t="shared" si="24"/>
        <v>0</v>
      </c>
      <c r="AI65" s="74"/>
      <c r="AJ65" s="71"/>
      <c r="AK65" s="71"/>
      <c r="AL65" s="79">
        <f t="shared" si="25"/>
        <v>0</v>
      </c>
      <c r="AM65" s="74"/>
      <c r="AN65" s="74"/>
      <c r="AO65" s="74"/>
      <c r="AP65" s="74"/>
      <c r="AQ65" s="74"/>
      <c r="AR65" s="79">
        <f t="shared" si="26"/>
        <v>0</v>
      </c>
      <c r="AS65" s="74"/>
      <c r="AT65" s="74"/>
      <c r="AU65" s="74"/>
      <c r="AV65" s="74"/>
      <c r="AW65" s="74">
        <v>3.932509</v>
      </c>
      <c r="AX65" s="74"/>
      <c r="AY65" s="76"/>
      <c r="AZ65" s="74"/>
      <c r="BA65" s="187"/>
      <c r="BB65" s="187">
        <f t="shared" si="30"/>
        <v>102.19416099999999</v>
      </c>
      <c r="BC65" s="187">
        <f t="shared" si="31"/>
        <v>102.19416099999999</v>
      </c>
      <c r="BD65" s="187">
        <f t="shared" si="28"/>
        <v>0</v>
      </c>
      <c r="BE65" s="187"/>
      <c r="BF65" s="187"/>
      <c r="BG65" s="187"/>
    </row>
    <row r="66" spans="1:59" ht="20.25" customHeight="1" x14ac:dyDescent="0.15">
      <c r="A66" s="261"/>
      <c r="B66" s="75" t="s">
        <v>59</v>
      </c>
      <c r="C66" s="83">
        <v>128.38</v>
      </c>
      <c r="D66" s="83">
        <v>34.340000000000003</v>
      </c>
      <c r="E66" s="130">
        <v>-20.250812819321872</v>
      </c>
      <c r="F66" s="79">
        <f t="shared" si="18"/>
        <v>8.8533931890941303E-2</v>
      </c>
      <c r="G66" s="83"/>
      <c r="H66" s="83"/>
      <c r="I66" s="83"/>
      <c r="J66" s="83" t="e">
        <v>#DIV/0!</v>
      </c>
      <c r="K66" s="79">
        <f t="shared" si="19"/>
        <v>0</v>
      </c>
      <c r="L66" s="94">
        <v>115.02</v>
      </c>
      <c r="M66" s="94">
        <v>299</v>
      </c>
      <c r="N66" s="83">
        <v>34</v>
      </c>
      <c r="O66" s="83">
        <v>-19.830228719641589</v>
      </c>
      <c r="P66" s="79">
        <f t="shared" si="20"/>
        <v>0.18809662234174956</v>
      </c>
      <c r="Q66" s="82">
        <v>0</v>
      </c>
      <c r="R66" s="83">
        <v>0</v>
      </c>
      <c r="S66" s="83" t="e">
        <v>#DIV/0!</v>
      </c>
      <c r="T66" s="82">
        <v>0</v>
      </c>
      <c r="U66" s="83" t="e">
        <v>#DIV/0!</v>
      </c>
      <c r="V66" s="79">
        <f t="shared" si="21"/>
        <v>0</v>
      </c>
      <c r="W66" s="94">
        <v>114.89999999999999</v>
      </c>
      <c r="X66" s="94">
        <v>298</v>
      </c>
      <c r="Y66" s="83">
        <v>-23.393316195372751</v>
      </c>
      <c r="Z66" s="83">
        <v>33.99</v>
      </c>
      <c r="AA66" s="176">
        <v>-19.683364839319452</v>
      </c>
      <c r="AB66" s="79">
        <f t="shared" si="22"/>
        <v>0.18949019896047417</v>
      </c>
      <c r="AC66" s="131">
        <v>1</v>
      </c>
      <c r="AD66" s="83">
        <v>0.01</v>
      </c>
      <c r="AE66" s="79">
        <f t="shared" si="23"/>
        <v>7.5153854595358333E-3</v>
      </c>
      <c r="AF66" s="83"/>
      <c r="AG66" s="83"/>
      <c r="AH66" s="79">
        <f t="shared" si="24"/>
        <v>0</v>
      </c>
      <c r="AI66" s="74">
        <v>0</v>
      </c>
      <c r="AJ66" s="83">
        <v>0</v>
      </c>
      <c r="AK66" s="83">
        <v>0</v>
      </c>
      <c r="AL66" s="79">
        <f t="shared" si="25"/>
        <v>0</v>
      </c>
      <c r="AM66" s="83">
        <v>0</v>
      </c>
      <c r="AN66" s="181">
        <v>1</v>
      </c>
      <c r="AO66" s="94">
        <v>5</v>
      </c>
      <c r="AP66" s="83">
        <v>4.7149999999999996E-3</v>
      </c>
      <c r="AQ66" s="82">
        <v>0</v>
      </c>
      <c r="AR66" s="79">
        <f t="shared" si="26"/>
        <v>3.9273954113361537E-3</v>
      </c>
      <c r="AS66" s="83">
        <v>0</v>
      </c>
      <c r="AT66" s="83">
        <v>0</v>
      </c>
      <c r="AU66" s="83">
        <v>0</v>
      </c>
      <c r="AV66" s="131"/>
      <c r="AW66" s="83">
        <v>0.31</v>
      </c>
      <c r="AX66" s="83">
        <v>0.03</v>
      </c>
      <c r="AY66" s="190">
        <v>0</v>
      </c>
      <c r="AZ66" s="83">
        <v>0</v>
      </c>
      <c r="BA66" s="187"/>
      <c r="BB66" s="187">
        <f t="shared" si="30"/>
        <v>34.340000000000003</v>
      </c>
      <c r="BC66" s="187">
        <f t="shared" si="31"/>
        <v>34.344715000000001</v>
      </c>
      <c r="BD66" s="187">
        <f t="shared" si="28"/>
        <v>4.7149999999973602E-3</v>
      </c>
      <c r="BE66" s="187"/>
      <c r="BF66" s="187"/>
      <c r="BG66" s="187"/>
    </row>
    <row r="67" spans="1:59" ht="20.25" customHeight="1" x14ac:dyDescent="0.15">
      <c r="A67" s="261"/>
      <c r="B67" s="75" t="s">
        <v>36</v>
      </c>
      <c r="C67" s="74">
        <v>41.115926180000002</v>
      </c>
      <c r="D67" s="74">
        <v>26.193465</v>
      </c>
      <c r="E67" s="166">
        <v>170.57975432459699</v>
      </c>
      <c r="F67" s="79">
        <f t="shared" si="18"/>
        <v>6.7530880789101771E-2</v>
      </c>
      <c r="G67" s="74">
        <v>0</v>
      </c>
      <c r="H67" s="74">
        <v>0</v>
      </c>
      <c r="I67" s="74">
        <v>0</v>
      </c>
      <c r="J67" s="76" t="s">
        <v>56</v>
      </c>
      <c r="K67" s="79">
        <f t="shared" si="19"/>
        <v>0</v>
      </c>
      <c r="L67" s="74">
        <v>33.462926179999997</v>
      </c>
      <c r="M67" s="74">
        <v>79</v>
      </c>
      <c r="N67" s="74">
        <v>9.3315940000000008</v>
      </c>
      <c r="O67" s="76">
        <v>1.8107100318570699</v>
      </c>
      <c r="P67" s="79">
        <f t="shared" si="20"/>
        <v>5.1624744484251063E-2</v>
      </c>
      <c r="Q67" s="74"/>
      <c r="R67" s="74"/>
      <c r="S67" s="74"/>
      <c r="T67" s="74"/>
      <c r="U67" s="74"/>
      <c r="V67" s="79">
        <f t="shared" si="21"/>
        <v>0</v>
      </c>
      <c r="W67" s="74">
        <v>33.462926179999997</v>
      </c>
      <c r="X67" s="74">
        <v>79</v>
      </c>
      <c r="Y67" s="76">
        <v>12.8571428571429</v>
      </c>
      <c r="Z67" s="74">
        <v>8.433484</v>
      </c>
      <c r="AA67" s="76">
        <v>9.7196850901808194</v>
      </c>
      <c r="AB67" s="79">
        <f t="shared" si="22"/>
        <v>4.7015668169755089E-2</v>
      </c>
      <c r="AC67" s="74">
        <v>0</v>
      </c>
      <c r="AD67" s="74">
        <v>0</v>
      </c>
      <c r="AE67" s="79">
        <f t="shared" si="23"/>
        <v>0</v>
      </c>
      <c r="AF67" s="74">
        <v>0</v>
      </c>
      <c r="AG67" s="74">
        <v>0.89810999999999996</v>
      </c>
      <c r="AH67" s="79">
        <f t="shared" si="24"/>
        <v>17.429674636758062</v>
      </c>
      <c r="AI67" s="74">
        <v>4.1719999999999997</v>
      </c>
      <c r="AJ67" s="74">
        <v>16.687999999999999</v>
      </c>
      <c r="AK67" s="76" t="s">
        <v>56</v>
      </c>
      <c r="AL67" s="79">
        <f t="shared" si="25"/>
        <v>1.2363507887898768</v>
      </c>
      <c r="AM67" s="74">
        <v>16.687999999999999</v>
      </c>
      <c r="AN67" s="74">
        <v>0</v>
      </c>
      <c r="AO67" s="74">
        <v>0</v>
      </c>
      <c r="AP67" s="74">
        <v>0</v>
      </c>
      <c r="AQ67" s="76">
        <v>-100</v>
      </c>
      <c r="AR67" s="79">
        <f t="shared" si="26"/>
        <v>0</v>
      </c>
      <c r="AS67" s="74">
        <v>0</v>
      </c>
      <c r="AT67" s="74">
        <v>0</v>
      </c>
      <c r="AU67" s="74">
        <v>0</v>
      </c>
      <c r="AV67" s="74">
        <v>0</v>
      </c>
      <c r="AW67" s="74">
        <v>0.173871</v>
      </c>
      <c r="AX67" s="74">
        <v>0</v>
      </c>
      <c r="AY67" s="74">
        <v>0</v>
      </c>
      <c r="AZ67" s="74"/>
      <c r="BA67" s="187"/>
      <c r="BB67" s="187">
        <f t="shared" si="30"/>
        <v>26.193465</v>
      </c>
      <c r="BC67" s="187">
        <f t="shared" si="31"/>
        <v>26.193464999999996</v>
      </c>
      <c r="BD67" s="187">
        <f t="shared" si="28"/>
        <v>0</v>
      </c>
      <c r="BE67" s="187"/>
      <c r="BF67" s="187"/>
      <c r="BG67" s="187"/>
    </row>
    <row r="68" spans="1:59" ht="20.25" customHeight="1" x14ac:dyDescent="0.15">
      <c r="A68" s="261"/>
      <c r="B68" s="75" t="s">
        <v>47</v>
      </c>
      <c r="C68" s="74">
        <v>102.684585</v>
      </c>
      <c r="D68" s="74">
        <v>20.792380999999999</v>
      </c>
      <c r="E68" s="119">
        <v>-32.126632564993997</v>
      </c>
      <c r="F68" s="79">
        <f t="shared" si="18"/>
        <v>5.3606035040899877E-2</v>
      </c>
      <c r="G68" s="74"/>
      <c r="H68" s="74"/>
      <c r="I68" s="74"/>
      <c r="J68" s="74"/>
      <c r="K68" s="79">
        <f t="shared" si="19"/>
        <v>0</v>
      </c>
      <c r="L68" s="74">
        <v>88.024585000000002</v>
      </c>
      <c r="M68" s="74">
        <v>148</v>
      </c>
      <c r="N68" s="74">
        <v>20.348983</v>
      </c>
      <c r="O68" s="74">
        <v>-32.387186203133503</v>
      </c>
      <c r="P68" s="79">
        <f t="shared" si="20"/>
        <v>0.11257573442322595</v>
      </c>
      <c r="Q68" s="74">
        <v>88.024585000000002</v>
      </c>
      <c r="R68" s="74">
        <v>148</v>
      </c>
      <c r="S68" s="74">
        <v>-17.7777777777778</v>
      </c>
      <c r="T68" s="74">
        <v>20.348983</v>
      </c>
      <c r="U68" s="74">
        <v>-32.387186203133503</v>
      </c>
      <c r="V68" s="79">
        <f t="shared" si="21"/>
        <v>4.6420879451493224</v>
      </c>
      <c r="W68" s="74">
        <v>88.024585000000002</v>
      </c>
      <c r="X68" s="74">
        <v>148</v>
      </c>
      <c r="Y68" s="74">
        <v>-17.7777777777778</v>
      </c>
      <c r="Z68" s="74">
        <v>20.348983</v>
      </c>
      <c r="AA68" s="74">
        <v>-32.387186203133503</v>
      </c>
      <c r="AB68" s="79">
        <f t="shared" si="22"/>
        <v>0.11344315496655799</v>
      </c>
      <c r="AC68" s="74">
        <v>0</v>
      </c>
      <c r="AD68" s="74">
        <v>0</v>
      </c>
      <c r="AE68" s="79">
        <f t="shared" si="23"/>
        <v>0</v>
      </c>
      <c r="AF68" s="74">
        <v>0</v>
      </c>
      <c r="AG68" s="74">
        <v>0</v>
      </c>
      <c r="AH68" s="79">
        <f t="shared" si="24"/>
        <v>0</v>
      </c>
      <c r="AI68" s="74"/>
      <c r="AJ68" s="74"/>
      <c r="AK68" s="74"/>
      <c r="AL68" s="79">
        <f t="shared" si="25"/>
        <v>0</v>
      </c>
      <c r="AM68" s="115"/>
      <c r="AN68" s="74">
        <v>0</v>
      </c>
      <c r="AO68" s="74">
        <v>0</v>
      </c>
      <c r="AP68" s="74">
        <v>0</v>
      </c>
      <c r="AQ68" s="74"/>
      <c r="AR68" s="79">
        <f t="shared" si="26"/>
        <v>0</v>
      </c>
      <c r="AS68" s="74"/>
      <c r="AT68" s="74"/>
      <c r="AU68" s="74"/>
      <c r="AV68" s="74">
        <v>0</v>
      </c>
      <c r="AW68" s="74">
        <v>0.44339800000000001</v>
      </c>
      <c r="AX68" s="74">
        <v>0</v>
      </c>
      <c r="AY68" s="80"/>
      <c r="AZ68" s="162"/>
      <c r="BA68" s="187"/>
      <c r="BB68" s="187">
        <f t="shared" si="30"/>
        <v>20.792380999999999</v>
      </c>
      <c r="BC68" s="187">
        <f t="shared" si="31"/>
        <v>20.792380999999999</v>
      </c>
      <c r="BD68" s="187">
        <f t="shared" si="28"/>
        <v>0</v>
      </c>
      <c r="BE68" s="187"/>
      <c r="BF68" s="187"/>
      <c r="BG68" s="187"/>
    </row>
    <row r="69" spans="1:59" ht="20.25" customHeight="1" x14ac:dyDescent="0.15">
      <c r="A69" s="261"/>
      <c r="B69" s="75" t="s">
        <v>69</v>
      </c>
      <c r="C69" s="165">
        <v>117.072007120542</v>
      </c>
      <c r="D69" s="165">
        <v>23.085094999999999</v>
      </c>
      <c r="E69" s="130">
        <v>77.48</v>
      </c>
      <c r="F69" s="79">
        <f t="shared" si="18"/>
        <v>5.9517013058413205E-2</v>
      </c>
      <c r="G69" s="165">
        <v>3.4</v>
      </c>
      <c r="H69" s="165">
        <v>1</v>
      </c>
      <c r="I69" s="165">
        <v>0.32</v>
      </c>
      <c r="J69" s="165">
        <v>0</v>
      </c>
      <c r="K69" s="79">
        <f t="shared" si="19"/>
        <v>6.2774940999990841E-2</v>
      </c>
      <c r="L69" s="165">
        <v>56.836003560271102</v>
      </c>
      <c r="M69" s="165">
        <v>143</v>
      </c>
      <c r="N69" s="165">
        <v>21.115095</v>
      </c>
      <c r="O69" s="165">
        <v>83</v>
      </c>
      <c r="P69" s="79">
        <f t="shared" si="20"/>
        <v>0.1168140602919166</v>
      </c>
      <c r="Q69" s="165"/>
      <c r="R69" s="165"/>
      <c r="S69" s="165"/>
      <c r="T69" s="165"/>
      <c r="U69" s="165"/>
      <c r="V69" s="79">
        <f t="shared" si="21"/>
        <v>0</v>
      </c>
      <c r="W69" s="165">
        <v>56.836003560271102</v>
      </c>
      <c r="X69" s="165">
        <v>143</v>
      </c>
      <c r="Y69" s="165">
        <v>117</v>
      </c>
      <c r="Z69" s="165">
        <v>21.115095</v>
      </c>
      <c r="AA69" s="165">
        <v>83</v>
      </c>
      <c r="AB69" s="79">
        <f t="shared" si="22"/>
        <v>0.11771413805882064</v>
      </c>
      <c r="AC69" s="165"/>
      <c r="AD69" s="165"/>
      <c r="AE69" s="79">
        <f t="shared" si="23"/>
        <v>0</v>
      </c>
      <c r="AF69" s="165"/>
      <c r="AG69" s="165"/>
      <c r="AH69" s="79">
        <f t="shared" si="24"/>
        <v>0</v>
      </c>
      <c r="AI69" s="74"/>
      <c r="AJ69" s="165"/>
      <c r="AK69" s="184"/>
      <c r="AL69" s="79">
        <f t="shared" si="25"/>
        <v>0</v>
      </c>
      <c r="AM69" s="165"/>
      <c r="AN69" s="165">
        <v>0</v>
      </c>
      <c r="AO69" s="165">
        <v>0</v>
      </c>
      <c r="AP69" s="165">
        <v>0</v>
      </c>
      <c r="AQ69" s="184">
        <v>-100</v>
      </c>
      <c r="AR69" s="79">
        <f t="shared" si="26"/>
        <v>0</v>
      </c>
      <c r="AS69" s="165">
        <v>0</v>
      </c>
      <c r="AT69" s="165">
        <v>0</v>
      </c>
      <c r="AU69" s="165">
        <v>0</v>
      </c>
      <c r="AV69" s="165">
        <v>0.18</v>
      </c>
      <c r="AW69" s="165">
        <v>1.47</v>
      </c>
      <c r="AX69" s="165">
        <v>0</v>
      </c>
      <c r="AY69" s="165">
        <v>0</v>
      </c>
      <c r="AZ69" s="165">
        <v>0</v>
      </c>
      <c r="BA69" s="187"/>
      <c r="BB69" s="187">
        <f t="shared" si="27"/>
        <v>23.085094999999999</v>
      </c>
      <c r="BC69" s="187">
        <f t="shared" si="29"/>
        <v>23.085094999999999</v>
      </c>
      <c r="BD69" s="187">
        <f t="shared" si="28"/>
        <v>0</v>
      </c>
      <c r="BE69" s="187"/>
      <c r="BF69" s="187"/>
      <c r="BG69" s="187"/>
    </row>
    <row r="70" spans="1:59" ht="20.25" customHeight="1" x14ac:dyDescent="0.15">
      <c r="A70" s="261"/>
      <c r="B70" s="75" t="s">
        <v>43</v>
      </c>
      <c r="C70" s="79">
        <v>904.45</v>
      </c>
      <c r="D70" s="79">
        <v>127.869671</v>
      </c>
      <c r="E70" s="119">
        <v>-0.81471377598510697</v>
      </c>
      <c r="F70" s="79">
        <f t="shared" si="18"/>
        <v>0.32966816375163283</v>
      </c>
      <c r="G70" s="79">
        <v>0</v>
      </c>
      <c r="H70" s="79">
        <v>0</v>
      </c>
      <c r="I70" s="79">
        <v>0</v>
      </c>
      <c r="J70" s="79">
        <v>-100</v>
      </c>
      <c r="K70" s="79">
        <f t="shared" si="19"/>
        <v>0</v>
      </c>
      <c r="L70" s="79">
        <v>218.2</v>
      </c>
      <c r="M70" s="79">
        <v>1855</v>
      </c>
      <c r="N70" s="79">
        <v>85.647161999999994</v>
      </c>
      <c r="O70" s="79">
        <v>-11.246464248704701</v>
      </c>
      <c r="P70" s="79">
        <f t="shared" si="20"/>
        <v>0.47382182015754837</v>
      </c>
      <c r="Q70" s="79"/>
      <c r="R70" s="79"/>
      <c r="S70" s="79"/>
      <c r="T70" s="79"/>
      <c r="U70" s="79"/>
      <c r="V70" s="79">
        <f t="shared" si="21"/>
        <v>0</v>
      </c>
      <c r="W70" s="79">
        <v>49.11</v>
      </c>
      <c r="X70" s="79">
        <v>469</v>
      </c>
      <c r="Y70" s="79">
        <v>-10.8365019011407</v>
      </c>
      <c r="Z70" s="79">
        <v>69.831728999999996</v>
      </c>
      <c r="AA70" s="79">
        <v>-22.8208123342175</v>
      </c>
      <c r="AB70" s="79">
        <f t="shared" si="22"/>
        <v>0.3893035664008212</v>
      </c>
      <c r="AC70" s="79">
        <v>1386</v>
      </c>
      <c r="AD70" s="79">
        <v>15.815433000000001</v>
      </c>
      <c r="AE70" s="79">
        <f t="shared" si="23"/>
        <v>11.885907520446318</v>
      </c>
      <c r="AF70" s="79"/>
      <c r="AG70" s="79"/>
      <c r="AH70" s="79">
        <f t="shared" si="24"/>
        <v>0</v>
      </c>
      <c r="AI70" s="74"/>
      <c r="AJ70" s="79"/>
      <c r="AK70" s="79"/>
      <c r="AL70" s="79">
        <f t="shared" si="25"/>
        <v>0</v>
      </c>
      <c r="AM70" s="115"/>
      <c r="AN70" s="79">
        <v>599.32000000000005</v>
      </c>
      <c r="AO70" s="79">
        <v>1432</v>
      </c>
      <c r="AP70" s="79">
        <v>14.412534000000001</v>
      </c>
      <c r="AQ70" s="79">
        <v>-0.53461697722567303</v>
      </c>
      <c r="AR70" s="79">
        <f t="shared" si="26"/>
        <v>12.005030731140256</v>
      </c>
      <c r="AS70" s="79"/>
      <c r="AT70" s="79"/>
      <c r="AU70" s="79"/>
      <c r="AV70" s="79">
        <v>3.7735999999999999E-2</v>
      </c>
      <c r="AW70" s="79">
        <v>27.772238999999999</v>
      </c>
      <c r="AX70" s="79"/>
      <c r="AY70" s="80"/>
      <c r="AZ70" s="162"/>
      <c r="BA70" s="187"/>
      <c r="BB70" s="187">
        <f t="shared" si="27"/>
        <v>127.869671</v>
      </c>
      <c r="BC70" s="187">
        <f t="shared" si="29"/>
        <v>127.869671</v>
      </c>
      <c r="BD70" s="187">
        <f t="shared" ref="BD70:BD86" si="32">BC70-BB70</f>
        <v>0</v>
      </c>
      <c r="BE70" s="187"/>
      <c r="BF70" s="187"/>
      <c r="BG70" s="187"/>
    </row>
    <row r="71" spans="1:59" s="149" customFormat="1" ht="20.25" customHeight="1" x14ac:dyDescent="0.15">
      <c r="A71" s="261"/>
      <c r="B71" s="90" t="s">
        <v>17</v>
      </c>
      <c r="C71" s="91">
        <f>C49+C50+C51+C52+C53+C54+C55+C56+C57+C58+C59+C60+C61+C62+C63+C64+C65+C66+C67+C68+C69+C70</f>
        <v>127706.77910271054</v>
      </c>
      <c r="D71" s="91">
        <f t="shared" ref="D71:AZ71" si="33">D49+D50+D51+D52+D53+D54+D55+D56+D57+D58+D59+D60+D61+D62+D63+D64+D65+D66+D67+D68+D69+D70</f>
        <v>38787.388367999993</v>
      </c>
      <c r="E71" s="91">
        <v>60.94</v>
      </c>
      <c r="F71" s="158">
        <f>D71/$D$390*100</f>
        <v>7.142969934162088</v>
      </c>
      <c r="G71" s="91">
        <f t="shared" si="33"/>
        <v>15557.800931050002</v>
      </c>
      <c r="H71" s="91">
        <f t="shared" si="33"/>
        <v>474</v>
      </c>
      <c r="I71" s="91">
        <f t="shared" si="33"/>
        <v>509.75754800000004</v>
      </c>
      <c r="J71" s="91">
        <v>45.53</v>
      </c>
      <c r="K71" s="158">
        <f>I71/$I$390*100</f>
        <v>3.2889470926394409</v>
      </c>
      <c r="L71" s="91">
        <f t="shared" si="33"/>
        <v>53981.403261950283</v>
      </c>
      <c r="M71" s="91">
        <f t="shared" si="33"/>
        <v>114736</v>
      </c>
      <c r="N71" s="91">
        <f t="shared" si="33"/>
        <v>18075.816342000006</v>
      </c>
      <c r="O71" s="91">
        <v>-6.14</v>
      </c>
      <c r="P71" s="158">
        <f>N71/$N$390*100</f>
        <v>4.7156506387869479</v>
      </c>
      <c r="Q71" s="91">
        <f t="shared" si="33"/>
        <v>1561.2598204700002</v>
      </c>
      <c r="R71" s="91">
        <f t="shared" si="33"/>
        <v>3204</v>
      </c>
      <c r="S71" s="91">
        <v>-83.48</v>
      </c>
      <c r="T71" s="91">
        <f t="shared" si="33"/>
        <v>438.35841199999999</v>
      </c>
      <c r="U71" s="91">
        <v>-86.19</v>
      </c>
      <c r="V71" s="158">
        <f>T71/$T$390*100</f>
        <v>3.9785740186655345</v>
      </c>
      <c r="W71" s="91">
        <f t="shared" si="33"/>
        <v>52700.846356700291</v>
      </c>
      <c r="X71" s="91">
        <f t="shared" si="33"/>
        <v>105079</v>
      </c>
      <c r="Y71" s="91">
        <v>6.39</v>
      </c>
      <c r="Z71" s="91">
        <f t="shared" si="33"/>
        <v>17937.603204000006</v>
      </c>
      <c r="AA71" s="91">
        <v>-6.23</v>
      </c>
      <c r="AB71" s="158">
        <f>Z71/$Z$390*100</f>
        <v>4.7203115032307563</v>
      </c>
      <c r="AC71" s="91">
        <f t="shared" si="33"/>
        <v>9226</v>
      </c>
      <c r="AD71" s="91">
        <f t="shared" si="33"/>
        <v>133.06037400000002</v>
      </c>
      <c r="AE71" s="158">
        <f>AD71/$AD$390*100</f>
        <v>4.4074358768540955</v>
      </c>
      <c r="AF71" s="91">
        <f t="shared" si="33"/>
        <v>75</v>
      </c>
      <c r="AG71" s="91">
        <f t="shared" si="33"/>
        <v>5.1527639999999995</v>
      </c>
      <c r="AH71" s="158">
        <f>AG71/$AG$390*100</f>
        <v>1.9175863002015348</v>
      </c>
      <c r="AI71" s="91">
        <f>AI49+AI50+AI51+AI52+AI53+AI54+AI55+AI56+AI57+AI58+AI59+AI60+AI61+AI62+AI63+AI64+AI65+AI66+AI67+AI68+AI69+AI70</f>
        <v>336.07351799999998</v>
      </c>
      <c r="AJ71" s="91">
        <f t="shared" si="33"/>
        <v>1349.7787320000002</v>
      </c>
      <c r="AK71" s="91">
        <v>104.69</v>
      </c>
      <c r="AL71" s="158">
        <f>AJ71/$AJ$390*100</f>
        <v>6.0587032658610926</v>
      </c>
      <c r="AM71" s="91">
        <f t="shared" si="33"/>
        <v>1300.7767320000003</v>
      </c>
      <c r="AN71" s="91">
        <f t="shared" si="33"/>
        <v>1878.82382302</v>
      </c>
      <c r="AO71" s="91">
        <f t="shared" si="33"/>
        <v>2478</v>
      </c>
      <c r="AP71" s="91">
        <f t="shared" si="33"/>
        <v>120.05412000000001</v>
      </c>
      <c r="AQ71" s="91">
        <v>45.1</v>
      </c>
      <c r="AR71" s="158">
        <f>AP71/$AP$390*100</f>
        <v>6.3701321994515707</v>
      </c>
      <c r="AS71" s="91">
        <f t="shared" si="33"/>
        <v>-0.81640600000000063</v>
      </c>
      <c r="AT71" s="91">
        <f t="shared" si="33"/>
        <v>117.42302799999999</v>
      </c>
      <c r="AU71" s="91">
        <f t="shared" si="33"/>
        <v>501.29276800000002</v>
      </c>
      <c r="AV71" s="91">
        <f t="shared" si="33"/>
        <v>7673.5677600000008</v>
      </c>
      <c r="AW71" s="91">
        <f t="shared" si="33"/>
        <v>655.72270499999991</v>
      </c>
      <c r="AX71" s="91">
        <f t="shared" si="33"/>
        <v>156.74393700000002</v>
      </c>
      <c r="AY71" s="91">
        <f t="shared" si="33"/>
        <v>9628.052549</v>
      </c>
      <c r="AZ71" s="91">
        <f t="shared" si="33"/>
        <v>332.38416599999999</v>
      </c>
      <c r="BA71" s="187"/>
      <c r="BB71" s="187">
        <f t="shared" si="27"/>
        <v>38787.388367999993</v>
      </c>
      <c r="BC71" s="187">
        <f t="shared" si="29"/>
        <v>38787.393083000003</v>
      </c>
      <c r="BD71" s="187">
        <f t="shared" si="32"/>
        <v>4.715000010037329E-3</v>
      </c>
      <c r="BE71" s="187"/>
      <c r="BF71" s="187"/>
      <c r="BG71" s="187"/>
    </row>
    <row r="72" spans="1:59" ht="20.25" customHeight="1" x14ac:dyDescent="0.15">
      <c r="A72" s="261" t="s">
        <v>75</v>
      </c>
      <c r="B72" s="75" t="s">
        <v>74</v>
      </c>
      <c r="C72" s="79">
        <v>51754.621365079998</v>
      </c>
      <c r="D72" s="79">
        <v>12695.265788000001</v>
      </c>
      <c r="E72" s="79">
        <v>8.6946327580914904</v>
      </c>
      <c r="F72" s="79">
        <f>D72/$D$93*100</f>
        <v>42.188389523787748</v>
      </c>
      <c r="G72" s="79">
        <v>1.5239100299999999</v>
      </c>
      <c r="H72" s="79">
        <v>105</v>
      </c>
      <c r="I72" s="79">
        <v>152.39100300000001</v>
      </c>
      <c r="J72" s="79">
        <v>37.9102140099222</v>
      </c>
      <c r="K72" s="79">
        <f>I72/$I$93*100</f>
        <v>47.282789031621839</v>
      </c>
      <c r="L72" s="79">
        <v>27426.770078869999</v>
      </c>
      <c r="M72" s="79">
        <v>52895</v>
      </c>
      <c r="N72" s="79">
        <v>9239.3561530000006</v>
      </c>
      <c r="O72" s="79">
        <v>1.0664236951542401</v>
      </c>
      <c r="P72" s="79">
        <f>N72/$N$93*100</f>
        <v>39.774472933689644</v>
      </c>
      <c r="Q72" s="79">
        <v>28.455182000000001</v>
      </c>
      <c r="R72" s="79">
        <v>80</v>
      </c>
      <c r="S72" s="79"/>
      <c r="T72" s="79">
        <v>8.890924</v>
      </c>
      <c r="U72" s="79"/>
      <c r="V72" s="79">
        <f>T72/$T$93*100</f>
        <v>1.5107882075282508</v>
      </c>
      <c r="W72" s="79">
        <v>27134.56407887</v>
      </c>
      <c r="X72" s="79">
        <v>50070</v>
      </c>
      <c r="Y72" s="79"/>
      <c r="Z72" s="79">
        <v>9198.8459390000007</v>
      </c>
      <c r="AA72" s="79"/>
      <c r="AB72" s="79">
        <f>Z72/$Z$93*100</f>
        <v>39.858212795840132</v>
      </c>
      <c r="AC72" s="79">
        <v>2672</v>
      </c>
      <c r="AD72" s="79">
        <v>29.61768</v>
      </c>
      <c r="AE72" s="79">
        <f>AD72/$AD$93*100</f>
        <v>22.76202802653976</v>
      </c>
      <c r="AF72" s="79">
        <v>153</v>
      </c>
      <c r="AG72" s="79">
        <v>10.892533999999999</v>
      </c>
      <c r="AH72" s="79">
        <f>AG72/$AG$93*100</f>
        <v>53.603478602694906</v>
      </c>
      <c r="AI72" s="79">
        <v>1378.9889264999999</v>
      </c>
      <c r="AJ72" s="79">
        <v>1771.079929</v>
      </c>
      <c r="AK72" s="79">
        <v>39.005658409885498</v>
      </c>
      <c r="AL72" s="79">
        <f>AJ72/$AJ$93*100</f>
        <v>68.49831320015619</v>
      </c>
      <c r="AM72" s="115">
        <v>1771.079929</v>
      </c>
      <c r="AN72" s="79">
        <v>1129.3611395</v>
      </c>
      <c r="AO72" s="79">
        <v>6283</v>
      </c>
      <c r="AP72" s="79">
        <v>90.981341</v>
      </c>
      <c r="AQ72" s="79">
        <v>715.74927905700804</v>
      </c>
      <c r="AR72" s="79">
        <f>AP72/$AP$93*100</f>
        <v>46.136433626226065</v>
      </c>
      <c r="AS72" s="79">
        <v>29.994672000000001</v>
      </c>
      <c r="AT72" s="79">
        <v>113.194203</v>
      </c>
      <c r="AU72" s="79">
        <v>266.78324800000001</v>
      </c>
      <c r="AV72" s="79">
        <v>776.75977699999999</v>
      </c>
      <c r="AW72" s="79">
        <v>168.582494</v>
      </c>
      <c r="AX72" s="79">
        <v>86.142967999999996</v>
      </c>
      <c r="AY72" s="80">
        <v>0</v>
      </c>
      <c r="AZ72" s="162">
        <v>1245.4062329999999</v>
      </c>
      <c r="BA72" s="187"/>
      <c r="BB72" s="187">
        <f t="shared" si="27"/>
        <v>12695.265788000001</v>
      </c>
      <c r="BC72" s="187">
        <f t="shared" si="29"/>
        <v>12695.265788000001</v>
      </c>
      <c r="BD72" s="187">
        <f t="shared" si="32"/>
        <v>0</v>
      </c>
      <c r="BE72" s="187"/>
      <c r="BF72" s="187"/>
      <c r="BG72" s="187"/>
    </row>
    <row r="73" spans="1:59" s="150" customFormat="1" ht="20.25" customHeight="1" x14ac:dyDescent="0.15">
      <c r="A73" s="261"/>
      <c r="B73" s="69" t="s">
        <v>31</v>
      </c>
      <c r="C73" s="74">
        <v>7104.3675107600002</v>
      </c>
      <c r="D73" s="74">
        <v>1970.581702</v>
      </c>
      <c r="E73" s="74">
        <v>11.042385445651099</v>
      </c>
      <c r="F73" s="79">
        <f t="shared" ref="F73:F92" si="34">D73/$D$93*100</f>
        <v>6.5485567471149198</v>
      </c>
      <c r="G73" s="74">
        <v>442.89342722999999</v>
      </c>
      <c r="H73" s="74">
        <v>25</v>
      </c>
      <c r="I73" s="74">
        <v>29.509405999999998</v>
      </c>
      <c r="J73" s="74">
        <v>6.0825492706920503</v>
      </c>
      <c r="K73" s="79">
        <f t="shared" ref="K73:K92" si="35">I73/$I$93*100</f>
        <v>9.1559671560562919</v>
      </c>
      <c r="L73" s="74">
        <v>5199.4669320000003</v>
      </c>
      <c r="M73" s="74">
        <v>9915</v>
      </c>
      <c r="N73" s="74">
        <v>1803.462835</v>
      </c>
      <c r="O73" s="74">
        <v>7.5248795683563703</v>
      </c>
      <c r="P73" s="79">
        <f t="shared" ref="P73:P92" si="36">N73/$N$93*100</f>
        <v>7.7637210352943828</v>
      </c>
      <c r="Q73" s="74">
        <v>984.50880700000005</v>
      </c>
      <c r="R73" s="74">
        <v>1772</v>
      </c>
      <c r="S73" s="74">
        <v>-7.6602397081813498</v>
      </c>
      <c r="T73" s="74">
        <v>278.11779999999999</v>
      </c>
      <c r="U73" s="74">
        <v>-25.416010963128599</v>
      </c>
      <c r="V73" s="79">
        <f t="shared" ref="V73:V92" si="37">T73/$T$93*100</f>
        <v>47.259102939548299</v>
      </c>
      <c r="W73" s="74">
        <v>5198.7349320000003</v>
      </c>
      <c r="X73" s="74">
        <v>9909</v>
      </c>
      <c r="Y73" s="74">
        <v>24.0485728592889</v>
      </c>
      <c r="Z73" s="74">
        <v>1803.3949090000001</v>
      </c>
      <c r="AA73" s="74">
        <v>7.5233698998666396</v>
      </c>
      <c r="AB73" s="79">
        <f t="shared" ref="AB73:AB92" si="38">Z73/$Z$93*100</f>
        <v>7.8140343380585824</v>
      </c>
      <c r="AC73" s="74">
        <v>6</v>
      </c>
      <c r="AD73" s="74">
        <v>6.7926E-2</v>
      </c>
      <c r="AE73" s="79">
        <f t="shared" ref="AE73:AE92" si="39">AD73/$AD$93*100</f>
        <v>5.2203059649869259E-2</v>
      </c>
      <c r="AF73" s="74">
        <v>0</v>
      </c>
      <c r="AG73" s="74">
        <v>0</v>
      </c>
      <c r="AH73" s="79">
        <f t="shared" ref="AH73:AH92" si="40">AG73/$AG$93*100</f>
        <v>0</v>
      </c>
      <c r="AI73" s="74">
        <v>37.591050000000003</v>
      </c>
      <c r="AJ73" s="74">
        <v>29.071075</v>
      </c>
      <c r="AK73" s="74" t="e">
        <v>#DIV/0!</v>
      </c>
      <c r="AL73" s="79">
        <f t="shared" ref="AL73:AL92" si="41">AJ73/$AJ$93*100</f>
        <v>1.1243533212753329</v>
      </c>
      <c r="AM73" s="74">
        <v>29.071075</v>
      </c>
      <c r="AN73" s="74">
        <v>73.168700000000001</v>
      </c>
      <c r="AO73" s="74">
        <v>138</v>
      </c>
      <c r="AP73" s="74">
        <v>16.220953000000002</v>
      </c>
      <c r="AQ73" s="74">
        <v>295.46825371284399</v>
      </c>
      <c r="AR73" s="79">
        <f t="shared" ref="AR73:AR92" si="42">AP73/$AP$93*100</f>
        <v>8.2256088249856933</v>
      </c>
      <c r="AS73" s="74">
        <v>2.5099999999999998</v>
      </c>
      <c r="AT73" s="74">
        <v>0.91352</v>
      </c>
      <c r="AU73" s="74">
        <v>-6.3399999999999998E-2</v>
      </c>
      <c r="AV73" s="74">
        <v>16.9435</v>
      </c>
      <c r="AW73" s="74">
        <v>56.440165</v>
      </c>
      <c r="AX73" s="74">
        <v>15.573648</v>
      </c>
      <c r="AY73" s="74">
        <v>0</v>
      </c>
      <c r="AZ73" s="74">
        <v>0</v>
      </c>
      <c r="BA73" s="187"/>
      <c r="BB73" s="187">
        <f t="shared" si="27"/>
        <v>1970.581702</v>
      </c>
      <c r="BC73" s="187">
        <f t="shared" si="29"/>
        <v>1970.5817020000002</v>
      </c>
      <c r="BD73" s="187">
        <f t="shared" si="32"/>
        <v>0</v>
      </c>
      <c r="BE73" s="187"/>
      <c r="BF73" s="187"/>
      <c r="BG73" s="187"/>
    </row>
    <row r="74" spans="1:59" ht="20.25" customHeight="1" x14ac:dyDescent="0.15">
      <c r="A74" s="261"/>
      <c r="B74" s="75" t="s">
        <v>32</v>
      </c>
      <c r="C74" s="76">
        <v>28825.339272180001</v>
      </c>
      <c r="D74" s="76">
        <v>7310.3253359999999</v>
      </c>
      <c r="E74" s="76">
        <v>6.7762163430860101</v>
      </c>
      <c r="F74" s="79">
        <f t="shared" si="34"/>
        <v>24.293375024278969</v>
      </c>
      <c r="G74" s="76">
        <v>879.23155197999995</v>
      </c>
      <c r="H74" s="76">
        <v>25</v>
      </c>
      <c r="I74" s="76">
        <v>72.334164000000001</v>
      </c>
      <c r="J74" s="76">
        <v>103.67126663733499</v>
      </c>
      <c r="K74" s="79">
        <f t="shared" si="35"/>
        <v>22.443326370066185</v>
      </c>
      <c r="L74" s="76">
        <v>19886.530564950001</v>
      </c>
      <c r="M74" s="76">
        <v>37602</v>
      </c>
      <c r="N74" s="76">
        <v>6419.1081020000001</v>
      </c>
      <c r="O74" s="76">
        <v>5.7411220842547701</v>
      </c>
      <c r="P74" s="79">
        <f t="shared" si="36"/>
        <v>27.633596674214804</v>
      </c>
      <c r="Q74" s="76">
        <v>40.621771000000003</v>
      </c>
      <c r="R74" s="76">
        <v>128</v>
      </c>
      <c r="S74" s="76">
        <v>-99.0437056406425</v>
      </c>
      <c r="T74" s="76">
        <v>10.230608</v>
      </c>
      <c r="U74" s="76">
        <v>-99.533328856476004</v>
      </c>
      <c r="V74" s="79">
        <f t="shared" si="37"/>
        <v>1.7384337018564306</v>
      </c>
      <c r="W74" s="76">
        <v>19886.286564950002</v>
      </c>
      <c r="X74" s="76">
        <v>37600</v>
      </c>
      <c r="Y74" s="76">
        <v>17.602902539722301</v>
      </c>
      <c r="Z74" s="76">
        <v>6418.9514989999998</v>
      </c>
      <c r="AA74" s="76">
        <v>5.7441296094137702</v>
      </c>
      <c r="AB74" s="79">
        <f t="shared" si="38"/>
        <v>27.813047035455838</v>
      </c>
      <c r="AC74" s="76">
        <v>0</v>
      </c>
      <c r="AD74" s="76">
        <v>0</v>
      </c>
      <c r="AE74" s="79">
        <f t="shared" si="39"/>
        <v>0</v>
      </c>
      <c r="AF74" s="76">
        <v>2</v>
      </c>
      <c r="AG74" s="76">
        <v>0.15660299999999999</v>
      </c>
      <c r="AH74" s="79">
        <f t="shared" si="40"/>
        <v>0.77066232335082285</v>
      </c>
      <c r="AI74" s="76">
        <v>2.8999000000000001</v>
      </c>
      <c r="AJ74" s="76">
        <v>17.293500000000002</v>
      </c>
      <c r="AK74" s="76">
        <v>-85.010559306231102</v>
      </c>
      <c r="AL74" s="79">
        <f t="shared" si="41"/>
        <v>0.66884365856697658</v>
      </c>
      <c r="AM74" s="76">
        <v>17.293500000000002</v>
      </c>
      <c r="AN74" s="76">
        <v>165.6858</v>
      </c>
      <c r="AO74" s="76">
        <v>353</v>
      </c>
      <c r="AP74" s="76">
        <v>21.237991999999998</v>
      </c>
      <c r="AQ74" s="76">
        <v>15.3878422199156</v>
      </c>
      <c r="AR74" s="79">
        <f t="shared" si="42"/>
        <v>10.769738030815793</v>
      </c>
      <c r="AS74" s="76">
        <v>0.72641599999999995</v>
      </c>
      <c r="AT74" s="76">
        <v>0.21155099999999999</v>
      </c>
      <c r="AU74" s="76">
        <v>597.29450199999997</v>
      </c>
      <c r="AV74" s="76">
        <v>45.613703999999998</v>
      </c>
      <c r="AW74" s="76">
        <v>130.869856</v>
      </c>
      <c r="AX74" s="76">
        <v>5.6355490000000001</v>
      </c>
      <c r="AY74" s="76">
        <v>0</v>
      </c>
      <c r="AZ74" s="76">
        <v>0</v>
      </c>
      <c r="BA74" s="187"/>
      <c r="BB74" s="187">
        <f t="shared" si="27"/>
        <v>7310.3253359999999</v>
      </c>
      <c r="BC74" s="187">
        <f t="shared" si="29"/>
        <v>7310.3253360000008</v>
      </c>
      <c r="BD74" s="187">
        <f t="shared" si="32"/>
        <v>0</v>
      </c>
      <c r="BE74" s="187"/>
      <c r="BF74" s="187"/>
      <c r="BG74" s="187"/>
    </row>
    <row r="75" spans="1:59" ht="20.25" customHeight="1" x14ac:dyDescent="0.15">
      <c r="A75" s="261"/>
      <c r="B75" s="75" t="s">
        <v>33</v>
      </c>
      <c r="C75" s="76">
        <v>6843.5203918799998</v>
      </c>
      <c r="D75" s="76">
        <v>1423.9339929999999</v>
      </c>
      <c r="E75" s="76">
        <v>71.935100517846593</v>
      </c>
      <c r="F75" s="79">
        <f t="shared" si="34"/>
        <v>4.7319593741495316</v>
      </c>
      <c r="G75" s="76">
        <v>2.2313817299999998</v>
      </c>
      <c r="H75" s="76">
        <v>2</v>
      </c>
      <c r="I75" s="76">
        <v>0.50258800000000003</v>
      </c>
      <c r="J75" s="76">
        <v>-90.267416192919683</v>
      </c>
      <c r="K75" s="79">
        <f t="shared" si="35"/>
        <v>0.15593940525363403</v>
      </c>
      <c r="L75" s="76">
        <v>1320.30135096</v>
      </c>
      <c r="M75" s="76">
        <v>3921</v>
      </c>
      <c r="N75" s="76">
        <v>413.58202400000005</v>
      </c>
      <c r="O75" s="76">
        <v>12.004437865035133</v>
      </c>
      <c r="P75" s="79">
        <f t="shared" si="36"/>
        <v>1.7804278509284761</v>
      </c>
      <c r="Q75" s="76">
        <v>92.699291000000002</v>
      </c>
      <c r="R75" s="81">
        <v>160</v>
      </c>
      <c r="S75" s="76">
        <v>7900</v>
      </c>
      <c r="T75" s="76">
        <v>23.797360000000001</v>
      </c>
      <c r="U75" s="76">
        <v>51.562798541778655</v>
      </c>
      <c r="V75" s="79">
        <f t="shared" si="37"/>
        <v>4.0437609025006278</v>
      </c>
      <c r="W75" s="76">
        <v>1092.8933509599999</v>
      </c>
      <c r="X75" s="76">
        <v>2057</v>
      </c>
      <c r="Y75" s="76">
        <v>16.941444002274018</v>
      </c>
      <c r="Z75" s="76">
        <v>390.14100500000006</v>
      </c>
      <c r="AA75" s="76">
        <v>13.445060834924384</v>
      </c>
      <c r="AB75" s="79">
        <f t="shared" si="38"/>
        <v>1.6904645757512702</v>
      </c>
      <c r="AC75" s="76">
        <v>1854</v>
      </c>
      <c r="AD75" s="76">
        <v>22.321019</v>
      </c>
      <c r="AE75" s="79">
        <f t="shared" si="39"/>
        <v>17.154336871048866</v>
      </c>
      <c r="AF75" s="76">
        <v>10</v>
      </c>
      <c r="AG75" s="76">
        <v>1.1200000000000001</v>
      </c>
      <c r="AH75" s="79">
        <f t="shared" si="40"/>
        <v>5.5116556014439171</v>
      </c>
      <c r="AI75" s="76">
        <v>653.14678100000003</v>
      </c>
      <c r="AJ75" s="76">
        <v>751.42979300000002</v>
      </c>
      <c r="AK75" s="76">
        <v>179.34193463705478</v>
      </c>
      <c r="AL75" s="79">
        <f t="shared" si="41"/>
        <v>29.062309648500644</v>
      </c>
      <c r="AM75" s="76">
        <v>731.42979300000002</v>
      </c>
      <c r="AN75" s="76">
        <v>8.08</v>
      </c>
      <c r="AO75" s="76">
        <v>11</v>
      </c>
      <c r="AP75" s="76">
        <v>4.2072000000000005E-2</v>
      </c>
      <c r="AQ75" s="76">
        <v>-90.031229415360698</v>
      </c>
      <c r="AR75" s="79">
        <f t="shared" si="42"/>
        <v>2.133461668280514E-2</v>
      </c>
      <c r="AS75" s="76">
        <v>41.217098999999997</v>
      </c>
      <c r="AT75" s="76">
        <v>0</v>
      </c>
      <c r="AU75" s="76">
        <v>-4.1750000000000002E-2</v>
      </c>
      <c r="AV75" s="76">
        <v>65.86919300000001</v>
      </c>
      <c r="AW75" s="76">
        <v>127.27533700000001</v>
      </c>
      <c r="AX75" s="76">
        <v>24.057637</v>
      </c>
      <c r="AY75" s="76">
        <v>-2.5579538487363607E-13</v>
      </c>
      <c r="AZ75" s="76"/>
      <c r="BA75" s="187"/>
      <c r="BB75" s="187">
        <f t="shared" si="27"/>
        <v>1423.9339929999999</v>
      </c>
      <c r="BC75" s="187">
        <f t="shared" si="29"/>
        <v>1423.9339929999999</v>
      </c>
      <c r="BD75" s="187">
        <f t="shared" si="32"/>
        <v>0</v>
      </c>
      <c r="BE75" s="187"/>
      <c r="BF75" s="187"/>
      <c r="BG75" s="187"/>
    </row>
    <row r="76" spans="1:59" ht="20.25" customHeight="1" x14ac:dyDescent="0.15">
      <c r="A76" s="261"/>
      <c r="B76" s="62" t="s">
        <v>34</v>
      </c>
      <c r="C76" s="79">
        <v>4127.2659474800002</v>
      </c>
      <c r="D76" s="79">
        <v>526.13073799999995</v>
      </c>
      <c r="E76" s="79">
        <v>-3.6928348845505101</v>
      </c>
      <c r="F76" s="79">
        <f t="shared" si="34"/>
        <v>1.7484162116686761</v>
      </c>
      <c r="G76" s="79">
        <v>90.7</v>
      </c>
      <c r="H76" s="79">
        <v>5</v>
      </c>
      <c r="I76" s="79">
        <v>7.5799539999999999</v>
      </c>
      <c r="J76" s="79">
        <v>-2.7263854997269998</v>
      </c>
      <c r="K76" s="79">
        <f t="shared" si="35"/>
        <v>2.3518538417349877</v>
      </c>
      <c r="L76" s="79">
        <v>1602.32504748</v>
      </c>
      <c r="M76" s="79">
        <v>3002</v>
      </c>
      <c r="N76" s="79">
        <v>433.29501299999998</v>
      </c>
      <c r="O76" s="79">
        <v>-8.1102915261592994</v>
      </c>
      <c r="P76" s="79">
        <f t="shared" si="36"/>
        <v>1.865290230345253</v>
      </c>
      <c r="Q76" s="79">
        <v>12.725165000000001</v>
      </c>
      <c r="R76" s="79">
        <v>47</v>
      </c>
      <c r="S76" s="79">
        <v>-97.104128157732603</v>
      </c>
      <c r="T76" s="79">
        <v>4.2653280000000002</v>
      </c>
      <c r="U76" s="79">
        <v>-98.049316555721305</v>
      </c>
      <c r="V76" s="79">
        <f t="shared" si="37"/>
        <v>0.72478487541228098</v>
      </c>
      <c r="W76" s="79">
        <v>1602.32504748</v>
      </c>
      <c r="X76" s="79">
        <v>3002</v>
      </c>
      <c r="Y76" s="79">
        <v>15.9521050598687</v>
      </c>
      <c r="Z76" s="79">
        <v>433.29501299999998</v>
      </c>
      <c r="AA76" s="79">
        <v>-8.1102915261592994</v>
      </c>
      <c r="AB76" s="79">
        <f t="shared" si="38"/>
        <v>1.8774490785099247</v>
      </c>
      <c r="AC76" s="79">
        <v>0</v>
      </c>
      <c r="AD76" s="79">
        <v>0</v>
      </c>
      <c r="AE76" s="79">
        <f t="shared" si="39"/>
        <v>0</v>
      </c>
      <c r="AF76" s="79">
        <v>0</v>
      </c>
      <c r="AG76" s="79">
        <v>0</v>
      </c>
      <c r="AH76" s="79">
        <f t="shared" si="40"/>
        <v>0</v>
      </c>
      <c r="AI76" s="79"/>
      <c r="AJ76" s="79"/>
      <c r="AK76" s="79"/>
      <c r="AL76" s="79">
        <f t="shared" si="41"/>
        <v>0</v>
      </c>
      <c r="AM76" s="115"/>
      <c r="AN76" s="79">
        <v>14.91</v>
      </c>
      <c r="AO76" s="79">
        <v>31</v>
      </c>
      <c r="AP76" s="79">
        <v>0.39762999999999998</v>
      </c>
      <c r="AQ76" s="79">
        <v>35.970236527959699</v>
      </c>
      <c r="AR76" s="79">
        <f t="shared" si="42"/>
        <v>0.20163727970107925</v>
      </c>
      <c r="AS76" s="79">
        <v>0</v>
      </c>
      <c r="AT76" s="79">
        <v>0.85845000000000005</v>
      </c>
      <c r="AU76" s="79">
        <v>0</v>
      </c>
      <c r="AV76" s="79">
        <v>51.959367999999998</v>
      </c>
      <c r="AW76" s="79">
        <v>30.877206999999999</v>
      </c>
      <c r="AX76" s="79">
        <v>1.163116</v>
      </c>
      <c r="AY76" s="80">
        <v>-1.45519152283669E-15</v>
      </c>
      <c r="AZ76" s="162"/>
      <c r="BA76" s="187"/>
      <c r="BB76" s="187">
        <f t="shared" si="27"/>
        <v>526.13073799999995</v>
      </c>
      <c r="BC76" s="187">
        <f t="shared" si="29"/>
        <v>526.13073799999984</v>
      </c>
      <c r="BD76" s="187">
        <f t="shared" si="32"/>
        <v>0</v>
      </c>
      <c r="BE76" s="187"/>
      <c r="BF76" s="187"/>
      <c r="BG76" s="187"/>
    </row>
    <row r="77" spans="1:59" ht="20.25" customHeight="1" x14ac:dyDescent="0.15">
      <c r="A77" s="261"/>
      <c r="B77" s="75" t="s">
        <v>42</v>
      </c>
      <c r="C77" s="79">
        <v>857.66399260000003</v>
      </c>
      <c r="D77" s="79">
        <v>184.98674700000001</v>
      </c>
      <c r="E77" s="79">
        <v>66.966338862388</v>
      </c>
      <c r="F77" s="79">
        <f t="shared" si="34"/>
        <v>0.61474041343437313</v>
      </c>
      <c r="G77" s="79">
        <v>3.59</v>
      </c>
      <c r="H77" s="79">
        <v>1</v>
      </c>
      <c r="I77" s="79">
        <v>0.101604</v>
      </c>
      <c r="J77" s="79">
        <v>-92.368508417594398</v>
      </c>
      <c r="K77" s="79">
        <f t="shared" si="35"/>
        <v>3.1524961462251845E-2</v>
      </c>
      <c r="L77" s="79">
        <v>383.73399260000002</v>
      </c>
      <c r="M77" s="79">
        <v>869</v>
      </c>
      <c r="N77" s="79">
        <v>135.051545</v>
      </c>
      <c r="O77" s="79">
        <v>36.661823061423398</v>
      </c>
      <c r="P77" s="79">
        <f t="shared" si="36"/>
        <v>0.5813829375449846</v>
      </c>
      <c r="Q77" s="79"/>
      <c r="R77" s="79"/>
      <c r="S77" s="79"/>
      <c r="T77" s="79"/>
      <c r="U77" s="79"/>
      <c r="V77" s="79">
        <f t="shared" si="37"/>
        <v>0</v>
      </c>
      <c r="W77" s="79">
        <v>383.12399260000001</v>
      </c>
      <c r="X77" s="79">
        <v>864</v>
      </c>
      <c r="Y77" s="79">
        <v>41.871921182266</v>
      </c>
      <c r="Z77" s="79">
        <v>134.99494000000001</v>
      </c>
      <c r="AA77" s="79">
        <v>36.667169418224098</v>
      </c>
      <c r="AB77" s="79">
        <f t="shared" si="38"/>
        <v>0.58492740073724925</v>
      </c>
      <c r="AC77" s="79">
        <v>5</v>
      </c>
      <c r="AD77" s="79">
        <v>5.6605000000000003E-2</v>
      </c>
      <c r="AE77" s="79">
        <f t="shared" si="39"/>
        <v>4.3502549708224383E-2</v>
      </c>
      <c r="AF77" s="79">
        <v>0</v>
      </c>
      <c r="AG77" s="79">
        <v>0</v>
      </c>
      <c r="AH77" s="79">
        <f t="shared" si="40"/>
        <v>0</v>
      </c>
      <c r="AI77" s="79">
        <v>0</v>
      </c>
      <c r="AJ77" s="79"/>
      <c r="AK77" s="79">
        <v>0</v>
      </c>
      <c r="AL77" s="79">
        <f t="shared" si="41"/>
        <v>0</v>
      </c>
      <c r="AM77" s="115"/>
      <c r="AN77" s="79">
        <v>112.86</v>
      </c>
      <c r="AO77" s="79">
        <v>173</v>
      </c>
      <c r="AP77" s="79">
        <v>38.781365000000001</v>
      </c>
      <c r="AQ77" s="79">
        <v>722.28768581658801</v>
      </c>
      <c r="AR77" s="79">
        <f t="shared" si="42"/>
        <v>19.665943066908046</v>
      </c>
      <c r="AS77" s="79">
        <v>0</v>
      </c>
      <c r="AT77" s="79">
        <v>0</v>
      </c>
      <c r="AU77" s="79"/>
      <c r="AV77" s="79">
        <v>3.7102819999999999</v>
      </c>
      <c r="AW77" s="79">
        <v>4.4940069999999999</v>
      </c>
      <c r="AX77" s="79">
        <v>2.847944</v>
      </c>
      <c r="AY77" s="80"/>
      <c r="AZ77" s="162"/>
      <c r="BA77" s="187"/>
      <c r="BB77" s="187">
        <f t="shared" ref="BB77:BB110" si="43">D77</f>
        <v>184.98674700000001</v>
      </c>
      <c r="BC77" s="187">
        <f t="shared" si="29"/>
        <v>184.98674700000004</v>
      </c>
      <c r="BD77" s="187">
        <f t="shared" si="32"/>
        <v>0</v>
      </c>
      <c r="BE77" s="187"/>
      <c r="BF77" s="187"/>
      <c r="BG77" s="187"/>
    </row>
    <row r="78" spans="1:59" ht="20.25" customHeight="1" x14ac:dyDescent="0.15">
      <c r="A78" s="261"/>
      <c r="B78" s="75" t="s">
        <v>43</v>
      </c>
      <c r="C78" s="79">
        <v>434.25</v>
      </c>
      <c r="D78" s="79">
        <v>162.151534</v>
      </c>
      <c r="E78" s="79">
        <v>-10.714424315841599</v>
      </c>
      <c r="F78" s="79">
        <f t="shared" si="34"/>
        <v>0.53885536486663999</v>
      </c>
      <c r="G78" s="79"/>
      <c r="H78" s="79"/>
      <c r="I78" s="79"/>
      <c r="J78" s="79"/>
      <c r="K78" s="79">
        <f t="shared" si="35"/>
        <v>0</v>
      </c>
      <c r="L78" s="79">
        <v>243.83</v>
      </c>
      <c r="M78" s="79">
        <v>2134</v>
      </c>
      <c r="N78" s="79">
        <v>136.416449</v>
      </c>
      <c r="O78" s="79">
        <v>-9.9739662113112892</v>
      </c>
      <c r="P78" s="79">
        <f t="shared" si="36"/>
        <v>0.58725870814047765</v>
      </c>
      <c r="Q78" s="79"/>
      <c r="R78" s="79"/>
      <c r="S78" s="79"/>
      <c r="T78" s="79"/>
      <c r="U78" s="79"/>
      <c r="V78" s="79">
        <f t="shared" si="37"/>
        <v>0</v>
      </c>
      <c r="W78" s="79">
        <v>78.52</v>
      </c>
      <c r="X78" s="79">
        <v>779</v>
      </c>
      <c r="Y78" s="79">
        <v>-4.88400488400488</v>
      </c>
      <c r="Z78" s="79">
        <v>120.75196800000001</v>
      </c>
      <c r="AA78" s="79">
        <v>-5.3148529757704104</v>
      </c>
      <c r="AB78" s="79">
        <f t="shared" si="38"/>
        <v>0.52321320174035768</v>
      </c>
      <c r="AC78" s="79">
        <v>1354</v>
      </c>
      <c r="AD78" s="79">
        <v>15.558821</v>
      </c>
      <c r="AE78" s="79">
        <f t="shared" si="39"/>
        <v>11.957395706277985</v>
      </c>
      <c r="AF78" s="79">
        <v>1</v>
      </c>
      <c r="AG78" s="79">
        <v>0.10566</v>
      </c>
      <c r="AH78" s="79">
        <f t="shared" si="40"/>
        <v>0.5199656525433608</v>
      </c>
      <c r="AI78" s="79"/>
      <c r="AJ78" s="79"/>
      <c r="AK78" s="79"/>
      <c r="AL78" s="79">
        <f t="shared" si="41"/>
        <v>0</v>
      </c>
      <c r="AM78" s="115"/>
      <c r="AN78" s="79">
        <v>1.55</v>
      </c>
      <c r="AO78" s="79">
        <v>1</v>
      </c>
      <c r="AP78" s="79">
        <v>1.8867999999999999E-2</v>
      </c>
      <c r="AQ78" s="79">
        <v>0</v>
      </c>
      <c r="AR78" s="79">
        <f t="shared" si="42"/>
        <v>9.5679204119406575E-3</v>
      </c>
      <c r="AS78" s="79"/>
      <c r="AT78" s="79"/>
      <c r="AU78" s="79"/>
      <c r="AV78" s="79">
        <v>11.302413</v>
      </c>
      <c r="AW78" s="79">
        <v>14.413804000000001</v>
      </c>
      <c r="AX78" s="79"/>
      <c r="AY78" s="80"/>
      <c r="AZ78" s="162"/>
      <c r="BA78" s="187"/>
      <c r="BB78" s="187">
        <f t="shared" si="43"/>
        <v>162.151534</v>
      </c>
      <c r="BC78" s="187">
        <f t="shared" si="29"/>
        <v>162.151534</v>
      </c>
      <c r="BD78" s="187">
        <f t="shared" si="32"/>
        <v>0</v>
      </c>
      <c r="BE78" s="187"/>
      <c r="BF78" s="187"/>
      <c r="BG78" s="187"/>
    </row>
    <row r="79" spans="1:59" ht="20.25" customHeight="1" x14ac:dyDescent="0.15">
      <c r="A79" s="261"/>
      <c r="B79" s="75" t="s">
        <v>45</v>
      </c>
      <c r="C79" s="159">
        <v>6756.9621465600003</v>
      </c>
      <c r="D79" s="160">
        <v>1176.5028500000001</v>
      </c>
      <c r="E79" s="160">
        <v>101.13237921925599</v>
      </c>
      <c r="F79" s="79">
        <f t="shared" si="34"/>
        <v>3.9097062905577684</v>
      </c>
      <c r="G79" s="159">
        <v>104.41368300000001</v>
      </c>
      <c r="H79" s="159">
        <v>18</v>
      </c>
      <c r="I79" s="78">
        <v>5.8111319999999997</v>
      </c>
      <c r="J79" s="78">
        <v>31.121090317837901</v>
      </c>
      <c r="K79" s="79">
        <f t="shared" si="35"/>
        <v>1.8030364193541444</v>
      </c>
      <c r="L79" s="159">
        <v>3144.7065635600002</v>
      </c>
      <c r="M79" s="159">
        <v>6666</v>
      </c>
      <c r="N79" s="159">
        <v>1002.300361</v>
      </c>
      <c r="O79" s="159">
        <v>98.077900217705803</v>
      </c>
      <c r="P79" s="79">
        <f t="shared" si="36"/>
        <v>4.3147994210697735</v>
      </c>
      <c r="Q79" s="83">
        <v>3.0028128000000001</v>
      </c>
      <c r="R79" s="94">
        <v>8</v>
      </c>
      <c r="S79" s="83">
        <v>166.666666666667</v>
      </c>
      <c r="T79" s="83">
        <v>1.116746</v>
      </c>
      <c r="U79" s="83">
        <v>275.20654492919198</v>
      </c>
      <c r="V79" s="79">
        <f t="shared" si="37"/>
        <v>0.18976280616101812</v>
      </c>
      <c r="W79" s="83">
        <v>3144.7065635600002</v>
      </c>
      <c r="X79" s="83">
        <v>6666</v>
      </c>
      <c r="Y79" s="83">
        <v>133.321666083304</v>
      </c>
      <c r="Z79" s="83">
        <v>1002.300361</v>
      </c>
      <c r="AA79" s="83">
        <v>98.077900217705803</v>
      </c>
      <c r="AB79" s="79">
        <f t="shared" si="38"/>
        <v>4.342925334221686</v>
      </c>
      <c r="AC79" s="83">
        <v>0</v>
      </c>
      <c r="AD79" s="83">
        <v>0</v>
      </c>
      <c r="AE79" s="79">
        <f t="shared" si="39"/>
        <v>0</v>
      </c>
      <c r="AF79" s="83">
        <v>0</v>
      </c>
      <c r="AG79" s="83">
        <v>0</v>
      </c>
      <c r="AH79" s="79">
        <f t="shared" si="40"/>
        <v>0</v>
      </c>
      <c r="AI79" s="83">
        <v>0</v>
      </c>
      <c r="AJ79" s="83">
        <v>0</v>
      </c>
      <c r="AK79" s="83" t="e">
        <v>#DIV/0!</v>
      </c>
      <c r="AL79" s="79">
        <f t="shared" si="41"/>
        <v>0</v>
      </c>
      <c r="AM79" s="83">
        <v>0</v>
      </c>
      <c r="AN79" s="83">
        <v>550.33000000000004</v>
      </c>
      <c r="AO79" s="83">
        <v>1115</v>
      </c>
      <c r="AP79" s="83">
        <v>27.996441000000001</v>
      </c>
      <c r="AQ79" s="83">
        <v>110.699102699067</v>
      </c>
      <c r="AR79" s="79">
        <f t="shared" si="42"/>
        <v>14.19693233546705</v>
      </c>
      <c r="AS79" s="83">
        <v>3.5559340000000002</v>
      </c>
      <c r="AT79" s="83">
        <v>0.754718</v>
      </c>
      <c r="AU79" s="83">
        <v>0</v>
      </c>
      <c r="AV79" s="83">
        <v>57.804689000000003</v>
      </c>
      <c r="AW79" s="83">
        <v>57.446402999999997</v>
      </c>
      <c r="AX79" s="83">
        <v>20.833172000000001</v>
      </c>
      <c r="AY79" s="83">
        <v>0</v>
      </c>
      <c r="AZ79" s="83">
        <v>0</v>
      </c>
      <c r="BA79" s="187"/>
      <c r="BB79" s="187">
        <f t="shared" si="43"/>
        <v>1176.5028500000001</v>
      </c>
      <c r="BC79" s="187">
        <f t="shared" si="29"/>
        <v>1176.5028499999999</v>
      </c>
      <c r="BD79" s="187">
        <f t="shared" si="32"/>
        <v>0</v>
      </c>
      <c r="BE79" s="187"/>
      <c r="BF79" s="187"/>
      <c r="BG79" s="187"/>
    </row>
    <row r="80" spans="1:59" ht="20.25" customHeight="1" x14ac:dyDescent="0.15">
      <c r="A80" s="261"/>
      <c r="B80" s="64" t="s">
        <v>44</v>
      </c>
      <c r="C80" s="74">
        <v>16503.545856280001</v>
      </c>
      <c r="D80" s="74">
        <v>623.75089700000001</v>
      </c>
      <c r="E80" s="74">
        <v>21.239011781584999</v>
      </c>
      <c r="F80" s="79">
        <f t="shared" si="34"/>
        <v>2.0728235428770536</v>
      </c>
      <c r="G80" s="74">
        <v>0</v>
      </c>
      <c r="H80" s="74">
        <v>0</v>
      </c>
      <c r="I80" s="74">
        <v>0</v>
      </c>
      <c r="J80" s="74">
        <v>-100</v>
      </c>
      <c r="K80" s="79">
        <f t="shared" si="35"/>
        <v>0</v>
      </c>
      <c r="L80" s="74">
        <v>1779.4486220199999</v>
      </c>
      <c r="M80" s="74">
        <v>5923</v>
      </c>
      <c r="N80" s="74">
        <v>563.41392199999996</v>
      </c>
      <c r="O80" s="74">
        <v>20.703391250655301</v>
      </c>
      <c r="P80" s="79">
        <f t="shared" si="36"/>
        <v>2.4254386799210685</v>
      </c>
      <c r="Q80" s="74">
        <v>578.35598819999996</v>
      </c>
      <c r="R80" s="74">
        <v>1128</v>
      </c>
      <c r="S80" s="74">
        <v>0</v>
      </c>
      <c r="T80" s="74">
        <v>158.41691</v>
      </c>
      <c r="U80" s="74">
        <v>38.7913958099425</v>
      </c>
      <c r="V80" s="79">
        <f t="shared" si="37"/>
        <v>26.918956848699217</v>
      </c>
      <c r="W80" s="74">
        <v>1397.58862202</v>
      </c>
      <c r="X80" s="74">
        <v>2790</v>
      </c>
      <c r="Y80" s="74">
        <v>13.7846655791191</v>
      </c>
      <c r="Z80" s="74">
        <v>520.27245900000003</v>
      </c>
      <c r="AA80" s="74">
        <v>22.274476274021101</v>
      </c>
      <c r="AB80" s="79">
        <f t="shared" si="38"/>
        <v>2.254318696078883</v>
      </c>
      <c r="AC80" s="74">
        <v>0</v>
      </c>
      <c r="AD80" s="74">
        <v>35.264176999999997</v>
      </c>
      <c r="AE80" s="79">
        <f t="shared" si="39"/>
        <v>27.10152129426946</v>
      </c>
      <c r="AF80" s="74">
        <v>0</v>
      </c>
      <c r="AG80" s="74">
        <v>7.8772859999999998</v>
      </c>
      <c r="AH80" s="79">
        <f t="shared" si="40"/>
        <v>38.765078130424769</v>
      </c>
      <c r="AI80" s="74">
        <v>0</v>
      </c>
      <c r="AJ80" s="74">
        <v>0</v>
      </c>
      <c r="AK80" s="74">
        <v>0</v>
      </c>
      <c r="AL80" s="79">
        <f t="shared" si="41"/>
        <v>0</v>
      </c>
      <c r="AM80" s="115">
        <v>0</v>
      </c>
      <c r="AN80" s="74">
        <v>0</v>
      </c>
      <c r="AO80" s="74">
        <v>0</v>
      </c>
      <c r="AP80" s="74">
        <v>0</v>
      </c>
      <c r="AQ80" s="74">
        <v>-100</v>
      </c>
      <c r="AR80" s="79">
        <f t="shared" si="42"/>
        <v>0</v>
      </c>
      <c r="AS80" s="74">
        <v>0</v>
      </c>
      <c r="AT80" s="74">
        <v>0</v>
      </c>
      <c r="AU80" s="74">
        <v>-0.18864800000000001</v>
      </c>
      <c r="AV80" s="74">
        <v>7.273676</v>
      </c>
      <c r="AW80" s="74">
        <v>39.316996000000003</v>
      </c>
      <c r="AX80" s="74">
        <v>13.934951</v>
      </c>
      <c r="AY80" s="74">
        <v>0</v>
      </c>
      <c r="AZ80" s="74">
        <v>0</v>
      </c>
      <c r="BA80" s="187"/>
      <c r="BB80" s="187">
        <f t="shared" si="43"/>
        <v>623.75089700000001</v>
      </c>
      <c r="BC80" s="187">
        <f t="shared" si="29"/>
        <v>623.75089700000001</v>
      </c>
      <c r="BD80" s="187">
        <f t="shared" si="32"/>
        <v>0</v>
      </c>
      <c r="BE80" s="187"/>
      <c r="BF80" s="187"/>
      <c r="BG80" s="187"/>
    </row>
    <row r="81" spans="1:59" ht="20.25" customHeight="1" x14ac:dyDescent="0.15">
      <c r="A81" s="261"/>
      <c r="B81" s="64" t="s">
        <v>37</v>
      </c>
      <c r="C81" s="81">
        <v>568.29999999999995</v>
      </c>
      <c r="D81" s="81">
        <v>137.86000000000001</v>
      </c>
      <c r="E81" s="81">
        <v>160.3588</v>
      </c>
      <c r="F81" s="79">
        <f t="shared" si="34"/>
        <v>0.45813072974391345</v>
      </c>
      <c r="G81" s="81">
        <v>0</v>
      </c>
      <c r="H81" s="81">
        <v>0</v>
      </c>
      <c r="I81" s="81">
        <v>0</v>
      </c>
      <c r="J81" s="81">
        <v>0</v>
      </c>
      <c r="K81" s="79">
        <f t="shared" si="35"/>
        <v>0</v>
      </c>
      <c r="L81" s="81">
        <v>278.12</v>
      </c>
      <c r="M81" s="81">
        <v>565</v>
      </c>
      <c r="N81" s="81">
        <v>120.69</v>
      </c>
      <c r="O81" s="81">
        <v>150.91480000000001</v>
      </c>
      <c r="P81" s="79">
        <f t="shared" si="36"/>
        <v>0.51955797123464376</v>
      </c>
      <c r="Q81" s="81">
        <v>0</v>
      </c>
      <c r="R81" s="81">
        <v>0</v>
      </c>
      <c r="S81" s="81">
        <v>-100</v>
      </c>
      <c r="T81" s="81">
        <v>0</v>
      </c>
      <c r="U81" s="81">
        <v>-100</v>
      </c>
      <c r="V81" s="79">
        <f t="shared" si="37"/>
        <v>0</v>
      </c>
      <c r="W81" s="81">
        <v>277.63</v>
      </c>
      <c r="X81" s="81">
        <v>561</v>
      </c>
      <c r="Y81" s="81">
        <v>113.30800000000001</v>
      </c>
      <c r="Z81" s="81">
        <v>120.64</v>
      </c>
      <c r="AA81" s="81">
        <v>150.863</v>
      </c>
      <c r="AB81" s="79">
        <f t="shared" si="38"/>
        <v>0.52272804910274218</v>
      </c>
      <c r="AC81" s="81">
        <v>4</v>
      </c>
      <c r="AD81" s="81">
        <v>0.04</v>
      </c>
      <c r="AE81" s="79">
        <f t="shared" si="39"/>
        <v>3.074113573587095E-2</v>
      </c>
      <c r="AF81" s="81">
        <v>0</v>
      </c>
      <c r="AG81" s="81">
        <v>0.01</v>
      </c>
      <c r="AH81" s="79">
        <f t="shared" si="40"/>
        <v>4.9211210727177823E-2</v>
      </c>
      <c r="AI81" s="81">
        <v>0</v>
      </c>
      <c r="AJ81" s="81">
        <v>0</v>
      </c>
      <c r="AK81" s="81">
        <v>0</v>
      </c>
      <c r="AL81" s="79">
        <f t="shared" si="41"/>
        <v>0</v>
      </c>
      <c r="AM81" s="81">
        <v>0</v>
      </c>
      <c r="AN81" s="81">
        <v>0</v>
      </c>
      <c r="AO81" s="81">
        <v>0</v>
      </c>
      <c r="AP81" s="81">
        <v>0</v>
      </c>
      <c r="AQ81" s="81">
        <v>-100</v>
      </c>
      <c r="AR81" s="79">
        <f t="shared" si="42"/>
        <v>0</v>
      </c>
      <c r="AS81" s="81">
        <v>0.09</v>
      </c>
      <c r="AT81" s="81">
        <v>0</v>
      </c>
      <c r="AU81" s="81">
        <v>0</v>
      </c>
      <c r="AV81" s="81">
        <v>3.72</v>
      </c>
      <c r="AW81" s="81">
        <v>12.41</v>
      </c>
      <c r="AX81" s="81">
        <v>0.95</v>
      </c>
      <c r="AY81" s="81">
        <v>0</v>
      </c>
      <c r="AZ81" s="81">
        <v>0</v>
      </c>
      <c r="BA81" s="187"/>
      <c r="BB81" s="187">
        <f t="shared" si="43"/>
        <v>137.86000000000001</v>
      </c>
      <c r="BC81" s="187">
        <f t="shared" si="29"/>
        <v>137.85999999999999</v>
      </c>
      <c r="BD81" s="187">
        <f t="shared" si="32"/>
        <v>0</v>
      </c>
      <c r="BE81" s="187"/>
      <c r="BF81" s="187"/>
      <c r="BG81" s="187"/>
    </row>
    <row r="82" spans="1:59" ht="20.25" customHeight="1" x14ac:dyDescent="0.15">
      <c r="A82" s="261"/>
      <c r="B82" s="64" t="s">
        <v>38</v>
      </c>
      <c r="C82" s="83">
        <v>6546.1</v>
      </c>
      <c r="D82" s="83">
        <v>764.63</v>
      </c>
      <c r="E82" s="83">
        <v>-19.535500436717999</v>
      </c>
      <c r="F82" s="79">
        <f t="shared" si="34"/>
        <v>2.5409872325844227</v>
      </c>
      <c r="G82" s="161">
        <v>0</v>
      </c>
      <c r="H82" s="83">
        <v>0</v>
      </c>
      <c r="I82" s="83">
        <v>0</v>
      </c>
      <c r="J82" s="83">
        <v>0</v>
      </c>
      <c r="K82" s="79">
        <f t="shared" si="35"/>
        <v>0</v>
      </c>
      <c r="L82" s="94">
        <v>1306.3399999999999</v>
      </c>
      <c r="M82" s="94">
        <v>3319</v>
      </c>
      <c r="N82" s="83">
        <v>379.55</v>
      </c>
      <c r="O82" s="83">
        <v>-48.565582101283297</v>
      </c>
      <c r="P82" s="79">
        <f t="shared" si="36"/>
        <v>1.6339235063560282</v>
      </c>
      <c r="Q82" s="83">
        <v>105.52</v>
      </c>
      <c r="R82" s="83">
        <v>314</v>
      </c>
      <c r="S82" s="83">
        <v>-49.108589951377603</v>
      </c>
      <c r="T82" s="83">
        <v>32.01</v>
      </c>
      <c r="U82" s="83">
        <v>-63.308115543328697</v>
      </c>
      <c r="V82" s="79">
        <f t="shared" si="37"/>
        <v>5.4392918579642906</v>
      </c>
      <c r="W82" s="94">
        <v>1260.5899999999999</v>
      </c>
      <c r="X82" s="83">
        <v>2944</v>
      </c>
      <c r="Y82" s="83">
        <v>-24.182333247489101</v>
      </c>
      <c r="Z82" s="83">
        <v>375.23</v>
      </c>
      <c r="AA82" s="83">
        <v>-49.151003482715197</v>
      </c>
      <c r="AB82" s="79">
        <f t="shared" si="38"/>
        <v>1.6258558178450098</v>
      </c>
      <c r="AC82" s="83">
        <v>375</v>
      </c>
      <c r="AD82" s="83">
        <v>4.32</v>
      </c>
      <c r="AE82" s="79">
        <f t="shared" si="39"/>
        <v>3.3200426594740629</v>
      </c>
      <c r="AF82" s="83">
        <v>0</v>
      </c>
      <c r="AG82" s="83">
        <v>0</v>
      </c>
      <c r="AH82" s="79">
        <f t="shared" si="40"/>
        <v>0</v>
      </c>
      <c r="AI82" s="83">
        <v>0</v>
      </c>
      <c r="AJ82" s="83">
        <v>0</v>
      </c>
      <c r="AK82" s="83">
        <v>0</v>
      </c>
      <c r="AL82" s="79">
        <f t="shared" si="41"/>
        <v>0</v>
      </c>
      <c r="AM82" s="83">
        <v>0</v>
      </c>
      <c r="AN82" s="94">
        <v>13.21</v>
      </c>
      <c r="AO82" s="83">
        <v>28</v>
      </c>
      <c r="AP82" s="83">
        <v>0.33</v>
      </c>
      <c r="AQ82" s="83">
        <v>2800</v>
      </c>
      <c r="AR82" s="79">
        <f t="shared" si="42"/>
        <v>0.16734225863580754</v>
      </c>
      <c r="AS82" s="83">
        <v>0</v>
      </c>
      <c r="AT82" s="83">
        <v>0</v>
      </c>
      <c r="AU82" s="83">
        <v>273.5</v>
      </c>
      <c r="AV82" s="83">
        <v>5.68</v>
      </c>
      <c r="AW82" s="83">
        <v>105.57</v>
      </c>
      <c r="AX82" s="83">
        <v>0</v>
      </c>
      <c r="AY82" s="83">
        <v>0</v>
      </c>
      <c r="AZ82" s="83">
        <v>0</v>
      </c>
      <c r="BA82" s="187"/>
      <c r="BB82" s="187">
        <f t="shared" ref="BB82:BB92" si="44">D82</f>
        <v>764.63</v>
      </c>
      <c r="BC82" s="187">
        <f t="shared" ref="BC82:BC92" si="45">I82+N82+AJ82+AP82+AS82+AT82+AU82+AV82+AW82+AX82+AY82</f>
        <v>764.62999999999988</v>
      </c>
      <c r="BD82" s="187">
        <f t="shared" si="32"/>
        <v>0</v>
      </c>
      <c r="BE82" s="187"/>
      <c r="BF82" s="187"/>
      <c r="BG82" s="187"/>
    </row>
    <row r="83" spans="1:59" ht="20.25" customHeight="1" x14ac:dyDescent="0.15">
      <c r="A83" s="261"/>
      <c r="B83" s="64" t="s">
        <v>48</v>
      </c>
      <c r="C83" s="82">
        <v>318.22000000000003</v>
      </c>
      <c r="D83" s="82">
        <v>104.33</v>
      </c>
      <c r="E83" s="82">
        <v>22.14</v>
      </c>
      <c r="F83" s="79">
        <f t="shared" si="34"/>
        <v>0.34670520117642889</v>
      </c>
      <c r="G83" s="161">
        <v>0</v>
      </c>
      <c r="H83" s="161">
        <v>0</v>
      </c>
      <c r="I83" s="161">
        <v>0</v>
      </c>
      <c r="J83" s="82">
        <v>0</v>
      </c>
      <c r="K83" s="79">
        <f t="shared" si="35"/>
        <v>0</v>
      </c>
      <c r="L83" s="161">
        <v>267.37</v>
      </c>
      <c r="M83" s="161">
        <v>855</v>
      </c>
      <c r="N83" s="82">
        <v>95.24</v>
      </c>
      <c r="O83" s="70">
        <v>14.5</v>
      </c>
      <c r="P83" s="79">
        <f t="shared" si="36"/>
        <v>0.40999835264220291</v>
      </c>
      <c r="Q83" s="82">
        <v>0</v>
      </c>
      <c r="R83" s="82">
        <v>0</v>
      </c>
      <c r="S83" s="82">
        <v>0</v>
      </c>
      <c r="T83" s="82">
        <v>0</v>
      </c>
      <c r="U83" s="82">
        <v>0</v>
      </c>
      <c r="V83" s="79">
        <f t="shared" si="37"/>
        <v>0</v>
      </c>
      <c r="W83" s="161">
        <v>223.21</v>
      </c>
      <c r="X83" s="161">
        <v>493</v>
      </c>
      <c r="Y83" s="82">
        <v>7.64</v>
      </c>
      <c r="Z83" s="82">
        <v>90.93</v>
      </c>
      <c r="AA83" s="82">
        <v>9.32</v>
      </c>
      <c r="AB83" s="79">
        <f t="shared" si="38"/>
        <v>0.39399586791207192</v>
      </c>
      <c r="AC83" s="161">
        <v>362</v>
      </c>
      <c r="AD83" s="161">
        <v>4.3099999999999996</v>
      </c>
      <c r="AE83" s="79">
        <f t="shared" si="39"/>
        <v>3.3123573755400946</v>
      </c>
      <c r="AF83" s="161">
        <v>0</v>
      </c>
      <c r="AG83" s="161">
        <v>0</v>
      </c>
      <c r="AH83" s="79">
        <f t="shared" si="40"/>
        <v>0</v>
      </c>
      <c r="AI83" s="161">
        <v>0</v>
      </c>
      <c r="AJ83" s="161">
        <v>0</v>
      </c>
      <c r="AK83" s="161" t="s">
        <v>49</v>
      </c>
      <c r="AL83" s="79">
        <f t="shared" si="41"/>
        <v>0</v>
      </c>
      <c r="AM83" s="161">
        <v>0</v>
      </c>
      <c r="AN83" s="161">
        <v>0</v>
      </c>
      <c r="AO83" s="161">
        <v>0</v>
      </c>
      <c r="AP83" s="161">
        <v>0</v>
      </c>
      <c r="AQ83" s="71">
        <v>0</v>
      </c>
      <c r="AR83" s="79">
        <f t="shared" si="42"/>
        <v>0</v>
      </c>
      <c r="AS83" s="82">
        <v>0</v>
      </c>
      <c r="AT83" s="82">
        <v>0.03</v>
      </c>
      <c r="AU83" s="82">
        <v>0</v>
      </c>
      <c r="AV83" s="82">
        <v>3.91</v>
      </c>
      <c r="AW83" s="82">
        <v>5.01</v>
      </c>
      <c r="AX83" s="82">
        <v>0.14000000000000001</v>
      </c>
      <c r="AY83" s="82">
        <v>0</v>
      </c>
      <c r="AZ83" s="82">
        <v>0</v>
      </c>
      <c r="BA83" s="187"/>
      <c r="BB83" s="187">
        <f t="shared" si="44"/>
        <v>104.33</v>
      </c>
      <c r="BC83" s="187">
        <f t="shared" si="45"/>
        <v>104.33</v>
      </c>
      <c r="BD83" s="187">
        <f t="shared" si="32"/>
        <v>0</v>
      </c>
      <c r="BE83" s="187"/>
      <c r="BF83" s="187"/>
      <c r="BG83" s="187"/>
    </row>
    <row r="84" spans="1:59" ht="20.25" customHeight="1" x14ac:dyDescent="0.15">
      <c r="A84" s="261"/>
      <c r="B84" s="64" t="s">
        <v>50</v>
      </c>
      <c r="C84" s="71">
        <v>156.78</v>
      </c>
      <c r="D84" s="71">
        <v>46.98</v>
      </c>
      <c r="E84" s="71">
        <v>-34.83</v>
      </c>
      <c r="F84" s="79">
        <f t="shared" si="34"/>
        <v>0.15612202004474865</v>
      </c>
      <c r="G84" s="71"/>
      <c r="H84" s="93"/>
      <c r="I84" s="71"/>
      <c r="J84" s="169"/>
      <c r="K84" s="79">
        <f t="shared" si="35"/>
        <v>0</v>
      </c>
      <c r="L84" s="93">
        <v>103.35</v>
      </c>
      <c r="M84" s="93">
        <v>196</v>
      </c>
      <c r="N84" s="71">
        <v>42.65</v>
      </c>
      <c r="O84" s="93">
        <v>-32.06</v>
      </c>
      <c r="P84" s="79">
        <f t="shared" si="36"/>
        <v>0.1836038401951906</v>
      </c>
      <c r="Q84" s="71"/>
      <c r="R84" s="93"/>
      <c r="S84" s="200"/>
      <c r="T84" s="71"/>
      <c r="U84" s="71"/>
      <c r="V84" s="79">
        <f t="shared" si="37"/>
        <v>0</v>
      </c>
      <c r="W84" s="93">
        <v>103.35</v>
      </c>
      <c r="X84" s="93">
        <v>196</v>
      </c>
      <c r="Y84" s="93">
        <v>-16.239999999999998</v>
      </c>
      <c r="Z84" s="71">
        <v>42.65</v>
      </c>
      <c r="AA84" s="71">
        <v>-32.06</v>
      </c>
      <c r="AB84" s="79">
        <f t="shared" si="38"/>
        <v>0.18480065727977416</v>
      </c>
      <c r="AC84" s="93"/>
      <c r="AD84" s="71">
        <v>0</v>
      </c>
      <c r="AE84" s="79">
        <f t="shared" si="39"/>
        <v>0</v>
      </c>
      <c r="AF84" s="93"/>
      <c r="AG84" s="71">
        <v>0</v>
      </c>
      <c r="AH84" s="79">
        <f t="shared" si="40"/>
        <v>0</v>
      </c>
      <c r="AI84" s="71"/>
      <c r="AJ84" s="71"/>
      <c r="AK84" s="71"/>
      <c r="AL84" s="79">
        <f t="shared" si="41"/>
        <v>0</v>
      </c>
      <c r="AM84" s="71"/>
      <c r="AN84" s="93"/>
      <c r="AO84" s="93"/>
      <c r="AP84" s="71"/>
      <c r="AQ84" s="70">
        <v>0</v>
      </c>
      <c r="AR84" s="79">
        <f t="shared" si="42"/>
        <v>0</v>
      </c>
      <c r="AS84" s="71"/>
      <c r="AT84" s="71"/>
      <c r="AU84" s="71"/>
      <c r="AV84" s="71">
        <v>2.17</v>
      </c>
      <c r="AW84" s="71">
        <v>1.4</v>
      </c>
      <c r="AX84" s="71">
        <v>0.76</v>
      </c>
      <c r="AY84" s="189"/>
      <c r="AZ84" s="71"/>
      <c r="BA84" s="187"/>
      <c r="BB84" s="187">
        <f t="shared" si="44"/>
        <v>46.98</v>
      </c>
      <c r="BC84" s="187">
        <f t="shared" si="45"/>
        <v>46.98</v>
      </c>
      <c r="BD84" s="187">
        <f t="shared" si="32"/>
        <v>0</v>
      </c>
      <c r="BE84" s="187"/>
      <c r="BF84" s="187"/>
      <c r="BG84" s="187"/>
    </row>
    <row r="85" spans="1:59" ht="20.25" customHeight="1" x14ac:dyDescent="0.15">
      <c r="A85" s="261"/>
      <c r="B85" s="64" t="s">
        <v>51</v>
      </c>
      <c r="C85" s="80">
        <v>494.64700075000002</v>
      </c>
      <c r="D85" s="80">
        <v>110.671595</v>
      </c>
      <c r="E85" s="80">
        <v>57.161759736461718</v>
      </c>
      <c r="F85" s="79">
        <f t="shared" si="34"/>
        <v>0.36777933105522154</v>
      </c>
      <c r="G85" s="80">
        <v>29.628276550000002</v>
      </c>
      <c r="H85" s="80">
        <v>4</v>
      </c>
      <c r="I85" s="80">
        <v>1.3560370000000002</v>
      </c>
      <c r="J85" s="80">
        <v>316.63834873153064</v>
      </c>
      <c r="K85" s="79">
        <f t="shared" si="35"/>
        <v>0.42074144882472747</v>
      </c>
      <c r="L85" s="80">
        <v>106.0327242</v>
      </c>
      <c r="M85" s="80">
        <v>198</v>
      </c>
      <c r="N85" s="80">
        <v>37.903360999999997</v>
      </c>
      <c r="O85" s="80">
        <v>-44.711993920200577</v>
      </c>
      <c r="P85" s="79">
        <f t="shared" si="36"/>
        <v>0.16317005007982696</v>
      </c>
      <c r="Q85" s="80"/>
      <c r="R85" s="80"/>
      <c r="S85" s="80"/>
      <c r="T85" s="80"/>
      <c r="U85" s="80"/>
      <c r="V85" s="79">
        <f t="shared" si="37"/>
        <v>0</v>
      </c>
      <c r="W85" s="80">
        <v>106.03</v>
      </c>
      <c r="X85" s="80">
        <v>198</v>
      </c>
      <c r="Y85" s="80">
        <v>-44.225352112676056</v>
      </c>
      <c r="Z85" s="80">
        <v>37.903360999999997</v>
      </c>
      <c r="AA85" s="80">
        <v>-44.702314676940837</v>
      </c>
      <c r="AB85" s="79">
        <f t="shared" si="38"/>
        <v>0.16423367000967309</v>
      </c>
      <c r="AC85" s="80">
        <v>0</v>
      </c>
      <c r="AD85" s="80">
        <v>0</v>
      </c>
      <c r="AE85" s="79">
        <f t="shared" si="39"/>
        <v>0</v>
      </c>
      <c r="AF85" s="80">
        <v>0</v>
      </c>
      <c r="AG85" s="80">
        <v>0</v>
      </c>
      <c r="AH85" s="79">
        <f t="shared" si="40"/>
        <v>0</v>
      </c>
      <c r="AI85" s="76">
        <v>0</v>
      </c>
      <c r="AJ85" s="76">
        <v>0</v>
      </c>
      <c r="AK85" s="76">
        <v>0</v>
      </c>
      <c r="AL85" s="79">
        <f t="shared" si="41"/>
        <v>0</v>
      </c>
      <c r="AM85" s="76">
        <v>0</v>
      </c>
      <c r="AN85" s="80">
        <v>-3.6619999999999999</v>
      </c>
      <c r="AO85" s="80">
        <v>0</v>
      </c>
      <c r="AP85" s="80">
        <v>0</v>
      </c>
      <c r="AQ85" s="80">
        <v>0</v>
      </c>
      <c r="AR85" s="79">
        <f t="shared" si="42"/>
        <v>0</v>
      </c>
      <c r="AS85" s="80">
        <v>0</v>
      </c>
      <c r="AT85" s="80">
        <v>0</v>
      </c>
      <c r="AU85" s="80">
        <v>55.09</v>
      </c>
      <c r="AV85" s="80">
        <v>-7.5471999999999997E-2</v>
      </c>
      <c r="AW85" s="80">
        <v>15.150599</v>
      </c>
      <c r="AX85" s="80">
        <v>1.2470700000000001</v>
      </c>
      <c r="AY85" s="80"/>
      <c r="AZ85" s="191">
        <v>0</v>
      </c>
      <c r="BA85" s="187"/>
      <c r="BB85" s="187">
        <f t="shared" si="44"/>
        <v>110.671595</v>
      </c>
      <c r="BC85" s="187">
        <f t="shared" si="45"/>
        <v>110.671595</v>
      </c>
      <c r="BD85" s="187">
        <f t="shared" si="32"/>
        <v>0</v>
      </c>
      <c r="BE85" s="187"/>
      <c r="BF85" s="187"/>
      <c r="BG85" s="187"/>
    </row>
    <row r="86" spans="1:59" ht="20.25" customHeight="1" x14ac:dyDescent="0.15">
      <c r="A86" s="261"/>
      <c r="B86" s="64" t="s">
        <v>53</v>
      </c>
      <c r="C86" s="115">
        <v>422.22874201000002</v>
      </c>
      <c r="D86" s="115">
        <v>115.654472</v>
      </c>
      <c r="E86" s="115">
        <v>-29.041982943738901</v>
      </c>
      <c r="F86" s="79">
        <f t="shared" si="34"/>
        <v>0.38433822468814016</v>
      </c>
      <c r="G86" s="115">
        <v>47.39869075</v>
      </c>
      <c r="H86" s="115">
        <v>3</v>
      </c>
      <c r="I86" s="115">
        <v>8.062875</v>
      </c>
      <c r="J86" s="115">
        <v>3.5669975186098199E-2</v>
      </c>
      <c r="K86" s="79">
        <f t="shared" si="35"/>
        <v>2.5016911110778497</v>
      </c>
      <c r="L86" s="115">
        <v>181.37943125999999</v>
      </c>
      <c r="M86" s="115">
        <v>380</v>
      </c>
      <c r="N86" s="115">
        <v>83.334810000000004</v>
      </c>
      <c r="O86" s="115">
        <v>-43.524796692870702</v>
      </c>
      <c r="P86" s="79">
        <f t="shared" si="36"/>
        <v>0.35874774063157261</v>
      </c>
      <c r="Q86" s="115"/>
      <c r="R86" s="115"/>
      <c r="S86" s="115"/>
      <c r="T86" s="115"/>
      <c r="U86" s="115"/>
      <c r="V86" s="79">
        <f t="shared" si="37"/>
        <v>0</v>
      </c>
      <c r="W86" s="115">
        <v>181.01343126</v>
      </c>
      <c r="X86" s="74">
        <v>377</v>
      </c>
      <c r="Y86" s="74">
        <v>-46.751412429378497</v>
      </c>
      <c r="Z86" s="74">
        <v>83.300847000000005</v>
      </c>
      <c r="AA86" s="74">
        <v>-43.528678055725003</v>
      </c>
      <c r="AB86" s="79">
        <f t="shared" si="38"/>
        <v>0.36093906864154524</v>
      </c>
      <c r="AC86" s="74">
        <v>3</v>
      </c>
      <c r="AD86" s="74">
        <v>3.3963E-2</v>
      </c>
      <c r="AE86" s="79">
        <f t="shared" si="39"/>
        <v>2.6101529824934629E-2</v>
      </c>
      <c r="AF86" s="74"/>
      <c r="AG86" s="74"/>
      <c r="AH86" s="79">
        <f t="shared" si="40"/>
        <v>0</v>
      </c>
      <c r="AI86" s="74"/>
      <c r="AJ86" s="74"/>
      <c r="AK86" s="74"/>
      <c r="AL86" s="79">
        <f t="shared" si="41"/>
        <v>0</v>
      </c>
      <c r="AM86" s="74"/>
      <c r="AN86" s="115"/>
      <c r="AO86" s="115"/>
      <c r="AP86" s="115"/>
      <c r="AQ86" s="115" t="e">
        <v>#DIV/0!</v>
      </c>
      <c r="AR86" s="79">
        <f t="shared" si="42"/>
        <v>0</v>
      </c>
      <c r="AS86" s="115"/>
      <c r="AT86" s="115"/>
      <c r="AU86" s="115"/>
      <c r="AV86" s="115">
        <v>7.3988350000000001</v>
      </c>
      <c r="AW86" s="115">
        <v>16.857952000000001</v>
      </c>
      <c r="AX86" s="115"/>
      <c r="AY86" s="74"/>
      <c r="AZ86" s="115"/>
      <c r="BA86" s="187"/>
      <c r="BB86" s="187">
        <f t="shared" si="44"/>
        <v>115.654472</v>
      </c>
      <c r="BC86" s="187">
        <f t="shared" si="45"/>
        <v>115.65447200000001</v>
      </c>
      <c r="BD86" s="187">
        <f t="shared" si="32"/>
        <v>0</v>
      </c>
      <c r="BE86" s="187"/>
      <c r="BF86" s="187"/>
      <c r="BG86" s="187"/>
    </row>
    <row r="87" spans="1:59" ht="20.25" customHeight="1" x14ac:dyDescent="0.15">
      <c r="A87" s="261"/>
      <c r="B87" s="64" t="s">
        <v>54</v>
      </c>
      <c r="C87" s="115">
        <v>182.109713</v>
      </c>
      <c r="D87" s="115">
        <v>101.74995699999999</v>
      </c>
      <c r="E87" s="115">
        <v>62.163373795197302</v>
      </c>
      <c r="F87" s="79">
        <f t="shared" si="34"/>
        <v>0.33813130749907017</v>
      </c>
      <c r="G87" s="115">
        <v>0</v>
      </c>
      <c r="H87" s="115">
        <v>0</v>
      </c>
      <c r="I87" s="115">
        <v>0</v>
      </c>
      <c r="J87" s="115"/>
      <c r="K87" s="79">
        <f t="shared" si="35"/>
        <v>0</v>
      </c>
      <c r="L87" s="115">
        <v>179.74371300000001</v>
      </c>
      <c r="M87" s="115">
        <v>702</v>
      </c>
      <c r="N87" s="115">
        <v>101.65574599999999</v>
      </c>
      <c r="O87" s="115">
        <v>-5.57380632204009</v>
      </c>
      <c r="P87" s="79">
        <f t="shared" si="36"/>
        <v>0.43761747581493282</v>
      </c>
      <c r="Q87" s="115">
        <v>0</v>
      </c>
      <c r="R87" s="115">
        <v>0</v>
      </c>
      <c r="S87" s="115"/>
      <c r="T87" s="115">
        <v>0</v>
      </c>
      <c r="U87" s="115"/>
      <c r="V87" s="79">
        <f t="shared" si="37"/>
        <v>0</v>
      </c>
      <c r="W87" s="115">
        <v>179.74371300000001</v>
      </c>
      <c r="X87" s="74">
        <v>702</v>
      </c>
      <c r="Y87" s="74">
        <v>364.900662251656</v>
      </c>
      <c r="Z87" s="74">
        <v>101.65574599999999</v>
      </c>
      <c r="AA87" s="74">
        <v>127.102215979045</v>
      </c>
      <c r="AB87" s="79">
        <f t="shared" si="38"/>
        <v>0.44047007449157732</v>
      </c>
      <c r="AC87" s="74">
        <v>0</v>
      </c>
      <c r="AD87" s="74">
        <v>0</v>
      </c>
      <c r="AE87" s="79">
        <f t="shared" si="39"/>
        <v>0</v>
      </c>
      <c r="AF87" s="74">
        <v>0</v>
      </c>
      <c r="AG87" s="74">
        <v>0</v>
      </c>
      <c r="AH87" s="79">
        <f t="shared" si="40"/>
        <v>0</v>
      </c>
      <c r="AI87" s="74">
        <v>0</v>
      </c>
      <c r="AJ87" s="74">
        <v>0</v>
      </c>
      <c r="AK87" s="74"/>
      <c r="AL87" s="79">
        <f t="shared" si="41"/>
        <v>0</v>
      </c>
      <c r="AM87" s="74"/>
      <c r="AN87" s="115">
        <v>0</v>
      </c>
      <c r="AO87" s="115">
        <v>0</v>
      </c>
      <c r="AP87" s="115">
        <v>0</v>
      </c>
      <c r="AQ87" s="115"/>
      <c r="AR87" s="79">
        <f t="shared" si="42"/>
        <v>0</v>
      </c>
      <c r="AS87" s="115">
        <v>0</v>
      </c>
      <c r="AT87" s="115">
        <v>0</v>
      </c>
      <c r="AU87" s="115">
        <v>0</v>
      </c>
      <c r="AV87" s="115">
        <v>2.2022E-2</v>
      </c>
      <c r="AW87" s="115">
        <v>7.2189000000000003E-2</v>
      </c>
      <c r="AX87" s="115">
        <v>0</v>
      </c>
      <c r="AY87" s="74"/>
      <c r="AZ87" s="115"/>
      <c r="BA87" s="187"/>
      <c r="BB87" s="187">
        <f t="shared" si="44"/>
        <v>101.74995699999999</v>
      </c>
      <c r="BC87" s="187">
        <f t="shared" si="45"/>
        <v>101.74995699999999</v>
      </c>
      <c r="BD87" s="187">
        <f t="shared" ref="BD87:BD110" si="46">BC87-BB87</f>
        <v>0</v>
      </c>
      <c r="BE87" s="187"/>
      <c r="BF87" s="187"/>
      <c r="BG87" s="187"/>
    </row>
    <row r="88" spans="1:59" ht="20.25" customHeight="1" x14ac:dyDescent="0.15">
      <c r="A88" s="261"/>
      <c r="B88" s="64" t="s">
        <v>39</v>
      </c>
      <c r="C88" s="89">
        <v>8279.4401873799998</v>
      </c>
      <c r="D88" s="87">
        <v>2213.5921450000001</v>
      </c>
      <c r="E88" s="88">
        <v>17.871534068453801</v>
      </c>
      <c r="F88" s="79">
        <f t="shared" si="34"/>
        <v>7.356119140753262</v>
      </c>
      <c r="G88" s="95">
        <v>918.56337457999996</v>
      </c>
      <c r="H88" s="95">
        <v>45</v>
      </c>
      <c r="I88" s="95">
        <v>41.093221</v>
      </c>
      <c r="J88" s="88">
        <v>-2.45862845553695</v>
      </c>
      <c r="K88" s="79">
        <f t="shared" si="35"/>
        <v>12.750110314404928</v>
      </c>
      <c r="L88" s="89">
        <v>5768.4912967999999</v>
      </c>
      <c r="M88" s="89">
        <v>10696</v>
      </c>
      <c r="N88" s="89">
        <v>1861.8866700000001</v>
      </c>
      <c r="O88" s="88">
        <v>9.4614717241451096</v>
      </c>
      <c r="P88" s="79">
        <f t="shared" si="36"/>
        <v>8.0152296042259241</v>
      </c>
      <c r="Q88" s="89">
        <v>117.700768</v>
      </c>
      <c r="R88" s="89">
        <v>227</v>
      </c>
      <c r="S88" s="88">
        <v>170.23809523809501</v>
      </c>
      <c r="T88" s="89">
        <v>39.445399999999999</v>
      </c>
      <c r="U88" s="88">
        <v>120.099767877868</v>
      </c>
      <c r="V88" s="79">
        <f t="shared" si="37"/>
        <v>6.7027504859151712</v>
      </c>
      <c r="W88" s="87">
        <v>5750.3708610000003</v>
      </c>
      <c r="X88" s="89">
        <v>10690</v>
      </c>
      <c r="Y88" s="88">
        <v>20.4778541643187</v>
      </c>
      <c r="Z88" s="87">
        <v>1861.72477</v>
      </c>
      <c r="AA88" s="88">
        <v>9.4519535227649101</v>
      </c>
      <c r="AB88" s="79">
        <f t="shared" si="38"/>
        <v>8.0667751739750617</v>
      </c>
      <c r="AC88" s="89">
        <v>6</v>
      </c>
      <c r="AD88" s="89">
        <v>0.16189999999999999</v>
      </c>
      <c r="AE88" s="79">
        <f t="shared" si="39"/>
        <v>0.12442474689093767</v>
      </c>
      <c r="AF88" s="89">
        <v>0</v>
      </c>
      <c r="AG88" s="89">
        <v>0</v>
      </c>
      <c r="AH88" s="79">
        <f t="shared" si="40"/>
        <v>0</v>
      </c>
      <c r="AI88" s="102">
        <v>84.087419999999995</v>
      </c>
      <c r="AJ88" s="102">
        <v>12.902517</v>
      </c>
      <c r="AK88" s="102" t="s">
        <v>49</v>
      </c>
      <c r="AL88" s="79">
        <f t="shared" si="41"/>
        <v>0.49901793592983551</v>
      </c>
      <c r="AM88" s="102">
        <v>12.902517</v>
      </c>
      <c r="AN88" s="102">
        <v>25.4</v>
      </c>
      <c r="AO88" s="89">
        <v>408</v>
      </c>
      <c r="AP88" s="102">
        <v>1.0328219999999999</v>
      </c>
      <c r="AQ88" s="88">
        <v>-67.123326916024894</v>
      </c>
      <c r="AR88" s="79">
        <f t="shared" si="42"/>
        <v>0.52374171590530916</v>
      </c>
      <c r="AS88" s="102">
        <v>29.367925</v>
      </c>
      <c r="AT88" s="102">
        <v>0</v>
      </c>
      <c r="AU88" s="102">
        <v>0</v>
      </c>
      <c r="AV88" s="88">
        <v>232.035135</v>
      </c>
      <c r="AW88" s="102">
        <v>31.722355</v>
      </c>
      <c r="AX88" s="102">
        <v>3.5514999999999999</v>
      </c>
      <c r="AY88" s="102">
        <v>9.9475983006414001E-14</v>
      </c>
      <c r="AZ88" s="102"/>
      <c r="BA88" s="187"/>
      <c r="BB88" s="187">
        <f t="shared" si="44"/>
        <v>2213.5921450000001</v>
      </c>
      <c r="BC88" s="187">
        <f t="shared" si="45"/>
        <v>2213.5921450000001</v>
      </c>
      <c r="BD88" s="187">
        <f t="shared" si="46"/>
        <v>0</v>
      </c>
      <c r="BE88" s="187"/>
      <c r="BF88" s="187"/>
      <c r="BG88" s="187"/>
    </row>
    <row r="89" spans="1:59" ht="20.25" customHeight="1" x14ac:dyDescent="0.15">
      <c r="A89" s="261"/>
      <c r="B89" s="64" t="s">
        <v>60</v>
      </c>
      <c r="C89" s="79">
        <v>424.70401371999998</v>
      </c>
      <c r="D89" s="79">
        <v>88.709442999999993</v>
      </c>
      <c r="E89" s="79">
        <v>-62.0253754276035</v>
      </c>
      <c r="F89" s="79">
        <f t="shared" si="34"/>
        <v>0.29479560319720072</v>
      </c>
      <c r="G89" s="79"/>
      <c r="H89" s="79"/>
      <c r="I89" s="79"/>
      <c r="J89" s="79">
        <v>0</v>
      </c>
      <c r="K89" s="79">
        <f t="shared" si="35"/>
        <v>0</v>
      </c>
      <c r="L89" s="79">
        <v>210.649878</v>
      </c>
      <c r="M89" s="79">
        <v>457</v>
      </c>
      <c r="N89" s="79">
        <v>64.101887000000005</v>
      </c>
      <c r="O89" s="79">
        <v>-71.806872168609303</v>
      </c>
      <c r="P89" s="79">
        <f t="shared" si="36"/>
        <v>0.27595199570828061</v>
      </c>
      <c r="Q89" s="74">
        <v>0.36599999999999999</v>
      </c>
      <c r="R89" s="74">
        <v>3</v>
      </c>
      <c r="S89" s="74">
        <v>-75</v>
      </c>
      <c r="T89" s="74">
        <v>0.28301999999999999</v>
      </c>
      <c r="U89" s="74">
        <v>-79.280854886188195</v>
      </c>
      <c r="V89" s="79">
        <f t="shared" si="37"/>
        <v>4.8092108142488398E-2</v>
      </c>
      <c r="W89" s="74">
        <v>210.649878</v>
      </c>
      <c r="X89" s="74">
        <v>457</v>
      </c>
      <c r="Y89" s="74">
        <v>-53.604060913705602</v>
      </c>
      <c r="Z89" s="74">
        <v>64.101887000000005</v>
      </c>
      <c r="AA89" s="74">
        <v>-71.806872168609303</v>
      </c>
      <c r="AB89" s="79">
        <f t="shared" si="38"/>
        <v>0.277750781957182</v>
      </c>
      <c r="AC89" s="79"/>
      <c r="AD89" s="79"/>
      <c r="AE89" s="79">
        <f t="shared" si="39"/>
        <v>0</v>
      </c>
      <c r="AF89" s="79"/>
      <c r="AG89" s="79"/>
      <c r="AH89" s="79">
        <f t="shared" si="40"/>
        <v>0</v>
      </c>
      <c r="AI89" s="79">
        <v>0.89759999999999995</v>
      </c>
      <c r="AJ89" s="79">
        <v>3.8050000000000002</v>
      </c>
      <c r="AK89" s="79">
        <v>0</v>
      </c>
      <c r="AL89" s="79">
        <f t="shared" si="41"/>
        <v>0.1471622355710149</v>
      </c>
      <c r="AM89" s="115">
        <v>3.8050000000000002</v>
      </c>
      <c r="AN89" s="79"/>
      <c r="AO89" s="79"/>
      <c r="AP89" s="79"/>
      <c r="AQ89" s="79">
        <v>0</v>
      </c>
      <c r="AR89" s="79">
        <f t="shared" si="42"/>
        <v>0</v>
      </c>
      <c r="AS89" s="79">
        <v>1.0566040000000001</v>
      </c>
      <c r="AT89" s="79">
        <v>0.40979399999999999</v>
      </c>
      <c r="AU89" s="79"/>
      <c r="AV89" s="79">
        <v>5.2592480000000004</v>
      </c>
      <c r="AW89" s="79">
        <v>12.347809</v>
      </c>
      <c r="AX89" s="79">
        <v>1.729101</v>
      </c>
      <c r="AY89" s="80"/>
      <c r="AZ89" s="162"/>
      <c r="BA89" s="187"/>
      <c r="BB89" s="187">
        <f t="shared" si="44"/>
        <v>88.709442999999993</v>
      </c>
      <c r="BC89" s="187">
        <f t="shared" si="45"/>
        <v>88.709443000000007</v>
      </c>
      <c r="BD89" s="187">
        <f t="shared" si="46"/>
        <v>0</v>
      </c>
      <c r="BE89" s="187"/>
      <c r="BF89" s="187"/>
      <c r="BG89" s="187"/>
    </row>
    <row r="90" spans="1:59" ht="20.25" customHeight="1" x14ac:dyDescent="0.15">
      <c r="A90" s="261"/>
      <c r="B90" s="64" t="s">
        <v>46</v>
      </c>
      <c r="C90" s="74">
        <v>629.73798199999999</v>
      </c>
      <c r="D90" s="74">
        <v>219.55130299999499</v>
      </c>
      <c r="E90" s="74">
        <v>26.072513263573502</v>
      </c>
      <c r="F90" s="79">
        <f t="shared" si="34"/>
        <v>0.72960393630940634</v>
      </c>
      <c r="G90" s="74">
        <v>0</v>
      </c>
      <c r="H90" s="74">
        <v>0</v>
      </c>
      <c r="I90" s="74">
        <v>0</v>
      </c>
      <c r="J90" s="74">
        <v>-100</v>
      </c>
      <c r="K90" s="79">
        <f t="shared" si="35"/>
        <v>0</v>
      </c>
      <c r="L90" s="74">
        <v>597.11378200000001</v>
      </c>
      <c r="M90" s="74">
        <v>2570</v>
      </c>
      <c r="N90" s="74">
        <v>199.38230299999501</v>
      </c>
      <c r="O90" s="74">
        <v>42.625028174337302</v>
      </c>
      <c r="P90" s="79">
        <f t="shared" si="36"/>
        <v>0.85832019924408332</v>
      </c>
      <c r="Q90" s="74">
        <v>76.128079</v>
      </c>
      <c r="R90" s="74">
        <v>260</v>
      </c>
      <c r="S90" s="74">
        <v>0</v>
      </c>
      <c r="T90" s="74">
        <v>31.921627999999998</v>
      </c>
      <c r="U90" s="74">
        <v>352.22309725006602</v>
      </c>
      <c r="V90" s="79">
        <f t="shared" si="37"/>
        <v>5.4242752662719438</v>
      </c>
      <c r="W90" s="74">
        <v>399.10778199999999</v>
      </c>
      <c r="X90" s="74">
        <v>948</v>
      </c>
      <c r="Y90" s="74">
        <v>0</v>
      </c>
      <c r="Z90" s="74">
        <v>181.01558399999499</v>
      </c>
      <c r="AA90" s="74">
        <v>48.845311848282499</v>
      </c>
      <c r="AB90" s="79">
        <f t="shared" si="38"/>
        <v>0.78433291678971262</v>
      </c>
      <c r="AC90" s="74">
        <v>1622</v>
      </c>
      <c r="AD90" s="74">
        <v>18.3667189999999</v>
      </c>
      <c r="AE90" s="79">
        <f t="shared" si="39"/>
        <v>14.115345045039923</v>
      </c>
      <c r="AF90" s="74">
        <v>0</v>
      </c>
      <c r="AG90" s="74">
        <v>0</v>
      </c>
      <c r="AH90" s="79">
        <f t="shared" si="40"/>
        <v>0</v>
      </c>
      <c r="AI90" s="74">
        <v>0</v>
      </c>
      <c r="AJ90" s="74">
        <v>0</v>
      </c>
      <c r="AK90" s="74">
        <v>0</v>
      </c>
      <c r="AL90" s="79">
        <f t="shared" si="41"/>
        <v>0</v>
      </c>
      <c r="AM90" s="74">
        <v>0</v>
      </c>
      <c r="AN90" s="74">
        <v>0</v>
      </c>
      <c r="AO90" s="74">
        <v>0</v>
      </c>
      <c r="AP90" s="74">
        <v>0</v>
      </c>
      <c r="AQ90" s="74">
        <v>0</v>
      </c>
      <c r="AR90" s="79">
        <f t="shared" si="42"/>
        <v>0</v>
      </c>
      <c r="AS90" s="74">
        <v>0</v>
      </c>
      <c r="AT90" s="74">
        <v>0</v>
      </c>
      <c r="AU90" s="74">
        <v>0</v>
      </c>
      <c r="AV90" s="74">
        <v>1</v>
      </c>
      <c r="AW90" s="74">
        <v>19.169</v>
      </c>
      <c r="AX90" s="74">
        <v>0</v>
      </c>
      <c r="AY90" s="74">
        <v>0</v>
      </c>
      <c r="AZ90" s="74"/>
      <c r="BA90" s="187"/>
      <c r="BB90" s="187">
        <f t="shared" si="44"/>
        <v>219.55130299999499</v>
      </c>
      <c r="BC90" s="187">
        <f t="shared" si="45"/>
        <v>219.55130299999502</v>
      </c>
      <c r="BD90" s="187">
        <f t="shared" si="46"/>
        <v>0</v>
      </c>
      <c r="BE90" s="187"/>
      <c r="BF90" s="187"/>
      <c r="BG90" s="187"/>
    </row>
    <row r="91" spans="1:59" ht="20.25" customHeight="1" x14ac:dyDescent="0.15">
      <c r="A91" s="261"/>
      <c r="B91" s="64" t="s">
        <v>57</v>
      </c>
      <c r="C91" s="74">
        <v>111.8206</v>
      </c>
      <c r="D91" s="74">
        <v>35.36</v>
      </c>
      <c r="E91" s="74">
        <v>-51.521798738689299</v>
      </c>
      <c r="F91" s="79">
        <f t="shared" si="34"/>
        <v>0.11750690993576657</v>
      </c>
      <c r="G91" s="74">
        <v>0.6</v>
      </c>
      <c r="H91" s="74">
        <v>3</v>
      </c>
      <c r="I91" s="74">
        <v>0.77</v>
      </c>
      <c r="J91" s="74">
        <v>28.3333333333333</v>
      </c>
      <c r="K91" s="79">
        <f t="shared" si="35"/>
        <v>0.23891008548810994</v>
      </c>
      <c r="L91" s="74">
        <v>101.1906</v>
      </c>
      <c r="M91" s="74">
        <v>236</v>
      </c>
      <c r="N91" s="74">
        <v>33.69</v>
      </c>
      <c r="O91" s="74">
        <v>-53.363787375415299</v>
      </c>
      <c r="P91" s="79">
        <f t="shared" si="36"/>
        <v>0.14503196661608372</v>
      </c>
      <c r="Q91" s="74">
        <v>0</v>
      </c>
      <c r="R91" s="74"/>
      <c r="S91" s="74">
        <v>-100</v>
      </c>
      <c r="T91" s="74"/>
      <c r="U91" s="74">
        <v>-100</v>
      </c>
      <c r="V91" s="79">
        <f t="shared" si="37"/>
        <v>0</v>
      </c>
      <c r="W91" s="74">
        <v>101.1906</v>
      </c>
      <c r="X91" s="74">
        <v>236</v>
      </c>
      <c r="Y91" s="74">
        <v>-53.267326732673297</v>
      </c>
      <c r="Z91" s="74">
        <v>33.69</v>
      </c>
      <c r="AA91" s="74">
        <v>-53.363787375415299</v>
      </c>
      <c r="AB91" s="79">
        <f t="shared" si="38"/>
        <v>0.14597735389813815</v>
      </c>
      <c r="AC91" s="74"/>
      <c r="AD91" s="74"/>
      <c r="AE91" s="79">
        <f t="shared" si="39"/>
        <v>0</v>
      </c>
      <c r="AF91" s="74"/>
      <c r="AG91" s="74"/>
      <c r="AH91" s="79">
        <f t="shared" si="40"/>
        <v>0</v>
      </c>
      <c r="AI91" s="74"/>
      <c r="AJ91" s="74"/>
      <c r="AK91" s="74" t="e">
        <v>#DIV/0!</v>
      </c>
      <c r="AL91" s="79">
        <f t="shared" si="41"/>
        <v>0</v>
      </c>
      <c r="AM91" s="74"/>
      <c r="AN91" s="74"/>
      <c r="AO91" s="74"/>
      <c r="AP91" s="74"/>
      <c r="AQ91" s="74">
        <v>-100</v>
      </c>
      <c r="AR91" s="79">
        <f t="shared" si="42"/>
        <v>0</v>
      </c>
      <c r="AS91" s="74"/>
      <c r="AT91" s="74"/>
      <c r="AU91" s="74"/>
      <c r="AV91" s="74"/>
      <c r="AW91" s="74">
        <v>0.9</v>
      </c>
      <c r="AX91" s="74"/>
      <c r="AY91" s="76"/>
      <c r="AZ91" s="74"/>
      <c r="BA91" s="187"/>
      <c r="BB91" s="187">
        <f t="shared" si="44"/>
        <v>35.36</v>
      </c>
      <c r="BC91" s="187">
        <f t="shared" si="45"/>
        <v>35.36</v>
      </c>
      <c r="BD91" s="187">
        <f t="shared" si="46"/>
        <v>0</v>
      </c>
      <c r="BE91" s="187"/>
      <c r="BF91" s="187"/>
      <c r="BG91" s="187"/>
    </row>
    <row r="92" spans="1:59" ht="20.25" customHeight="1" x14ac:dyDescent="0.15">
      <c r="A92" s="261"/>
      <c r="B92" s="64" t="s">
        <v>36</v>
      </c>
      <c r="C92" s="74">
        <v>631.93707381000002</v>
      </c>
      <c r="D92" s="74">
        <v>79.128881000000007</v>
      </c>
      <c r="E92" s="76">
        <v>-25.254622929508201</v>
      </c>
      <c r="F92" s="79">
        <f t="shared" si="34"/>
        <v>0.26295787027672485</v>
      </c>
      <c r="G92" s="74">
        <v>184.50228181</v>
      </c>
      <c r="H92" s="74">
        <v>1</v>
      </c>
      <c r="I92" s="74">
        <v>2.7850000000000001</v>
      </c>
      <c r="J92" s="76">
        <v>-19.9972882384236</v>
      </c>
      <c r="K92" s="79">
        <f t="shared" si="35"/>
        <v>0.86410985465504697</v>
      </c>
      <c r="L92" s="74">
        <v>194.20589200000001</v>
      </c>
      <c r="M92" s="74">
        <v>328</v>
      </c>
      <c r="N92" s="74">
        <v>63.290446000000003</v>
      </c>
      <c r="O92" s="76">
        <v>80.678421710170696</v>
      </c>
      <c r="P92" s="79">
        <f t="shared" si="36"/>
        <v>0.27245882610237609</v>
      </c>
      <c r="Q92" s="74"/>
      <c r="R92" s="74"/>
      <c r="S92" s="74"/>
      <c r="T92" s="74"/>
      <c r="U92" s="74"/>
      <c r="V92" s="79">
        <f t="shared" si="37"/>
        <v>0</v>
      </c>
      <c r="W92" s="74">
        <v>194.20589200000001</v>
      </c>
      <c r="X92" s="74">
        <v>328</v>
      </c>
      <c r="Y92" s="76">
        <v>79.234972677595593</v>
      </c>
      <c r="Z92" s="74">
        <v>63.131956000000002</v>
      </c>
      <c r="AA92" s="76">
        <v>80.498193315666796</v>
      </c>
      <c r="AB92" s="79">
        <f t="shared" si="38"/>
        <v>0.27354811170358223</v>
      </c>
      <c r="AC92" s="74">
        <v>0</v>
      </c>
      <c r="AD92" s="74">
        <v>0</v>
      </c>
      <c r="AE92" s="79">
        <f t="shared" si="39"/>
        <v>0</v>
      </c>
      <c r="AF92" s="74">
        <v>0</v>
      </c>
      <c r="AG92" s="74">
        <v>0.15848999999999999</v>
      </c>
      <c r="AH92" s="79">
        <f t="shared" si="40"/>
        <v>0.77994847881504126</v>
      </c>
      <c r="AI92" s="74">
        <v>0</v>
      </c>
      <c r="AJ92" s="74">
        <v>0</v>
      </c>
      <c r="AK92" s="76" t="s">
        <v>56</v>
      </c>
      <c r="AL92" s="79">
        <f t="shared" si="41"/>
        <v>0</v>
      </c>
      <c r="AM92" s="74">
        <v>0</v>
      </c>
      <c r="AN92" s="74">
        <v>0.65290000000000004</v>
      </c>
      <c r="AO92" s="74">
        <v>0</v>
      </c>
      <c r="AP92" s="74">
        <v>0.16115299999999999</v>
      </c>
      <c r="AQ92" s="76">
        <v>-99.745653534194801</v>
      </c>
      <c r="AR92" s="79">
        <f t="shared" si="42"/>
        <v>8.1720324260413008E-2</v>
      </c>
      <c r="AS92" s="74">
        <v>0</v>
      </c>
      <c r="AT92" s="74">
        <v>0</v>
      </c>
      <c r="AU92" s="74">
        <v>0</v>
      </c>
      <c r="AV92" s="74">
        <v>12.053696</v>
      </c>
      <c r="AW92" s="74">
        <v>0.83858600000000005</v>
      </c>
      <c r="AX92" s="74">
        <v>0</v>
      </c>
      <c r="AY92" s="74">
        <v>0</v>
      </c>
      <c r="AZ92" s="74"/>
      <c r="BA92" s="187"/>
      <c r="BB92" s="187">
        <f t="shared" si="44"/>
        <v>79.128881000000007</v>
      </c>
      <c r="BC92" s="187">
        <f t="shared" si="45"/>
        <v>79.128881000000007</v>
      </c>
      <c r="BD92" s="187">
        <f t="shared" si="46"/>
        <v>0</v>
      </c>
      <c r="BE92" s="187"/>
      <c r="BF92" s="187"/>
      <c r="BG92" s="187"/>
    </row>
    <row r="93" spans="1:59" s="149" customFormat="1" ht="20.25" customHeight="1" x14ac:dyDescent="0.15">
      <c r="A93" s="261"/>
      <c r="B93" s="197" t="s">
        <v>17</v>
      </c>
      <c r="C93" s="91">
        <f>C72+C73+C74+C75+C76+C77+C78+C79+C80+C81+C82+C83+C84+C85+C86+C87+C88+C89+C90+C91+C92</f>
        <v>141973.56179549004</v>
      </c>
      <c r="D93" s="91">
        <f t="shared" ref="D93:AI93" si="47">D72+D73+D74+D75+D76+D77+D78+D79+D80+D81+D82+D83+D84+D85+D86+D87+D88+D89+D90+D91+D92</f>
        <v>30091.847381</v>
      </c>
      <c r="E93" s="91">
        <v>11.4</v>
      </c>
      <c r="F93" s="158">
        <f>D93/$D$390*100</f>
        <v>5.5416250010585717</v>
      </c>
      <c r="G93" s="91">
        <f t="shared" si="47"/>
        <v>2705.2765776599999</v>
      </c>
      <c r="H93" s="91">
        <f t="shared" si="47"/>
        <v>237</v>
      </c>
      <c r="I93" s="91">
        <f t="shared" si="47"/>
        <v>322.29698400000001</v>
      </c>
      <c r="J93" s="91">
        <v>28.64</v>
      </c>
      <c r="K93" s="158">
        <f>I93/$I$390*100</f>
        <v>2.0794546989096481</v>
      </c>
      <c r="L93" s="91">
        <f t="shared" si="47"/>
        <v>70281.100469700003</v>
      </c>
      <c r="M93" s="91">
        <f t="shared" si="47"/>
        <v>143429</v>
      </c>
      <c r="N93" s="91">
        <f t="shared" si="47"/>
        <v>23229.361626999995</v>
      </c>
      <c r="O93" s="91">
        <v>3.86</v>
      </c>
      <c r="P93" s="158">
        <f>N93/$N$390*100</f>
        <v>6.0601165625062601</v>
      </c>
      <c r="Q93" s="91">
        <f t="shared" si="47"/>
        <v>2040.0838639999999</v>
      </c>
      <c r="R93" s="91">
        <f t="shared" si="47"/>
        <v>4127</v>
      </c>
      <c r="S93" s="91">
        <v>-78.12</v>
      </c>
      <c r="T93" s="91">
        <f t="shared" si="47"/>
        <v>588.49572399999988</v>
      </c>
      <c r="U93" s="91">
        <v>-80.86</v>
      </c>
      <c r="V93" s="158">
        <f>T93/$T$390*100</f>
        <v>5.3412315892826143</v>
      </c>
      <c r="W93" s="91">
        <f t="shared" si="47"/>
        <v>68905.835309699993</v>
      </c>
      <c r="X93" s="91">
        <f t="shared" si="47"/>
        <v>131867</v>
      </c>
      <c r="Y93" s="91">
        <v>16.48</v>
      </c>
      <c r="Z93" s="91">
        <f t="shared" si="47"/>
        <v>23078.922243999998</v>
      </c>
      <c r="AA93" s="91">
        <v>3.71</v>
      </c>
      <c r="AB93" s="158">
        <f>Z93/$Z$390*100</f>
        <v>6.0732585569864934</v>
      </c>
      <c r="AC93" s="91">
        <f t="shared" si="47"/>
        <v>8263</v>
      </c>
      <c r="AD93" s="91">
        <f t="shared" si="47"/>
        <v>130.11880999999991</v>
      </c>
      <c r="AE93" s="158">
        <f>AD93/$AD$390*100</f>
        <v>4.3100007478376767</v>
      </c>
      <c r="AF93" s="91">
        <f t="shared" si="47"/>
        <v>166</v>
      </c>
      <c r="AG93" s="91">
        <f t="shared" si="47"/>
        <v>20.320573</v>
      </c>
      <c r="AH93" s="158">
        <f>AG93/$AG$390*100</f>
        <v>7.5622427879571452</v>
      </c>
      <c r="AI93" s="91">
        <f t="shared" si="47"/>
        <v>2157.6116774999996</v>
      </c>
      <c r="AJ93" s="91">
        <f t="shared" ref="AJ93:AZ93" si="48">AJ72+AJ73+AJ74+AJ75+AJ76+AJ77+AJ78+AJ79+AJ80+AJ81+AJ82+AJ83+AJ84+AJ85+AJ86+AJ87+AJ88+AJ89+AJ90+AJ91+AJ92</f>
        <v>2585.5818140000001</v>
      </c>
      <c r="AK93" s="91">
        <v>55.9</v>
      </c>
      <c r="AL93" s="158">
        <f>AJ93/$AJ$390*100</f>
        <v>11.605808129322966</v>
      </c>
      <c r="AM93" s="91">
        <f t="shared" si="48"/>
        <v>2565.5818140000001</v>
      </c>
      <c r="AN93" s="91">
        <f t="shared" si="48"/>
        <v>2091.5465395000001</v>
      </c>
      <c r="AO93" s="91">
        <f t="shared" si="48"/>
        <v>8541</v>
      </c>
      <c r="AP93" s="91">
        <f t="shared" si="48"/>
        <v>197.200637</v>
      </c>
      <c r="AQ93" s="91">
        <v>66.03</v>
      </c>
      <c r="AR93" s="158">
        <f>AP93/$AP$390*100</f>
        <v>10.463565327920946</v>
      </c>
      <c r="AS93" s="91">
        <f t="shared" si="48"/>
        <v>108.51864999999998</v>
      </c>
      <c r="AT93" s="91">
        <f t="shared" si="48"/>
        <v>116.37223600000002</v>
      </c>
      <c r="AU93" s="91">
        <f t="shared" si="48"/>
        <v>1192.3739519999999</v>
      </c>
      <c r="AV93" s="91">
        <f t="shared" si="48"/>
        <v>1310.4100660000004</v>
      </c>
      <c r="AW93" s="91">
        <f t="shared" si="48"/>
        <v>851.16475899999978</v>
      </c>
      <c r="AX93" s="91">
        <f t="shared" si="48"/>
        <v>178.56665600000002</v>
      </c>
      <c r="AY93" s="91">
        <f t="shared" si="48"/>
        <v>-1.5777459339005874E-13</v>
      </c>
      <c r="AZ93" s="91">
        <f t="shared" si="48"/>
        <v>1245.4062329999999</v>
      </c>
      <c r="BA93" s="187"/>
      <c r="BB93" s="187">
        <f t="shared" si="43"/>
        <v>30091.847381</v>
      </c>
      <c r="BC93" s="187">
        <f t="shared" ref="BC93:BC125" si="49">I93+N93+AJ93+AP93+AS93+AT93+AU93+AV93+AW93+AX93+AY93</f>
        <v>30091.847380999992</v>
      </c>
      <c r="BD93" s="187">
        <f t="shared" si="46"/>
        <v>0</v>
      </c>
      <c r="BE93" s="187"/>
      <c r="BF93" s="187"/>
      <c r="BG93" s="187"/>
    </row>
    <row r="94" spans="1:59" ht="20.25" customHeight="1" x14ac:dyDescent="0.15">
      <c r="A94" s="261" t="s">
        <v>76</v>
      </c>
      <c r="B94" s="75" t="s">
        <v>74</v>
      </c>
      <c r="C94" s="79">
        <v>23849.416904410002</v>
      </c>
      <c r="D94" s="79">
        <v>5604.4113440000001</v>
      </c>
      <c r="E94" s="79">
        <v>16.379150819831299</v>
      </c>
      <c r="F94" s="79">
        <f>D94/$D$111*100</f>
        <v>36.841509537435428</v>
      </c>
      <c r="G94" s="79">
        <v>0.65572421000000003</v>
      </c>
      <c r="H94" s="79">
        <v>67</v>
      </c>
      <c r="I94" s="79">
        <v>65.374025000000003</v>
      </c>
      <c r="J94" s="79">
        <v>-57.531117471155298</v>
      </c>
      <c r="K94" s="79">
        <f>I94/$I$111*100</f>
        <v>14.165090300628544</v>
      </c>
      <c r="L94" s="79">
        <v>15051.73246522</v>
      </c>
      <c r="M94" s="79">
        <v>34679</v>
      </c>
      <c r="N94" s="79">
        <v>4535.2230040000004</v>
      </c>
      <c r="O94" s="79">
        <v>12.2677874283827</v>
      </c>
      <c r="P94" s="79">
        <f>N94/$N$111*100</f>
        <v>35.515149208179217</v>
      </c>
      <c r="Q94" s="79">
        <v>33.003183810000003</v>
      </c>
      <c r="R94" s="79">
        <v>66</v>
      </c>
      <c r="S94" s="79"/>
      <c r="T94" s="79">
        <v>8.8100120000000004</v>
      </c>
      <c r="U94" s="79"/>
      <c r="V94" s="79">
        <f>T94/$T$111*100</f>
        <v>2.7193835204848495</v>
      </c>
      <c r="W94" s="79">
        <v>13612.21046522</v>
      </c>
      <c r="X94" s="79">
        <v>22605</v>
      </c>
      <c r="Y94" s="79"/>
      <c r="Z94" s="79">
        <v>4399.0729300000003</v>
      </c>
      <c r="AA94" s="79"/>
      <c r="AB94" s="79">
        <f>Z94/$Z$111*100</f>
        <v>35.233764331143504</v>
      </c>
      <c r="AC94" s="79">
        <v>12054</v>
      </c>
      <c r="AD94" s="79">
        <v>134.82932400000001</v>
      </c>
      <c r="AE94" s="79">
        <f>AD94/$AD$111*100</f>
        <v>55.854219548946439</v>
      </c>
      <c r="AF94" s="79">
        <v>20</v>
      </c>
      <c r="AG94" s="79">
        <v>1.3207500000000001</v>
      </c>
      <c r="AH94" s="79">
        <f>AG94/$AG$111*100</f>
        <v>3.0685486230842076</v>
      </c>
      <c r="AI94" s="79">
        <v>43.716650000000001</v>
      </c>
      <c r="AJ94" s="79">
        <v>125.761284</v>
      </c>
      <c r="AK94" s="79">
        <v>-21.580658386131802</v>
      </c>
      <c r="AL94" s="79">
        <f>AJ94/$AJ$111*100</f>
        <v>95.651024451106309</v>
      </c>
      <c r="AM94" s="115">
        <v>123.96128400000001</v>
      </c>
      <c r="AN94" s="79">
        <v>240.29357999999999</v>
      </c>
      <c r="AO94" s="79">
        <v>62</v>
      </c>
      <c r="AP94" s="79">
        <v>23.946808999999998</v>
      </c>
      <c r="AQ94" s="79">
        <v>-3.50416808743311</v>
      </c>
      <c r="AR94" s="79">
        <f>AP94/$AP$111*100</f>
        <v>32.466340324039621</v>
      </c>
      <c r="AS94" s="79">
        <v>1.2300139999999999</v>
      </c>
      <c r="AT94" s="79">
        <v>27.184182</v>
      </c>
      <c r="AU94" s="79">
        <v>162.860063</v>
      </c>
      <c r="AV94" s="79">
        <v>328.49138799999997</v>
      </c>
      <c r="AW94" s="79">
        <v>276.987076</v>
      </c>
      <c r="AX94" s="79">
        <v>47.872366999999997</v>
      </c>
      <c r="AY94" s="80">
        <v>9.4811319999995494</v>
      </c>
      <c r="AZ94" s="162">
        <v>1491.953485</v>
      </c>
      <c r="BA94" s="187"/>
      <c r="BB94" s="187">
        <f t="shared" si="43"/>
        <v>5604.4113440000001</v>
      </c>
      <c r="BC94" s="187">
        <f t="shared" si="49"/>
        <v>5604.411344000001</v>
      </c>
      <c r="BD94" s="187">
        <f t="shared" si="46"/>
        <v>0</v>
      </c>
      <c r="BE94" s="187"/>
      <c r="BF94" s="187"/>
      <c r="BG94" s="187"/>
    </row>
    <row r="95" spans="1:59" s="150" customFormat="1" ht="20.25" customHeight="1" x14ac:dyDescent="0.15">
      <c r="A95" s="261"/>
      <c r="B95" s="69" t="s">
        <v>31</v>
      </c>
      <c r="C95" s="74">
        <v>8503.6776554499993</v>
      </c>
      <c r="D95" s="74">
        <v>1508.9163530000001</v>
      </c>
      <c r="E95" s="74">
        <v>-5.2894651008382096</v>
      </c>
      <c r="F95" s="79">
        <f t="shared" ref="F95:F110" si="50">D95/$D$111*100</f>
        <v>9.9191070744220866</v>
      </c>
      <c r="G95" s="74">
        <v>1830.54097125</v>
      </c>
      <c r="H95" s="74">
        <v>34</v>
      </c>
      <c r="I95" s="74">
        <v>125.45061</v>
      </c>
      <c r="J95" s="74">
        <v>2.9425540835147102</v>
      </c>
      <c r="K95" s="79">
        <f t="shared" ref="K95:K110" si="51">I95/$I$111*100</f>
        <v>27.1823437354352</v>
      </c>
      <c r="L95" s="74">
        <v>4307.0879652000003</v>
      </c>
      <c r="M95" s="74">
        <v>7588</v>
      </c>
      <c r="N95" s="74">
        <v>1285.3715030000001</v>
      </c>
      <c r="O95" s="74">
        <v>-5.3988871531612901</v>
      </c>
      <c r="P95" s="79">
        <f t="shared" ref="P95:P110" si="52">N95/$N$111*100</f>
        <v>10.065692619023103</v>
      </c>
      <c r="Q95" s="74">
        <v>923.58813620000001</v>
      </c>
      <c r="R95" s="74">
        <v>1578</v>
      </c>
      <c r="S95" s="74">
        <v>160.826446280992</v>
      </c>
      <c r="T95" s="74">
        <v>228.60529399999999</v>
      </c>
      <c r="U95" s="74">
        <v>117.61428002478701</v>
      </c>
      <c r="V95" s="79">
        <f t="shared" ref="V95:V110" si="53">T95/$T$111*100</f>
        <v>70.563521275475438</v>
      </c>
      <c r="W95" s="74">
        <v>4301.4759652000002</v>
      </c>
      <c r="X95" s="74">
        <v>7542</v>
      </c>
      <c r="Y95" s="74">
        <v>15.197800519321801</v>
      </c>
      <c r="Z95" s="74">
        <v>1284.850737</v>
      </c>
      <c r="AA95" s="74">
        <v>-5.36670621521219</v>
      </c>
      <c r="AB95" s="79">
        <f t="shared" ref="AB95:AB110" si="54">Z95/$Z$111*100</f>
        <v>10.290833725312677</v>
      </c>
      <c r="AC95" s="74">
        <v>46</v>
      </c>
      <c r="AD95" s="74">
        <v>0.52076599999999995</v>
      </c>
      <c r="AE95" s="79">
        <f t="shared" ref="AE95:AE110" si="55">AD95/$AD$111*100</f>
        <v>0.2157318425599066</v>
      </c>
      <c r="AF95" s="74">
        <v>0</v>
      </c>
      <c r="AG95" s="74">
        <v>0</v>
      </c>
      <c r="AH95" s="79">
        <f t="shared" ref="AH95:AH110" si="56">AG95/$AG$111*100</f>
        <v>0</v>
      </c>
      <c r="AI95" s="74">
        <v>0</v>
      </c>
      <c r="AJ95" s="74">
        <v>0</v>
      </c>
      <c r="AK95" s="74">
        <v>-100</v>
      </c>
      <c r="AL95" s="79">
        <f t="shared" ref="AL95:AL110" si="57">AJ95/$AJ$111*100</f>
        <v>0</v>
      </c>
      <c r="AM95" s="74">
        <v>0</v>
      </c>
      <c r="AN95" s="74">
        <v>17.103999999999999</v>
      </c>
      <c r="AO95" s="74">
        <v>52</v>
      </c>
      <c r="AP95" s="74">
        <v>-0.22001100000000001</v>
      </c>
      <c r="AQ95" s="74">
        <v>-111.768258208351</v>
      </c>
      <c r="AR95" s="79">
        <f t="shared" ref="AR95:AR110" si="58">AP95/$AP$111*100</f>
        <v>-0.29828408457395233</v>
      </c>
      <c r="AS95" s="74">
        <v>0</v>
      </c>
      <c r="AT95" s="74">
        <v>1.6707609999999999</v>
      </c>
      <c r="AU95" s="74">
        <v>1.286794</v>
      </c>
      <c r="AV95" s="74">
        <v>75.431916999999999</v>
      </c>
      <c r="AW95" s="74">
        <v>13.989409</v>
      </c>
      <c r="AX95" s="74">
        <v>5.9353699999999998</v>
      </c>
      <c r="AY95" s="74">
        <v>0</v>
      </c>
      <c r="AZ95" s="74">
        <v>0</v>
      </c>
      <c r="BA95" s="187"/>
      <c r="BB95" s="187">
        <f t="shared" si="43"/>
        <v>1508.9163530000001</v>
      </c>
      <c r="BC95" s="187">
        <f t="shared" si="49"/>
        <v>1508.9163530000001</v>
      </c>
      <c r="BD95" s="187">
        <f t="shared" si="46"/>
        <v>0</v>
      </c>
      <c r="BE95" s="187"/>
      <c r="BF95" s="187"/>
      <c r="BG95" s="187"/>
    </row>
    <row r="96" spans="1:59" ht="20.25" customHeight="1" x14ac:dyDescent="0.15">
      <c r="A96" s="261"/>
      <c r="B96" s="75" t="s">
        <v>32</v>
      </c>
      <c r="C96" s="76">
        <v>16638.380832160001</v>
      </c>
      <c r="D96" s="76">
        <v>3651.3450659999999</v>
      </c>
      <c r="E96" s="76">
        <v>12.2045780659949</v>
      </c>
      <c r="F96" s="79">
        <f t="shared" si="50"/>
        <v>24.002710689236448</v>
      </c>
      <c r="G96" s="76">
        <v>1415.4151844600001</v>
      </c>
      <c r="H96" s="76">
        <v>21</v>
      </c>
      <c r="I96" s="76">
        <v>110.303939</v>
      </c>
      <c r="J96" s="76">
        <v>174.69924744059401</v>
      </c>
      <c r="K96" s="79">
        <f t="shared" si="51"/>
        <v>23.900398613211017</v>
      </c>
      <c r="L96" s="76">
        <v>10517.34364845</v>
      </c>
      <c r="M96" s="76">
        <v>17419</v>
      </c>
      <c r="N96" s="76">
        <v>3361.6139480000002</v>
      </c>
      <c r="O96" s="76">
        <v>11.1195985044225</v>
      </c>
      <c r="P96" s="79">
        <f t="shared" si="52"/>
        <v>26.32466382319409</v>
      </c>
      <c r="Q96" s="76">
        <v>26.868127399999999</v>
      </c>
      <c r="R96" s="76">
        <v>91</v>
      </c>
      <c r="S96" s="76">
        <v>-98.627036813518401</v>
      </c>
      <c r="T96" s="76">
        <v>7.1023059999999996</v>
      </c>
      <c r="U96" s="76">
        <v>-99.391774763746497</v>
      </c>
      <c r="V96" s="79">
        <f t="shared" si="53"/>
        <v>2.1922664684044317</v>
      </c>
      <c r="W96" s="76">
        <v>10488.30764845</v>
      </c>
      <c r="X96" s="76">
        <v>17181</v>
      </c>
      <c r="Y96" s="76">
        <v>20.737877723120199</v>
      </c>
      <c r="Z96" s="76">
        <v>3358.9195500000001</v>
      </c>
      <c r="AA96" s="76">
        <v>11.1161928570246</v>
      </c>
      <c r="AB96" s="79">
        <f t="shared" si="54"/>
        <v>26.902800138839844</v>
      </c>
      <c r="AC96" s="76">
        <v>238</v>
      </c>
      <c r="AD96" s="76">
        <v>2.6943980000000001</v>
      </c>
      <c r="AE96" s="79">
        <f t="shared" si="55"/>
        <v>1.1161777941142994</v>
      </c>
      <c r="AF96" s="76">
        <v>0</v>
      </c>
      <c r="AG96" s="76">
        <v>0</v>
      </c>
      <c r="AH96" s="79">
        <f t="shared" si="56"/>
        <v>0</v>
      </c>
      <c r="AI96" s="76">
        <v>6.50000731</v>
      </c>
      <c r="AJ96" s="76">
        <v>1.950002</v>
      </c>
      <c r="AK96" s="76">
        <v>-58.921381925426601</v>
      </c>
      <c r="AL96" s="79">
        <f t="shared" si="57"/>
        <v>1.4831248779370463</v>
      </c>
      <c r="AM96" s="76">
        <v>0</v>
      </c>
      <c r="AN96" s="76">
        <v>107.1495</v>
      </c>
      <c r="AO96" s="76">
        <v>405</v>
      </c>
      <c r="AP96" s="76">
        <v>41.119970000000002</v>
      </c>
      <c r="AQ96" s="76">
        <v>-8.4709669895805302</v>
      </c>
      <c r="AR96" s="79">
        <f t="shared" si="58"/>
        <v>55.749178946318054</v>
      </c>
      <c r="AS96" s="76">
        <v>9.4339999999999993E-2</v>
      </c>
      <c r="AT96" s="76">
        <v>0</v>
      </c>
      <c r="AU96" s="76">
        <v>0</v>
      </c>
      <c r="AV96" s="76">
        <v>71.027094000000005</v>
      </c>
      <c r="AW96" s="76">
        <v>64.404083999999997</v>
      </c>
      <c r="AX96" s="76">
        <v>0.83168900000000001</v>
      </c>
      <c r="AY96" s="76">
        <v>0</v>
      </c>
      <c r="AZ96" s="76">
        <v>0</v>
      </c>
      <c r="BA96" s="187"/>
      <c r="BB96" s="187">
        <f t="shared" si="43"/>
        <v>3651.3450659999999</v>
      </c>
      <c r="BC96" s="187">
        <f t="shared" si="49"/>
        <v>3651.3450660000003</v>
      </c>
      <c r="BD96" s="187">
        <f t="shared" si="46"/>
        <v>0</v>
      </c>
      <c r="BE96" s="187"/>
      <c r="BF96" s="187"/>
      <c r="BG96" s="187"/>
    </row>
    <row r="97" spans="1:59" ht="20.25" customHeight="1" x14ac:dyDescent="0.15">
      <c r="A97" s="261"/>
      <c r="B97" s="75" t="s">
        <v>34</v>
      </c>
      <c r="C97" s="79">
        <v>1830.56238388</v>
      </c>
      <c r="D97" s="79">
        <v>312.46553999999998</v>
      </c>
      <c r="E97" s="79">
        <v>18.517207837039901</v>
      </c>
      <c r="F97" s="79">
        <f t="shared" si="50"/>
        <v>2.0540430502757743</v>
      </c>
      <c r="G97" s="79">
        <v>6.36</v>
      </c>
      <c r="H97" s="79">
        <v>6</v>
      </c>
      <c r="I97" s="79">
        <v>1.2858480000000001</v>
      </c>
      <c r="J97" s="79">
        <v>119.484168302467</v>
      </c>
      <c r="K97" s="79">
        <f t="shared" si="51"/>
        <v>0.27861452668521802</v>
      </c>
      <c r="L97" s="79">
        <v>1213.3569838799999</v>
      </c>
      <c r="M97" s="79">
        <v>2170</v>
      </c>
      <c r="N97" s="79">
        <v>297.508374</v>
      </c>
      <c r="O97" s="79">
        <v>27.635377672340901</v>
      </c>
      <c r="P97" s="79">
        <f t="shared" si="52"/>
        <v>2.3297761287534668</v>
      </c>
      <c r="Q97" s="79">
        <v>13.6447912</v>
      </c>
      <c r="R97" s="79">
        <v>39</v>
      </c>
      <c r="S97" s="79">
        <v>-95.368171021377705</v>
      </c>
      <c r="T97" s="79">
        <v>3.9580980000000001</v>
      </c>
      <c r="U97" s="79">
        <v>-96.6478452382173</v>
      </c>
      <c r="V97" s="79">
        <f t="shared" si="53"/>
        <v>1.2217448141573521</v>
      </c>
      <c r="W97" s="79">
        <v>1212.8689838800001</v>
      </c>
      <c r="X97" s="79">
        <v>2166</v>
      </c>
      <c r="Y97" s="79">
        <v>40.012928248222401</v>
      </c>
      <c r="Z97" s="79">
        <v>297.46309000000002</v>
      </c>
      <c r="AA97" s="79">
        <v>27.723473728609299</v>
      </c>
      <c r="AB97" s="79">
        <f t="shared" si="54"/>
        <v>2.3824893510628229</v>
      </c>
      <c r="AC97" s="79">
        <v>4</v>
      </c>
      <c r="AD97" s="79">
        <v>4.5283999999999998E-2</v>
      </c>
      <c r="AE97" s="79">
        <f t="shared" si="55"/>
        <v>1.8759290657383184E-2</v>
      </c>
      <c r="AF97" s="79">
        <v>0</v>
      </c>
      <c r="AG97" s="79">
        <v>0</v>
      </c>
      <c r="AH97" s="79">
        <f t="shared" si="56"/>
        <v>0</v>
      </c>
      <c r="AI97" s="79"/>
      <c r="AJ97" s="79"/>
      <c r="AK97" s="79"/>
      <c r="AL97" s="79">
        <f t="shared" si="57"/>
        <v>0</v>
      </c>
      <c r="AM97" s="115"/>
      <c r="AN97" s="79">
        <v>12.101000000000001</v>
      </c>
      <c r="AO97" s="79">
        <v>8</v>
      </c>
      <c r="AP97" s="79">
        <v>0.66773099999999996</v>
      </c>
      <c r="AQ97" s="79">
        <v>159.27575455177299</v>
      </c>
      <c r="AR97" s="79">
        <f t="shared" si="58"/>
        <v>0.90528896317297658</v>
      </c>
      <c r="AS97" s="79">
        <v>0</v>
      </c>
      <c r="AT97" s="79">
        <v>0.114151</v>
      </c>
      <c r="AU97" s="79">
        <v>0</v>
      </c>
      <c r="AV97" s="79">
        <v>2.0838559999999999</v>
      </c>
      <c r="AW97" s="79">
        <v>10.566424</v>
      </c>
      <c r="AX97" s="79">
        <v>0.23915600000000001</v>
      </c>
      <c r="AY97" s="80">
        <v>-1.9804247131105499E-14</v>
      </c>
      <c r="AZ97" s="162"/>
      <c r="BA97" s="187"/>
      <c r="BB97" s="187">
        <f t="shared" si="43"/>
        <v>312.46553999999998</v>
      </c>
      <c r="BC97" s="187">
        <f t="shared" si="49"/>
        <v>312.46553999999998</v>
      </c>
      <c r="BD97" s="187">
        <f t="shared" si="46"/>
        <v>0</v>
      </c>
      <c r="BE97" s="187"/>
      <c r="BF97" s="187"/>
      <c r="BG97" s="187"/>
    </row>
    <row r="98" spans="1:59" ht="20.25" customHeight="1" x14ac:dyDescent="0.15">
      <c r="A98" s="261"/>
      <c r="B98" s="75" t="s">
        <v>33</v>
      </c>
      <c r="C98" s="76">
        <v>4480.6120693500006</v>
      </c>
      <c r="D98" s="76">
        <v>935.7854880000001</v>
      </c>
      <c r="E98" s="76">
        <v>-20.790088576710129</v>
      </c>
      <c r="F98" s="79">
        <f t="shared" si="50"/>
        <v>6.1515381125717878</v>
      </c>
      <c r="G98" s="76">
        <v>497.10873927</v>
      </c>
      <c r="H98" s="76">
        <v>5</v>
      </c>
      <c r="I98" s="76">
        <v>44.407222999999995</v>
      </c>
      <c r="J98" s="76">
        <v>16.067635097022649</v>
      </c>
      <c r="K98" s="79">
        <f t="shared" si="51"/>
        <v>9.6220528534865135</v>
      </c>
      <c r="L98" s="76">
        <v>2193.6205551200001</v>
      </c>
      <c r="M98" s="76">
        <v>6273</v>
      </c>
      <c r="N98" s="76">
        <v>696.41740599999991</v>
      </c>
      <c r="O98" s="76">
        <v>-6.1508613879633582</v>
      </c>
      <c r="P98" s="79">
        <f t="shared" si="52"/>
        <v>5.4536167380189804</v>
      </c>
      <c r="Q98" s="76">
        <v>124.22887298000001</v>
      </c>
      <c r="R98" s="81">
        <v>193</v>
      </c>
      <c r="S98" s="76">
        <v>1830</v>
      </c>
      <c r="T98" s="76">
        <v>32.164208000000002</v>
      </c>
      <c r="U98" s="76">
        <v>-61.951891764454814</v>
      </c>
      <c r="V98" s="79">
        <f t="shared" si="53"/>
        <v>9.9281155558751752</v>
      </c>
      <c r="W98" s="76">
        <v>1815.4025551200002</v>
      </c>
      <c r="X98" s="76">
        <v>3173</v>
      </c>
      <c r="Y98" s="76">
        <v>9.5270969968933361</v>
      </c>
      <c r="Z98" s="76">
        <v>641.03761499999996</v>
      </c>
      <c r="AA98" s="76">
        <v>-7.1602187356485274</v>
      </c>
      <c r="AB98" s="79">
        <f t="shared" si="54"/>
        <v>5.134301843526905</v>
      </c>
      <c r="AC98" s="76">
        <v>2880</v>
      </c>
      <c r="AD98" s="76">
        <v>34.547790999999997</v>
      </c>
      <c r="AE98" s="79">
        <f t="shared" si="55"/>
        <v>14.311722748421667</v>
      </c>
      <c r="AF98" s="76">
        <v>220</v>
      </c>
      <c r="AG98" s="76">
        <v>20.832000000000001</v>
      </c>
      <c r="AH98" s="79">
        <f t="shared" si="56"/>
        <v>48.399776578527508</v>
      </c>
      <c r="AI98" s="76">
        <v>0.92200000000000004</v>
      </c>
      <c r="AJ98" s="76">
        <v>3.7679999999999998</v>
      </c>
      <c r="AK98" s="76">
        <v>-98.054021559664534</v>
      </c>
      <c r="AL98" s="79">
        <f t="shared" si="57"/>
        <v>2.86585067095664</v>
      </c>
      <c r="AM98" s="76">
        <v>3.7679999999999998</v>
      </c>
      <c r="AN98" s="76">
        <v>8.5090000000000003</v>
      </c>
      <c r="AO98" s="76">
        <v>15</v>
      </c>
      <c r="AP98" s="76">
        <v>5.1883000000000006E-2</v>
      </c>
      <c r="AQ98" s="76">
        <v>61.755261106780999</v>
      </c>
      <c r="AR98" s="79">
        <f t="shared" si="58"/>
        <v>7.0341360931727812E-2</v>
      </c>
      <c r="AS98" s="76">
        <v>19.245280999999999</v>
      </c>
      <c r="AT98" s="76">
        <v>13.239223999999998</v>
      </c>
      <c r="AU98" s="76">
        <v>-3.3333999999999996E-2</v>
      </c>
      <c r="AV98" s="76">
        <v>64.076709999999991</v>
      </c>
      <c r="AW98" s="76">
        <v>67.546133999999995</v>
      </c>
      <c r="AX98" s="76">
        <v>21.862810999999997</v>
      </c>
      <c r="AY98" s="76">
        <v>5.2041500000001371</v>
      </c>
      <c r="AZ98" s="76"/>
      <c r="BA98" s="187"/>
      <c r="BB98" s="187">
        <f t="shared" si="43"/>
        <v>935.7854880000001</v>
      </c>
      <c r="BC98" s="187">
        <f t="shared" si="49"/>
        <v>935.7854880000001</v>
      </c>
      <c r="BD98" s="187">
        <f t="shared" si="46"/>
        <v>0</v>
      </c>
      <c r="BE98" s="187"/>
      <c r="BF98" s="187"/>
      <c r="BG98" s="187"/>
    </row>
    <row r="99" spans="1:59" ht="20.25" customHeight="1" x14ac:dyDescent="0.15">
      <c r="A99" s="261"/>
      <c r="B99" s="75" t="s">
        <v>44</v>
      </c>
      <c r="C99" s="74">
        <v>9671.7150654199995</v>
      </c>
      <c r="D99" s="74">
        <v>426.751823</v>
      </c>
      <c r="E99" s="74">
        <v>28.378572826601602</v>
      </c>
      <c r="F99" s="79">
        <f t="shared" si="50"/>
        <v>2.8053225204471106</v>
      </c>
      <c r="G99" s="74">
        <v>60.72</v>
      </c>
      <c r="H99" s="74">
        <v>1</v>
      </c>
      <c r="I99" s="74">
        <v>5.7283020000000002</v>
      </c>
      <c r="J99" s="74">
        <v>89.655198672218702</v>
      </c>
      <c r="K99" s="79">
        <f t="shared" si="51"/>
        <v>1.2411950327254759</v>
      </c>
      <c r="L99" s="74">
        <v>1025.4776383200001</v>
      </c>
      <c r="M99" s="74">
        <v>3693</v>
      </c>
      <c r="N99" s="74">
        <v>359.55913199999998</v>
      </c>
      <c r="O99" s="74">
        <v>22.0865548498804</v>
      </c>
      <c r="P99" s="79">
        <f t="shared" si="52"/>
        <v>2.8156931226712851</v>
      </c>
      <c r="Q99" s="74">
        <v>13.170745200000001</v>
      </c>
      <c r="R99" s="74">
        <v>34</v>
      </c>
      <c r="S99" s="74">
        <v>0</v>
      </c>
      <c r="T99" s="74">
        <v>3.461878</v>
      </c>
      <c r="U99" s="74">
        <v>-90.652154800155401</v>
      </c>
      <c r="V99" s="79">
        <f t="shared" si="53"/>
        <v>1.0685767491723108</v>
      </c>
      <c r="W99" s="74">
        <v>726.69963831999996</v>
      </c>
      <c r="X99" s="74">
        <v>1243</v>
      </c>
      <c r="Y99" s="74">
        <v>2.55775577557755</v>
      </c>
      <c r="Z99" s="74">
        <v>318.29568999999998</v>
      </c>
      <c r="AA99" s="74">
        <v>18.7663155243064</v>
      </c>
      <c r="AB99" s="79">
        <f t="shared" si="54"/>
        <v>2.5493451705695431</v>
      </c>
      <c r="AC99" s="74">
        <v>0</v>
      </c>
      <c r="AD99" s="74">
        <v>26.215971</v>
      </c>
      <c r="AE99" s="79">
        <f t="shared" si="55"/>
        <v>10.860193884253345</v>
      </c>
      <c r="AF99" s="74">
        <v>0</v>
      </c>
      <c r="AG99" s="74">
        <v>15.047471</v>
      </c>
      <c r="AH99" s="79">
        <f t="shared" si="56"/>
        <v>34.960360717735782</v>
      </c>
      <c r="AI99" s="74">
        <v>0</v>
      </c>
      <c r="AJ99" s="74">
        <v>0</v>
      </c>
      <c r="AK99" s="74">
        <v>0</v>
      </c>
      <c r="AL99" s="79">
        <f t="shared" si="57"/>
        <v>0</v>
      </c>
      <c r="AM99" s="115">
        <v>0</v>
      </c>
      <c r="AN99" s="74">
        <v>0</v>
      </c>
      <c r="AO99" s="74">
        <v>0</v>
      </c>
      <c r="AP99" s="74">
        <v>0</v>
      </c>
      <c r="AQ99" s="74">
        <v>-100</v>
      </c>
      <c r="AR99" s="79">
        <f t="shared" si="58"/>
        <v>0</v>
      </c>
      <c r="AS99" s="74">
        <v>0</v>
      </c>
      <c r="AT99" s="74">
        <v>0</v>
      </c>
      <c r="AU99" s="74">
        <v>0</v>
      </c>
      <c r="AV99" s="74">
        <v>10.658726</v>
      </c>
      <c r="AW99" s="74">
        <v>23.750662999999999</v>
      </c>
      <c r="AX99" s="74">
        <v>27.055</v>
      </c>
      <c r="AY99" s="74">
        <v>0</v>
      </c>
      <c r="AZ99" s="74">
        <v>0</v>
      </c>
      <c r="BA99" s="187"/>
      <c r="BB99" s="187">
        <f t="shared" si="43"/>
        <v>426.751823</v>
      </c>
      <c r="BC99" s="187">
        <f t="shared" si="49"/>
        <v>426.75182299999994</v>
      </c>
      <c r="BD99" s="187">
        <f t="shared" si="46"/>
        <v>0</v>
      </c>
      <c r="BE99" s="187"/>
      <c r="BF99" s="187"/>
      <c r="BG99" s="187"/>
    </row>
    <row r="100" spans="1:59" ht="20.25" customHeight="1" x14ac:dyDescent="0.15">
      <c r="A100" s="261"/>
      <c r="B100" s="75" t="s">
        <v>45</v>
      </c>
      <c r="C100" s="159">
        <v>2931.3933941800001</v>
      </c>
      <c r="D100" s="160">
        <v>708.26969099999997</v>
      </c>
      <c r="E100" s="160">
        <v>232.36695535307101</v>
      </c>
      <c r="F100" s="79">
        <f t="shared" si="50"/>
        <v>4.6559260151360053</v>
      </c>
      <c r="G100" s="159">
        <v>292.95</v>
      </c>
      <c r="H100" s="159">
        <v>7</v>
      </c>
      <c r="I100" s="78">
        <v>23.986829</v>
      </c>
      <c r="J100" s="78">
        <v>-28.6765130472631</v>
      </c>
      <c r="K100" s="79">
        <f t="shared" si="51"/>
        <v>5.1974098093353662</v>
      </c>
      <c r="L100" s="159">
        <v>1657.3464620100001</v>
      </c>
      <c r="M100" s="159">
        <v>2645</v>
      </c>
      <c r="N100" s="159">
        <v>614.23978999999997</v>
      </c>
      <c r="O100" s="159">
        <v>293.32846082466301</v>
      </c>
      <c r="P100" s="79">
        <f t="shared" si="52"/>
        <v>4.8100871274048309</v>
      </c>
      <c r="Q100" s="83">
        <v>7.0189111999999998</v>
      </c>
      <c r="R100" s="94">
        <v>20</v>
      </c>
      <c r="S100" s="83">
        <v>53.846153846153904</v>
      </c>
      <c r="T100" s="83">
        <v>2.1474289999999998</v>
      </c>
      <c r="U100" s="83">
        <v>47.770704581628202</v>
      </c>
      <c r="V100" s="79">
        <f t="shared" si="53"/>
        <v>0.66284620656717141</v>
      </c>
      <c r="W100" s="83">
        <v>1657.3464620100001</v>
      </c>
      <c r="X100" s="83">
        <v>2645</v>
      </c>
      <c r="Y100" s="83">
        <v>288.97058823529397</v>
      </c>
      <c r="Z100" s="83">
        <v>614.23978999999997</v>
      </c>
      <c r="AA100" s="83">
        <v>293.95677009239103</v>
      </c>
      <c r="AB100" s="79">
        <f t="shared" si="54"/>
        <v>4.9196683819631692</v>
      </c>
      <c r="AC100" s="83">
        <v>0</v>
      </c>
      <c r="AD100" s="83">
        <v>0</v>
      </c>
      <c r="AE100" s="79">
        <f t="shared" si="55"/>
        <v>0</v>
      </c>
      <c r="AF100" s="83">
        <v>0</v>
      </c>
      <c r="AG100" s="83">
        <v>0</v>
      </c>
      <c r="AH100" s="79">
        <f t="shared" si="56"/>
        <v>0</v>
      </c>
      <c r="AI100" s="83">
        <v>0</v>
      </c>
      <c r="AJ100" s="83">
        <v>0</v>
      </c>
      <c r="AK100" s="83" t="e">
        <v>#DIV/0!</v>
      </c>
      <c r="AL100" s="79">
        <f t="shared" si="57"/>
        <v>0</v>
      </c>
      <c r="AM100" s="83">
        <v>0</v>
      </c>
      <c r="AN100" s="83">
        <v>131.25</v>
      </c>
      <c r="AO100" s="83">
        <v>350</v>
      </c>
      <c r="AP100" s="83">
        <v>8.0566499999999994</v>
      </c>
      <c r="AQ100" s="83">
        <v>28.997647776130901</v>
      </c>
      <c r="AR100" s="79">
        <f t="shared" si="58"/>
        <v>10.922955988485723</v>
      </c>
      <c r="AS100" s="83">
        <v>0</v>
      </c>
      <c r="AT100" s="83">
        <v>17.157544000000001</v>
      </c>
      <c r="AU100" s="83">
        <v>0</v>
      </c>
      <c r="AV100" s="83">
        <v>26.644787999999998</v>
      </c>
      <c r="AW100" s="83">
        <v>15.853152</v>
      </c>
      <c r="AX100" s="83">
        <v>2.3309380000000002</v>
      </c>
      <c r="AY100" s="83">
        <v>0</v>
      </c>
      <c r="AZ100" s="83">
        <v>0</v>
      </c>
      <c r="BA100" s="187"/>
      <c r="BB100" s="187">
        <f t="shared" si="43"/>
        <v>708.26969099999997</v>
      </c>
      <c r="BC100" s="187">
        <f t="shared" si="49"/>
        <v>708.26969099999997</v>
      </c>
      <c r="BD100" s="187">
        <f t="shared" si="46"/>
        <v>0</v>
      </c>
      <c r="BE100" s="187"/>
      <c r="BF100" s="187"/>
      <c r="BG100" s="187"/>
    </row>
    <row r="101" spans="1:59" ht="20.25" customHeight="1" x14ac:dyDescent="0.15">
      <c r="A101" s="261"/>
      <c r="B101" s="75" t="s">
        <v>35</v>
      </c>
      <c r="C101" s="74">
        <v>1536.2279061900001</v>
      </c>
      <c r="D101" s="74">
        <v>245.30668499999999</v>
      </c>
      <c r="E101" s="74">
        <v>1.31989000007996</v>
      </c>
      <c r="F101" s="79">
        <f t="shared" si="50"/>
        <v>1.6125633934239227</v>
      </c>
      <c r="G101" s="74">
        <v>0</v>
      </c>
      <c r="H101" s="74">
        <v>0</v>
      </c>
      <c r="I101" s="74">
        <v>0</v>
      </c>
      <c r="J101" s="74">
        <v>0</v>
      </c>
      <c r="K101" s="79">
        <f t="shared" si="51"/>
        <v>0</v>
      </c>
      <c r="L101" s="74">
        <v>285.31900000000002</v>
      </c>
      <c r="M101" s="74">
        <v>434</v>
      </c>
      <c r="N101" s="74">
        <v>159.33179999999999</v>
      </c>
      <c r="O101" s="74">
        <v>6.4729339577563598</v>
      </c>
      <c r="P101" s="79">
        <f t="shared" si="52"/>
        <v>1.247720926979089</v>
      </c>
      <c r="Q101" s="74">
        <v>68.595992600000002</v>
      </c>
      <c r="R101" s="74">
        <v>148</v>
      </c>
      <c r="S101" s="74">
        <v>2366.6666666666702</v>
      </c>
      <c r="T101" s="74">
        <v>19.191701999999999</v>
      </c>
      <c r="U101" s="74">
        <v>1753.82294131852</v>
      </c>
      <c r="V101" s="79">
        <f t="shared" si="53"/>
        <v>5.9238963748126698</v>
      </c>
      <c r="W101" s="74">
        <v>285.31900000000002</v>
      </c>
      <c r="X101" s="74">
        <v>434</v>
      </c>
      <c r="Y101" s="74">
        <v>50.6944444444444</v>
      </c>
      <c r="Z101" s="74">
        <v>159.33179999999999</v>
      </c>
      <c r="AA101" s="74">
        <v>12.922791251470599</v>
      </c>
      <c r="AB101" s="79">
        <f t="shared" si="54"/>
        <v>1.2761459473364289</v>
      </c>
      <c r="AC101" s="74"/>
      <c r="AD101" s="74"/>
      <c r="AE101" s="79">
        <f t="shared" si="55"/>
        <v>0</v>
      </c>
      <c r="AF101" s="74"/>
      <c r="AG101" s="74"/>
      <c r="AH101" s="79">
        <f t="shared" si="56"/>
        <v>0</v>
      </c>
      <c r="AI101" s="74"/>
      <c r="AJ101" s="74"/>
      <c r="AK101" s="74"/>
      <c r="AL101" s="79">
        <f t="shared" si="57"/>
        <v>0</v>
      </c>
      <c r="AM101" s="74"/>
      <c r="AN101" s="74">
        <v>0</v>
      </c>
      <c r="AO101" s="74">
        <v>0</v>
      </c>
      <c r="AP101" s="74">
        <v>0</v>
      </c>
      <c r="AQ101" s="74">
        <v>0</v>
      </c>
      <c r="AR101" s="79">
        <f t="shared" si="58"/>
        <v>0</v>
      </c>
      <c r="AS101" s="74">
        <v>4.9413229999999997</v>
      </c>
      <c r="AT101" s="74">
        <v>0</v>
      </c>
      <c r="AU101" s="74">
        <v>0</v>
      </c>
      <c r="AV101" s="74">
        <v>72.547945999999996</v>
      </c>
      <c r="AW101" s="74">
        <v>7.730899</v>
      </c>
      <c r="AX101" s="74">
        <v>0</v>
      </c>
      <c r="AY101" s="76">
        <v>0.75471699999999997</v>
      </c>
      <c r="AZ101" s="74">
        <v>0</v>
      </c>
      <c r="BA101" s="187"/>
      <c r="BB101" s="187">
        <f t="shared" si="43"/>
        <v>245.30668499999999</v>
      </c>
      <c r="BC101" s="187">
        <f t="shared" si="49"/>
        <v>245.30668499999999</v>
      </c>
      <c r="BD101" s="187">
        <f t="shared" si="46"/>
        <v>0</v>
      </c>
      <c r="BE101" s="187"/>
      <c r="BF101" s="187"/>
      <c r="BG101" s="187"/>
    </row>
    <row r="102" spans="1:59" ht="20.25" customHeight="1" x14ac:dyDescent="0.15">
      <c r="A102" s="261"/>
      <c r="B102" s="75" t="s">
        <v>42</v>
      </c>
      <c r="C102" s="79">
        <v>1758.04514253</v>
      </c>
      <c r="D102" s="79">
        <v>338.95706899999999</v>
      </c>
      <c r="E102" s="79">
        <v>-26.705097895890699</v>
      </c>
      <c r="F102" s="79">
        <f t="shared" si="50"/>
        <v>2.228189425052427</v>
      </c>
      <c r="G102" s="79">
        <v>222.6</v>
      </c>
      <c r="H102" s="79">
        <v>3</v>
      </c>
      <c r="I102" s="79">
        <v>29.400943999999999</v>
      </c>
      <c r="J102" s="79">
        <v>-19.244916974080098</v>
      </c>
      <c r="K102" s="79">
        <f t="shared" si="51"/>
        <v>6.3705275403147184</v>
      </c>
      <c r="L102" s="79">
        <v>920.52714252999999</v>
      </c>
      <c r="M102" s="79">
        <v>3682</v>
      </c>
      <c r="N102" s="79">
        <v>241.70837399999999</v>
      </c>
      <c r="O102" s="79">
        <v>-29.209210276699899</v>
      </c>
      <c r="P102" s="79">
        <f t="shared" si="52"/>
        <v>1.8928085697010162</v>
      </c>
      <c r="Q102" s="79"/>
      <c r="R102" s="79"/>
      <c r="S102" s="79"/>
      <c r="T102" s="79"/>
      <c r="U102" s="79"/>
      <c r="V102" s="79">
        <f t="shared" si="53"/>
        <v>0</v>
      </c>
      <c r="W102" s="79">
        <v>607.23114253000006</v>
      </c>
      <c r="X102" s="79">
        <v>1114</v>
      </c>
      <c r="Y102" s="79">
        <v>-11.517077045274</v>
      </c>
      <c r="Z102" s="79">
        <v>207.44634600000001</v>
      </c>
      <c r="AA102" s="79">
        <v>-33.897384085890103</v>
      </c>
      <c r="AB102" s="79">
        <f t="shared" si="54"/>
        <v>1.661512728392265</v>
      </c>
      <c r="AC102" s="79">
        <v>2513</v>
      </c>
      <c r="AD102" s="79">
        <v>28.450728000000002</v>
      </c>
      <c r="AE102" s="79">
        <f t="shared" si="55"/>
        <v>11.785961398422184</v>
      </c>
      <c r="AF102" s="79">
        <v>55</v>
      </c>
      <c r="AG102" s="79">
        <v>5.8113000000000001</v>
      </c>
      <c r="AH102" s="79">
        <f t="shared" si="56"/>
        <v>13.501613941570511</v>
      </c>
      <c r="AI102" s="79">
        <v>0</v>
      </c>
      <c r="AJ102" s="79"/>
      <c r="AK102" s="79">
        <v>0</v>
      </c>
      <c r="AL102" s="79">
        <f t="shared" si="57"/>
        <v>0</v>
      </c>
      <c r="AM102" s="115"/>
      <c r="AN102" s="79">
        <v>0.68</v>
      </c>
      <c r="AO102" s="79">
        <v>1</v>
      </c>
      <c r="AP102" s="79">
        <v>1.8879999999999999E-3</v>
      </c>
      <c r="AQ102" s="79">
        <v>-96.4264082374319</v>
      </c>
      <c r="AR102" s="79">
        <f t="shared" si="58"/>
        <v>2.5596917957539482E-3</v>
      </c>
      <c r="AS102" s="79">
        <v>0.28301900000000002</v>
      </c>
      <c r="AT102" s="79">
        <v>0</v>
      </c>
      <c r="AU102" s="79"/>
      <c r="AV102" s="79">
        <v>20.768160999999999</v>
      </c>
      <c r="AW102" s="79">
        <v>46.794682999999999</v>
      </c>
      <c r="AX102" s="79">
        <v>0</v>
      </c>
      <c r="AY102" s="80"/>
      <c r="AZ102" s="162"/>
      <c r="BA102" s="187"/>
      <c r="BB102" s="187">
        <f t="shared" si="43"/>
        <v>338.95706899999999</v>
      </c>
      <c r="BC102" s="187">
        <f t="shared" si="49"/>
        <v>338.95706900000005</v>
      </c>
      <c r="BD102" s="187">
        <f t="shared" si="46"/>
        <v>0</v>
      </c>
      <c r="BE102" s="187"/>
      <c r="BF102" s="187"/>
      <c r="BG102" s="187"/>
    </row>
    <row r="103" spans="1:59" ht="20.25" customHeight="1" x14ac:dyDescent="0.15">
      <c r="A103" s="261"/>
      <c r="B103" s="75" t="s">
        <v>37</v>
      </c>
      <c r="C103" s="81">
        <v>524.32000000000005</v>
      </c>
      <c r="D103" s="81">
        <v>118.02</v>
      </c>
      <c r="E103" s="81">
        <v>1.9433</v>
      </c>
      <c r="F103" s="79">
        <f t="shared" si="50"/>
        <v>0.77582366616666554</v>
      </c>
      <c r="G103" s="81">
        <v>0</v>
      </c>
      <c r="H103" s="81">
        <v>0</v>
      </c>
      <c r="I103" s="81">
        <v>0</v>
      </c>
      <c r="J103" s="81">
        <v>0</v>
      </c>
      <c r="K103" s="79">
        <f t="shared" si="51"/>
        <v>0</v>
      </c>
      <c r="L103" s="81">
        <v>348.99</v>
      </c>
      <c r="M103" s="81">
        <v>637</v>
      </c>
      <c r="N103" s="81">
        <v>106.42</v>
      </c>
      <c r="O103" s="81">
        <v>-0.94940000000000002</v>
      </c>
      <c r="P103" s="79">
        <f t="shared" si="52"/>
        <v>0.83337074613551509</v>
      </c>
      <c r="Q103" s="81">
        <v>0</v>
      </c>
      <c r="R103" s="81">
        <v>0</v>
      </c>
      <c r="S103" s="81">
        <v>-100</v>
      </c>
      <c r="T103" s="81">
        <v>0</v>
      </c>
      <c r="U103" s="81">
        <v>-100</v>
      </c>
      <c r="V103" s="79">
        <f t="shared" si="53"/>
        <v>0</v>
      </c>
      <c r="W103" s="81">
        <v>347.52</v>
      </c>
      <c r="X103" s="81">
        <v>625</v>
      </c>
      <c r="Y103" s="81">
        <v>16.822399999999998</v>
      </c>
      <c r="Z103" s="81">
        <v>106.27</v>
      </c>
      <c r="AA103" s="81">
        <v>-0.88600000000000001</v>
      </c>
      <c r="AB103" s="79">
        <f t="shared" si="54"/>
        <v>0.85115482172072565</v>
      </c>
      <c r="AC103" s="81">
        <v>11</v>
      </c>
      <c r="AD103" s="81">
        <v>0.12</v>
      </c>
      <c r="AE103" s="79">
        <f t="shared" si="55"/>
        <v>4.9711043169463426E-2</v>
      </c>
      <c r="AF103" s="81">
        <v>1</v>
      </c>
      <c r="AG103" s="81">
        <v>0.03</v>
      </c>
      <c r="AH103" s="79">
        <f t="shared" si="56"/>
        <v>6.9700139081980847E-2</v>
      </c>
      <c r="AI103" s="81">
        <v>0</v>
      </c>
      <c r="AJ103" s="81">
        <v>0</v>
      </c>
      <c r="AK103" s="81">
        <v>0</v>
      </c>
      <c r="AL103" s="79">
        <f t="shared" si="57"/>
        <v>0</v>
      </c>
      <c r="AM103" s="81">
        <v>0</v>
      </c>
      <c r="AN103" s="81">
        <v>0</v>
      </c>
      <c r="AO103" s="81">
        <v>0</v>
      </c>
      <c r="AP103" s="81">
        <v>0</v>
      </c>
      <c r="AQ103" s="81">
        <v>-100</v>
      </c>
      <c r="AR103" s="79">
        <f t="shared" si="58"/>
        <v>0</v>
      </c>
      <c r="AS103" s="81">
        <v>0</v>
      </c>
      <c r="AT103" s="81">
        <v>0</v>
      </c>
      <c r="AU103" s="81">
        <v>0</v>
      </c>
      <c r="AV103" s="81">
        <v>7.52</v>
      </c>
      <c r="AW103" s="81">
        <v>3.87</v>
      </c>
      <c r="AX103" s="81">
        <v>0.21</v>
      </c>
      <c r="AY103" s="81">
        <v>0</v>
      </c>
      <c r="AZ103" s="81">
        <v>0</v>
      </c>
      <c r="BA103" s="187"/>
      <c r="BB103" s="187">
        <f t="shared" si="43"/>
        <v>118.02</v>
      </c>
      <c r="BC103" s="187">
        <f t="shared" si="49"/>
        <v>118.02</v>
      </c>
      <c r="BD103" s="187">
        <f t="shared" si="46"/>
        <v>0</v>
      </c>
      <c r="BE103" s="187"/>
      <c r="BF103" s="187"/>
      <c r="BG103" s="187"/>
    </row>
    <row r="104" spans="1:59" ht="20.25" customHeight="1" x14ac:dyDescent="0.15">
      <c r="A104" s="261"/>
      <c r="B104" s="75" t="s">
        <v>38</v>
      </c>
      <c r="C104" s="83">
        <v>3036.32</v>
      </c>
      <c r="D104" s="83">
        <v>409.31</v>
      </c>
      <c r="E104" s="83">
        <v>-6.9792282168992301</v>
      </c>
      <c r="F104" s="79">
        <f t="shared" si="50"/>
        <v>2.6906658600125222</v>
      </c>
      <c r="G104" s="161">
        <v>52.26</v>
      </c>
      <c r="H104" s="83">
        <v>2</v>
      </c>
      <c r="I104" s="83">
        <v>9.11</v>
      </c>
      <c r="J104" s="83">
        <v>0</v>
      </c>
      <c r="K104" s="79">
        <f t="shared" si="51"/>
        <v>1.9739334183374209</v>
      </c>
      <c r="L104" s="94">
        <v>1127.9000000000001</v>
      </c>
      <c r="M104" s="94">
        <v>2106</v>
      </c>
      <c r="N104" s="83">
        <v>341.9</v>
      </c>
      <c r="O104" s="83">
        <v>-14.450143875891399</v>
      </c>
      <c r="P104" s="79">
        <f t="shared" si="52"/>
        <v>2.6774051691762133</v>
      </c>
      <c r="Q104" s="83">
        <v>67.81</v>
      </c>
      <c r="R104" s="83">
        <v>174</v>
      </c>
      <c r="S104" s="83">
        <v>205.26315789473699</v>
      </c>
      <c r="T104" s="83">
        <v>18.53</v>
      </c>
      <c r="U104" s="83">
        <v>212.47892074199001</v>
      </c>
      <c r="V104" s="79">
        <f t="shared" si="53"/>
        <v>5.7196490350506055</v>
      </c>
      <c r="W104" s="94">
        <v>1127.9000000000001</v>
      </c>
      <c r="X104" s="83">
        <v>2106</v>
      </c>
      <c r="Y104" s="83">
        <v>-3.30578512396694</v>
      </c>
      <c r="Z104" s="83">
        <v>341.9</v>
      </c>
      <c r="AA104" s="83">
        <v>-14.450143875891399</v>
      </c>
      <c r="AB104" s="79">
        <f t="shared" si="54"/>
        <v>2.7384006167904027</v>
      </c>
      <c r="AC104" s="83">
        <v>0</v>
      </c>
      <c r="AD104" s="83">
        <v>0</v>
      </c>
      <c r="AE104" s="79">
        <f t="shared" si="55"/>
        <v>0</v>
      </c>
      <c r="AF104" s="83">
        <v>0</v>
      </c>
      <c r="AG104" s="83">
        <v>0</v>
      </c>
      <c r="AH104" s="79">
        <f t="shared" si="56"/>
        <v>0</v>
      </c>
      <c r="AI104" s="83">
        <v>0</v>
      </c>
      <c r="AJ104" s="83">
        <v>0</v>
      </c>
      <c r="AK104" s="83">
        <v>0</v>
      </c>
      <c r="AL104" s="79">
        <f t="shared" si="57"/>
        <v>0</v>
      </c>
      <c r="AM104" s="83">
        <v>0</v>
      </c>
      <c r="AN104" s="94">
        <v>0.76</v>
      </c>
      <c r="AO104" s="83">
        <v>2</v>
      </c>
      <c r="AP104" s="83">
        <v>0.02</v>
      </c>
      <c r="AQ104" s="83">
        <v>-77.7777777777778</v>
      </c>
      <c r="AR104" s="79">
        <f t="shared" si="58"/>
        <v>2.7115379192308775E-2</v>
      </c>
      <c r="AS104" s="83">
        <v>0</v>
      </c>
      <c r="AT104" s="83">
        <v>2.5299999999999998</v>
      </c>
      <c r="AU104" s="83">
        <v>1.46</v>
      </c>
      <c r="AV104" s="83">
        <v>11.84</v>
      </c>
      <c r="AW104" s="83">
        <v>32</v>
      </c>
      <c r="AX104" s="83">
        <v>0</v>
      </c>
      <c r="AY104" s="83">
        <v>10.45</v>
      </c>
      <c r="AZ104" s="83">
        <v>0</v>
      </c>
      <c r="BA104" s="187"/>
      <c r="BB104" s="187">
        <f t="shared" si="43"/>
        <v>409.31</v>
      </c>
      <c r="BC104" s="187">
        <f t="shared" si="49"/>
        <v>409.30999999999989</v>
      </c>
      <c r="BD104" s="187">
        <f t="shared" si="46"/>
        <v>0</v>
      </c>
      <c r="BE104" s="187"/>
      <c r="BF104" s="187"/>
      <c r="BG104" s="187"/>
    </row>
    <row r="105" spans="1:59" ht="20.25" customHeight="1" x14ac:dyDescent="0.15">
      <c r="A105" s="261"/>
      <c r="B105" s="75" t="s">
        <v>50</v>
      </c>
      <c r="C105" s="71">
        <v>145.79</v>
      </c>
      <c r="D105" s="71">
        <v>25.85</v>
      </c>
      <c r="E105" s="71">
        <v>-35.36</v>
      </c>
      <c r="F105" s="79">
        <f t="shared" si="50"/>
        <v>0.16992917954929931</v>
      </c>
      <c r="G105" s="71"/>
      <c r="H105" s="93"/>
      <c r="I105" s="71"/>
      <c r="J105" s="169"/>
      <c r="K105" s="79">
        <f t="shared" si="51"/>
        <v>0</v>
      </c>
      <c r="L105" s="93">
        <v>76.12</v>
      </c>
      <c r="M105" s="93">
        <v>133</v>
      </c>
      <c r="N105" s="71">
        <v>23.32</v>
      </c>
      <c r="O105" s="93">
        <v>-40.28</v>
      </c>
      <c r="P105" s="79">
        <f t="shared" si="52"/>
        <v>0.18261798346062971</v>
      </c>
      <c r="Q105" s="71"/>
      <c r="R105" s="93"/>
      <c r="S105" s="200"/>
      <c r="T105" s="71"/>
      <c r="U105" s="71"/>
      <c r="V105" s="79">
        <f t="shared" si="53"/>
        <v>0</v>
      </c>
      <c r="W105" s="93">
        <v>76.12</v>
      </c>
      <c r="X105" s="93">
        <v>133</v>
      </c>
      <c r="Y105" s="93">
        <v>-17.899999999999999</v>
      </c>
      <c r="Z105" s="71">
        <v>23.32</v>
      </c>
      <c r="AA105" s="71">
        <v>-40.28</v>
      </c>
      <c r="AB105" s="79">
        <f t="shared" si="54"/>
        <v>0.18677830471936882</v>
      </c>
      <c r="AC105" s="93"/>
      <c r="AD105" s="71">
        <v>0</v>
      </c>
      <c r="AE105" s="79">
        <f t="shared" si="55"/>
        <v>0</v>
      </c>
      <c r="AF105" s="93"/>
      <c r="AG105" s="71">
        <v>0</v>
      </c>
      <c r="AH105" s="79">
        <f t="shared" si="56"/>
        <v>0</v>
      </c>
      <c r="AI105" s="71"/>
      <c r="AJ105" s="71"/>
      <c r="AK105" s="71"/>
      <c r="AL105" s="79">
        <f t="shared" si="57"/>
        <v>0</v>
      </c>
      <c r="AM105" s="71"/>
      <c r="AN105" s="93"/>
      <c r="AO105" s="93"/>
      <c r="AP105" s="71"/>
      <c r="AQ105" s="70">
        <v>0</v>
      </c>
      <c r="AR105" s="79">
        <f t="shared" si="58"/>
        <v>0</v>
      </c>
      <c r="AS105" s="71"/>
      <c r="AT105" s="71"/>
      <c r="AU105" s="71"/>
      <c r="AV105" s="71"/>
      <c r="AW105" s="71">
        <v>1.75</v>
      </c>
      <c r="AX105" s="71">
        <v>0.78</v>
      </c>
      <c r="AY105" s="189"/>
      <c r="AZ105" s="71"/>
      <c r="BA105" s="187"/>
      <c r="BB105" s="187">
        <f t="shared" si="43"/>
        <v>25.85</v>
      </c>
      <c r="BC105" s="187">
        <f t="shared" si="49"/>
        <v>25.85</v>
      </c>
      <c r="BD105" s="187">
        <f t="shared" si="46"/>
        <v>0</v>
      </c>
      <c r="BE105" s="187"/>
      <c r="BF105" s="187"/>
      <c r="BG105" s="187"/>
    </row>
    <row r="106" spans="1:59" ht="20.25" customHeight="1" x14ac:dyDescent="0.15">
      <c r="A106" s="261"/>
      <c r="B106" s="75" t="s">
        <v>36</v>
      </c>
      <c r="C106" s="74">
        <v>61.973750799999998</v>
      </c>
      <c r="D106" s="74">
        <v>8.4581269999999993</v>
      </c>
      <c r="E106" s="76">
        <v>-72.374181358979797</v>
      </c>
      <c r="F106" s="79">
        <f t="shared" si="50"/>
        <v>5.5600873564169297E-2</v>
      </c>
      <c r="G106" s="74">
        <v>0</v>
      </c>
      <c r="H106" s="74">
        <v>0</v>
      </c>
      <c r="I106" s="74">
        <v>0</v>
      </c>
      <c r="J106" s="76" t="s">
        <v>56</v>
      </c>
      <c r="K106" s="79">
        <f t="shared" si="51"/>
        <v>0</v>
      </c>
      <c r="L106" s="74">
        <v>28.6237508</v>
      </c>
      <c r="M106" s="74">
        <v>41</v>
      </c>
      <c r="N106" s="74">
        <v>7.1707330000000002</v>
      </c>
      <c r="O106" s="76">
        <v>-40.208809185456197</v>
      </c>
      <c r="P106" s="79">
        <f t="shared" si="52"/>
        <v>5.6153722143850414E-2</v>
      </c>
      <c r="Q106" s="74"/>
      <c r="R106" s="74"/>
      <c r="S106" s="74"/>
      <c r="T106" s="74"/>
      <c r="U106" s="74"/>
      <c r="V106" s="79">
        <f t="shared" si="53"/>
        <v>0</v>
      </c>
      <c r="W106" s="74">
        <v>28.6237508</v>
      </c>
      <c r="X106" s="74">
        <v>41</v>
      </c>
      <c r="Y106" s="76">
        <v>-34.920634920634903</v>
      </c>
      <c r="Z106" s="74">
        <v>7.1707330000000002</v>
      </c>
      <c r="AA106" s="76">
        <v>-40.1523147335948</v>
      </c>
      <c r="AB106" s="79">
        <f t="shared" si="54"/>
        <v>5.743299113787452E-2</v>
      </c>
      <c r="AC106" s="74">
        <v>0</v>
      </c>
      <c r="AD106" s="74">
        <v>0</v>
      </c>
      <c r="AE106" s="79">
        <f t="shared" si="55"/>
        <v>0</v>
      </c>
      <c r="AF106" s="74">
        <v>0</v>
      </c>
      <c r="AG106" s="74">
        <v>0</v>
      </c>
      <c r="AH106" s="79">
        <f t="shared" si="56"/>
        <v>0</v>
      </c>
      <c r="AI106" s="74">
        <v>0</v>
      </c>
      <c r="AJ106" s="74">
        <v>0</v>
      </c>
      <c r="AK106" s="76">
        <v>-100</v>
      </c>
      <c r="AL106" s="79">
        <f t="shared" si="57"/>
        <v>0</v>
      </c>
      <c r="AM106" s="74">
        <v>0</v>
      </c>
      <c r="AN106" s="74">
        <v>0</v>
      </c>
      <c r="AO106" s="74">
        <v>0</v>
      </c>
      <c r="AP106" s="74">
        <v>0</v>
      </c>
      <c r="AQ106" s="76">
        <v>-100</v>
      </c>
      <c r="AR106" s="79">
        <f t="shared" si="58"/>
        <v>0</v>
      </c>
      <c r="AS106" s="74">
        <v>0</v>
      </c>
      <c r="AT106" s="74">
        <v>0</v>
      </c>
      <c r="AU106" s="74">
        <v>0</v>
      </c>
      <c r="AV106" s="74">
        <v>0</v>
      </c>
      <c r="AW106" s="74">
        <v>1.2873939999999999</v>
      </c>
      <c r="AX106" s="74">
        <v>0</v>
      </c>
      <c r="AY106" s="74">
        <v>0</v>
      </c>
      <c r="AZ106" s="74"/>
      <c r="BA106" s="187"/>
      <c r="BB106" s="187">
        <f t="shared" si="43"/>
        <v>8.4581269999999993</v>
      </c>
      <c r="BC106" s="187">
        <f t="shared" si="49"/>
        <v>8.4581270000000011</v>
      </c>
      <c r="BD106" s="187">
        <f t="shared" si="46"/>
        <v>0</v>
      </c>
      <c r="BE106" s="187"/>
      <c r="BF106" s="187"/>
      <c r="BG106" s="187"/>
    </row>
    <row r="107" spans="1:59" ht="20.25" customHeight="1" x14ac:dyDescent="0.15">
      <c r="A107" s="261"/>
      <c r="B107" s="198" t="s">
        <v>51</v>
      </c>
      <c r="C107" s="80">
        <v>797.27170415000001</v>
      </c>
      <c r="D107" s="80">
        <v>133.00818000000001</v>
      </c>
      <c r="E107" s="80">
        <v>33.43032285253117</v>
      </c>
      <c r="F107" s="79">
        <f t="shared" si="50"/>
        <v>0.87435090525127757</v>
      </c>
      <c r="G107" s="80">
        <v>239.77880915</v>
      </c>
      <c r="H107" s="80">
        <v>2</v>
      </c>
      <c r="I107" s="80">
        <v>9.1897660000000005</v>
      </c>
      <c r="J107" s="80" t="e">
        <v>#DIV/0!</v>
      </c>
      <c r="K107" s="79">
        <f t="shared" si="51"/>
        <v>1.991216928002306</v>
      </c>
      <c r="L107" s="80">
        <v>273.58689500000003</v>
      </c>
      <c r="M107" s="80">
        <v>489</v>
      </c>
      <c r="N107" s="80">
        <v>98.746265000000008</v>
      </c>
      <c r="O107" s="80">
        <v>19.02192627116127</v>
      </c>
      <c r="P107" s="79">
        <f t="shared" si="52"/>
        <v>0.77327803553040131</v>
      </c>
      <c r="Q107" s="80"/>
      <c r="R107" s="80"/>
      <c r="S107" s="80"/>
      <c r="T107" s="80"/>
      <c r="U107" s="80"/>
      <c r="V107" s="79">
        <f t="shared" si="53"/>
        <v>0</v>
      </c>
      <c r="W107" s="80">
        <v>273.45999999999998</v>
      </c>
      <c r="X107" s="80">
        <v>488</v>
      </c>
      <c r="Y107" s="80">
        <v>36.312849162011176</v>
      </c>
      <c r="Z107" s="80">
        <v>98.734265000000008</v>
      </c>
      <c r="AA107" s="80">
        <v>19.024677995073052</v>
      </c>
      <c r="AB107" s="79">
        <f t="shared" si="54"/>
        <v>0.79079839770209748</v>
      </c>
      <c r="AC107" s="80">
        <v>1</v>
      </c>
      <c r="AD107" s="80">
        <v>1.2E-2</v>
      </c>
      <c r="AE107" s="79">
        <f t="shared" si="55"/>
        <v>4.9711043169463429E-3</v>
      </c>
      <c r="AF107" s="80">
        <v>0</v>
      </c>
      <c r="AG107" s="80">
        <v>0</v>
      </c>
      <c r="AH107" s="79">
        <f t="shared" si="56"/>
        <v>0</v>
      </c>
      <c r="AI107" s="76">
        <v>0</v>
      </c>
      <c r="AJ107" s="76">
        <v>0</v>
      </c>
      <c r="AK107" s="76">
        <v>0</v>
      </c>
      <c r="AL107" s="79">
        <f t="shared" si="57"/>
        <v>0</v>
      </c>
      <c r="AM107" s="76">
        <v>0</v>
      </c>
      <c r="AN107" s="80">
        <v>0</v>
      </c>
      <c r="AO107" s="80">
        <v>0</v>
      </c>
      <c r="AP107" s="80">
        <v>0</v>
      </c>
      <c r="AQ107" s="80">
        <v>0</v>
      </c>
      <c r="AR107" s="79">
        <f t="shared" si="58"/>
        <v>0</v>
      </c>
      <c r="AS107" s="80">
        <v>0</v>
      </c>
      <c r="AT107" s="80">
        <v>0</v>
      </c>
      <c r="AU107" s="80">
        <v>0</v>
      </c>
      <c r="AV107" s="80">
        <v>22.463129000000002</v>
      </c>
      <c r="AW107" s="80">
        <v>2.5343499999999999</v>
      </c>
      <c r="AX107" s="80">
        <v>7.467E-2</v>
      </c>
      <c r="AY107" s="80">
        <v>0</v>
      </c>
      <c r="AZ107" s="191">
        <v>0</v>
      </c>
      <c r="BA107" s="187"/>
      <c r="BB107" s="187">
        <f t="shared" si="43"/>
        <v>133.00818000000001</v>
      </c>
      <c r="BC107" s="187">
        <f t="shared" si="49"/>
        <v>133.00818000000001</v>
      </c>
      <c r="BD107" s="187">
        <f t="shared" si="46"/>
        <v>0</v>
      </c>
      <c r="BE107" s="187"/>
      <c r="BF107" s="187"/>
      <c r="BG107" s="187"/>
    </row>
    <row r="108" spans="1:59" ht="20.25" customHeight="1" x14ac:dyDescent="0.15">
      <c r="A108" s="261"/>
      <c r="B108" s="198" t="s">
        <v>60</v>
      </c>
      <c r="C108" s="79">
        <v>2231.0216903300002</v>
      </c>
      <c r="D108" s="79">
        <v>316.047259</v>
      </c>
      <c r="E108" s="79">
        <v>-57.243794300609103</v>
      </c>
      <c r="F108" s="79">
        <f t="shared" si="50"/>
        <v>2.0775880626953542</v>
      </c>
      <c r="G108" s="79">
        <v>911.17373600999997</v>
      </c>
      <c r="H108" s="79">
        <v>253</v>
      </c>
      <c r="I108" s="79">
        <v>36.067669000000002</v>
      </c>
      <c r="J108" s="79">
        <v>-52.582592277254697</v>
      </c>
      <c r="K108" s="79">
        <f t="shared" si="51"/>
        <v>7.8150578661506733</v>
      </c>
      <c r="L108" s="79">
        <v>694.98215431999995</v>
      </c>
      <c r="M108" s="79">
        <v>2040</v>
      </c>
      <c r="N108" s="79">
        <v>211.97684100000001</v>
      </c>
      <c r="O108" s="79">
        <v>-41.721267158542297</v>
      </c>
      <c r="P108" s="79">
        <f t="shared" si="52"/>
        <v>1.6599821288067984</v>
      </c>
      <c r="Q108" s="74">
        <v>0</v>
      </c>
      <c r="R108" s="74">
        <v>0</v>
      </c>
      <c r="S108" s="74">
        <v>-100</v>
      </c>
      <c r="T108" s="74">
        <v>0</v>
      </c>
      <c r="U108" s="74">
        <v>-100</v>
      </c>
      <c r="V108" s="79">
        <f t="shared" si="53"/>
        <v>0</v>
      </c>
      <c r="W108" s="74">
        <v>544.55615432000002</v>
      </c>
      <c r="X108" s="74">
        <v>807</v>
      </c>
      <c r="Y108" s="74">
        <v>-17.230769230769202</v>
      </c>
      <c r="Z108" s="74">
        <v>198.01804799999999</v>
      </c>
      <c r="AA108" s="74">
        <v>-18.569928773275699</v>
      </c>
      <c r="AB108" s="79">
        <f t="shared" si="54"/>
        <v>1.5859980835882761</v>
      </c>
      <c r="AC108" s="79">
        <v>1233</v>
      </c>
      <c r="AD108" s="79">
        <v>13.958793</v>
      </c>
      <c r="AE108" s="79">
        <f t="shared" si="55"/>
        <v>5.7825513451383665</v>
      </c>
      <c r="AF108" s="79"/>
      <c r="AG108" s="79"/>
      <c r="AH108" s="79">
        <f t="shared" si="56"/>
        <v>0</v>
      </c>
      <c r="AI108" s="79"/>
      <c r="AJ108" s="79"/>
      <c r="AK108" s="79" t="s">
        <v>56</v>
      </c>
      <c r="AL108" s="79">
        <f t="shared" si="57"/>
        <v>0</v>
      </c>
      <c r="AM108" s="115"/>
      <c r="AN108" s="79"/>
      <c r="AO108" s="79"/>
      <c r="AP108" s="79"/>
      <c r="AQ108" s="79">
        <v>0</v>
      </c>
      <c r="AR108" s="79">
        <f t="shared" si="58"/>
        <v>0</v>
      </c>
      <c r="AS108" s="79"/>
      <c r="AT108" s="79"/>
      <c r="AU108" s="79"/>
      <c r="AV108" s="79">
        <v>42.683912999999997</v>
      </c>
      <c r="AW108" s="79">
        <v>2.0875349999999999</v>
      </c>
      <c r="AX108" s="79">
        <v>2.0614910000000002</v>
      </c>
      <c r="AY108" s="80">
        <v>21.169809999999998</v>
      </c>
      <c r="AZ108" s="162"/>
      <c r="BA108" s="187"/>
      <c r="BB108" s="187">
        <f t="shared" si="43"/>
        <v>316.047259</v>
      </c>
      <c r="BC108" s="187">
        <f t="shared" si="49"/>
        <v>316.047259</v>
      </c>
      <c r="BD108" s="187">
        <f t="shared" si="46"/>
        <v>0</v>
      </c>
      <c r="BE108" s="187"/>
      <c r="BF108" s="187"/>
      <c r="BG108" s="187"/>
    </row>
    <row r="109" spans="1:59" customFormat="1" ht="20.25" customHeight="1" x14ac:dyDescent="0.15">
      <c r="A109" s="261"/>
      <c r="B109" s="75" t="s">
        <v>39</v>
      </c>
      <c r="C109" s="79">
        <v>1846.94882702</v>
      </c>
      <c r="D109" s="79">
        <v>411.99462799999998</v>
      </c>
      <c r="E109" s="79" t="s">
        <v>49</v>
      </c>
      <c r="F109" s="79">
        <f t="shared" si="50"/>
        <v>2.7083136988301266</v>
      </c>
      <c r="G109" s="79">
        <v>0.35</v>
      </c>
      <c r="H109" s="79">
        <v>1</v>
      </c>
      <c r="I109" s="79">
        <v>0.132075</v>
      </c>
      <c r="J109" s="79" t="s">
        <v>49</v>
      </c>
      <c r="K109" s="79">
        <f t="shared" si="51"/>
        <v>2.8617701012833684E-2</v>
      </c>
      <c r="L109" s="79">
        <v>1400.4688270199999</v>
      </c>
      <c r="M109" s="79">
        <v>2467</v>
      </c>
      <c r="N109" s="79">
        <v>379.72878200000002</v>
      </c>
      <c r="O109" s="79" t="s">
        <v>49</v>
      </c>
      <c r="P109" s="79">
        <f t="shared" si="52"/>
        <v>2.9736408418010751</v>
      </c>
      <c r="Q109" s="74">
        <v>0</v>
      </c>
      <c r="R109" s="74">
        <v>0</v>
      </c>
      <c r="S109" s="74" t="s">
        <v>49</v>
      </c>
      <c r="T109" s="74">
        <v>0</v>
      </c>
      <c r="U109" s="74" t="s">
        <v>49</v>
      </c>
      <c r="V109" s="79">
        <f t="shared" si="53"/>
        <v>0</v>
      </c>
      <c r="W109" s="74">
        <v>1399.3275779999999</v>
      </c>
      <c r="X109" s="74">
        <v>2467</v>
      </c>
      <c r="Y109" s="74" t="s">
        <v>49</v>
      </c>
      <c r="Z109" s="74">
        <v>379.72878200000002</v>
      </c>
      <c r="AA109" s="74" t="s">
        <v>49</v>
      </c>
      <c r="AB109" s="79">
        <f t="shared" si="54"/>
        <v>3.0413849980750762</v>
      </c>
      <c r="AC109" s="79">
        <v>0</v>
      </c>
      <c r="AD109" s="79">
        <v>0</v>
      </c>
      <c r="AE109" s="79">
        <f t="shared" si="55"/>
        <v>0</v>
      </c>
      <c r="AF109" s="79">
        <v>0</v>
      </c>
      <c r="AG109" s="79">
        <v>0</v>
      </c>
      <c r="AH109" s="79">
        <f t="shared" si="56"/>
        <v>0</v>
      </c>
      <c r="AI109" s="79">
        <v>0</v>
      </c>
      <c r="AJ109" s="79">
        <v>0</v>
      </c>
      <c r="AK109" s="79" t="s">
        <v>49</v>
      </c>
      <c r="AL109" s="79">
        <f t="shared" si="57"/>
        <v>0</v>
      </c>
      <c r="AM109" s="115"/>
      <c r="AN109" s="79">
        <v>4.16</v>
      </c>
      <c r="AO109" s="79">
        <v>8</v>
      </c>
      <c r="AP109" s="79">
        <v>0.11396000000000001</v>
      </c>
      <c r="AQ109" s="79" t="s">
        <v>49</v>
      </c>
      <c r="AR109" s="79">
        <f t="shared" si="58"/>
        <v>0.15450343063777541</v>
      </c>
      <c r="AS109" s="79">
        <v>0</v>
      </c>
      <c r="AT109" s="79">
        <v>0</v>
      </c>
      <c r="AU109" s="79">
        <v>0</v>
      </c>
      <c r="AV109" s="79">
        <v>25.126609999999999</v>
      </c>
      <c r="AW109" s="79">
        <v>6.4536009999999999</v>
      </c>
      <c r="AX109" s="79">
        <v>0.43959999999999999</v>
      </c>
      <c r="AY109" s="80">
        <v>2.6201263381153701E-14</v>
      </c>
      <c r="AZ109" s="162"/>
      <c r="BA109" s="187"/>
      <c r="BB109" s="187">
        <f t="shared" si="43"/>
        <v>411.99462799999998</v>
      </c>
      <c r="BC109" s="187">
        <f t="shared" si="49"/>
        <v>411.99462800000003</v>
      </c>
      <c r="BD109" s="187">
        <f t="shared" si="46"/>
        <v>0</v>
      </c>
      <c r="BE109" s="187"/>
      <c r="BF109" s="187"/>
      <c r="BG109" s="187"/>
    </row>
    <row r="110" spans="1:59" customFormat="1" ht="20.25" customHeight="1" x14ac:dyDescent="0.15">
      <c r="A110" s="261"/>
      <c r="B110" s="77" t="s">
        <v>53</v>
      </c>
      <c r="C110" s="79">
        <v>202.56814903</v>
      </c>
      <c r="D110" s="79">
        <v>57.322372000000001</v>
      </c>
      <c r="E110" s="79"/>
      <c r="F110" s="79">
        <f t="shared" si="50"/>
        <v>0.37681793592958329</v>
      </c>
      <c r="G110" s="79">
        <v>6</v>
      </c>
      <c r="H110" s="79">
        <v>1</v>
      </c>
      <c r="I110" s="79">
        <v>1.0778300000000001</v>
      </c>
      <c r="J110" s="79"/>
      <c r="K110" s="79">
        <f t="shared" si="51"/>
        <v>0.2335416746747116</v>
      </c>
      <c r="L110" s="79">
        <v>163.59414903000001</v>
      </c>
      <c r="M110" s="79">
        <v>275</v>
      </c>
      <c r="N110" s="79">
        <v>49.590741999999999</v>
      </c>
      <c r="O110" s="79"/>
      <c r="P110" s="79">
        <f t="shared" si="52"/>
        <v>0.38834310902042685</v>
      </c>
      <c r="Q110" s="74"/>
      <c r="R110" s="74"/>
      <c r="S110" s="74"/>
      <c r="T110" s="74"/>
      <c r="U110" s="74"/>
      <c r="V110" s="79">
        <f t="shared" si="53"/>
        <v>0</v>
      </c>
      <c r="W110" s="74">
        <v>163.59414903000001</v>
      </c>
      <c r="X110" s="74">
        <v>275</v>
      </c>
      <c r="Y110" s="74"/>
      <c r="Z110" s="74">
        <v>49.590741999999999</v>
      </c>
      <c r="AA110" s="74"/>
      <c r="AB110" s="79">
        <f t="shared" si="54"/>
        <v>0.3971901681190223</v>
      </c>
      <c r="AC110" s="79"/>
      <c r="AD110" s="79"/>
      <c r="AE110" s="79">
        <f t="shared" si="55"/>
        <v>0</v>
      </c>
      <c r="AF110" s="79"/>
      <c r="AG110" s="79"/>
      <c r="AH110" s="79">
        <f t="shared" si="56"/>
        <v>0</v>
      </c>
      <c r="AI110" s="79"/>
      <c r="AJ110" s="79"/>
      <c r="AK110" s="79"/>
      <c r="AL110" s="79">
        <f t="shared" si="57"/>
        <v>0</v>
      </c>
      <c r="AM110" s="115"/>
      <c r="AN110" s="79"/>
      <c r="AO110" s="79"/>
      <c r="AP110" s="79"/>
      <c r="AQ110" s="79"/>
      <c r="AR110" s="79">
        <f t="shared" si="58"/>
        <v>0</v>
      </c>
      <c r="AS110" s="79"/>
      <c r="AT110" s="79"/>
      <c r="AU110" s="79"/>
      <c r="AV110" s="79">
        <v>5.2293900000000004</v>
      </c>
      <c r="AW110" s="79">
        <v>1.42441</v>
      </c>
      <c r="AX110" s="79"/>
      <c r="AY110" s="80"/>
      <c r="AZ110" s="162"/>
      <c r="BA110" s="187"/>
      <c r="BB110" s="187">
        <f t="shared" si="43"/>
        <v>57.322372000000001</v>
      </c>
      <c r="BC110" s="187">
        <f t="shared" si="49"/>
        <v>57.322372000000001</v>
      </c>
      <c r="BD110" s="187">
        <f t="shared" si="46"/>
        <v>0</v>
      </c>
      <c r="BE110" s="187"/>
      <c r="BF110" s="187"/>
      <c r="BG110" s="187"/>
    </row>
    <row r="111" spans="1:59" s="150" customFormat="1" ht="20.25" customHeight="1" x14ac:dyDescent="0.15">
      <c r="A111" s="261"/>
      <c r="B111" s="90" t="s">
        <v>17</v>
      </c>
      <c r="C111" s="91">
        <f>C94+C95+C96+C97+C98+C99+C100+C101+C102+C103+C107+C104+C105+C106+C108+C109+C110</f>
        <v>80046.245474900017</v>
      </c>
      <c r="D111" s="91">
        <f t="shared" ref="D111:AI111" si="59">D94+D95+D96+D97+D98+D99+D100+D101+D102+D103+D107+D104+D105+D106+D108+D109+D110</f>
        <v>15212.219625000002</v>
      </c>
      <c r="E111" s="91">
        <v>10.050000000000001</v>
      </c>
      <c r="F111" s="158">
        <f>D111/$D$390*100</f>
        <v>2.8014370646024593</v>
      </c>
      <c r="G111" s="91">
        <f t="shared" si="59"/>
        <v>5535.9131643500004</v>
      </c>
      <c r="H111" s="91">
        <f t="shared" si="59"/>
        <v>403</v>
      </c>
      <c r="I111" s="91">
        <f t="shared" si="59"/>
        <v>461.51506000000001</v>
      </c>
      <c r="J111" s="91">
        <v>-8.42</v>
      </c>
      <c r="K111" s="158">
        <f>I111/$I$390*100</f>
        <v>2.9776873746189572</v>
      </c>
      <c r="L111" s="91">
        <f t="shared" si="59"/>
        <v>41286.077636900009</v>
      </c>
      <c r="M111" s="91">
        <f t="shared" si="59"/>
        <v>86771</v>
      </c>
      <c r="N111" s="91">
        <f t="shared" si="59"/>
        <v>12769.826694000001</v>
      </c>
      <c r="O111" s="91">
        <v>12.56</v>
      </c>
      <c r="P111" s="158">
        <f>N111/$N$390*100</f>
        <v>3.3314147625432713</v>
      </c>
      <c r="Q111" s="91">
        <f t="shared" si="59"/>
        <v>1277.9287605900001</v>
      </c>
      <c r="R111" s="91">
        <f t="shared" si="59"/>
        <v>2343</v>
      </c>
      <c r="S111" s="91">
        <v>-73.2</v>
      </c>
      <c r="T111" s="91">
        <f t="shared" si="59"/>
        <v>323.97092699999996</v>
      </c>
      <c r="U111" s="91">
        <v>-79.47</v>
      </c>
      <c r="V111" s="158">
        <f>T111/$T$390*100</f>
        <v>2.9403845749974757</v>
      </c>
      <c r="W111" s="91">
        <f t="shared" si="59"/>
        <v>38667.963492879993</v>
      </c>
      <c r="X111" s="91">
        <f t="shared" si="59"/>
        <v>65045</v>
      </c>
      <c r="Y111" s="91">
        <v>15.44</v>
      </c>
      <c r="Z111" s="91">
        <f t="shared" si="59"/>
        <v>12485.390117999999</v>
      </c>
      <c r="AA111" s="91">
        <v>12.44</v>
      </c>
      <c r="AB111" s="158">
        <f>Z111/$Z$390*100</f>
        <v>3.2855521401642322</v>
      </c>
      <c r="AC111" s="91">
        <f t="shared" si="59"/>
        <v>18980</v>
      </c>
      <c r="AD111" s="91">
        <f t="shared" si="59"/>
        <v>241.39505500000001</v>
      </c>
      <c r="AE111" s="158">
        <f>AD111/$AD$390*100</f>
        <v>7.9958682958622029</v>
      </c>
      <c r="AF111" s="91">
        <f t="shared" si="59"/>
        <v>296</v>
      </c>
      <c r="AG111" s="91">
        <f t="shared" si="59"/>
        <v>43.041521000000003</v>
      </c>
      <c r="AH111" s="158">
        <f>AG111/$AG$390*100</f>
        <v>16.017778227265346</v>
      </c>
      <c r="AI111" s="91">
        <f t="shared" si="59"/>
        <v>51.138657309999999</v>
      </c>
      <c r="AJ111" s="91">
        <f t="shared" ref="AJ111:AZ111" si="60">AJ94+AJ95+AJ96+AJ97+AJ98+AJ99+AJ100+AJ101+AJ102+AJ103+AJ107+AJ104+AJ105+AJ106+AJ108+AJ109+AJ110</f>
        <v>131.479286</v>
      </c>
      <c r="AK111" s="91">
        <v>-77.989999999999995</v>
      </c>
      <c r="AL111" s="158">
        <f>AJ111/$AJ$390*100</f>
        <v>0.59016634400584456</v>
      </c>
      <c r="AM111" s="91">
        <f t="shared" si="60"/>
        <v>127.72928400000001</v>
      </c>
      <c r="AN111" s="91">
        <f t="shared" si="60"/>
        <v>522.00707999999986</v>
      </c>
      <c r="AO111" s="91">
        <f t="shared" si="60"/>
        <v>903</v>
      </c>
      <c r="AP111" s="91">
        <f t="shared" si="60"/>
        <v>73.758880000000005</v>
      </c>
      <c r="AQ111" s="91">
        <v>-24.27</v>
      </c>
      <c r="AR111" s="158">
        <f>AP111/$AP$390*100</f>
        <v>3.9136833994825371</v>
      </c>
      <c r="AS111" s="91">
        <f t="shared" si="60"/>
        <v>25.793976999999998</v>
      </c>
      <c r="AT111" s="91">
        <f t="shared" si="60"/>
        <v>61.895862000000001</v>
      </c>
      <c r="AU111" s="91">
        <f t="shared" si="60"/>
        <v>165.57352299999999</v>
      </c>
      <c r="AV111" s="91">
        <f t="shared" si="60"/>
        <v>786.59362799999985</v>
      </c>
      <c r="AW111" s="91">
        <f t="shared" si="60"/>
        <v>579.02981399999999</v>
      </c>
      <c r="AX111" s="91">
        <f t="shared" si="60"/>
        <v>109.69309199999999</v>
      </c>
      <c r="AY111" s="91">
        <f t="shared" si="60"/>
        <v>47.059808999999689</v>
      </c>
      <c r="AZ111" s="91">
        <f t="shared" si="60"/>
        <v>1491.953485</v>
      </c>
      <c r="BA111" s="187"/>
      <c r="BB111" s="187">
        <f t="shared" ref="BB111:BB129" si="61">D111</f>
        <v>15212.219625000002</v>
      </c>
      <c r="BC111" s="187">
        <f t="shared" si="49"/>
        <v>15212.219624999998</v>
      </c>
      <c r="BD111" s="187">
        <f t="shared" ref="BD111:BD144" si="62">BC111-BB111</f>
        <v>0</v>
      </c>
      <c r="BE111" s="187"/>
      <c r="BF111" s="187"/>
      <c r="BG111" s="187"/>
    </row>
    <row r="112" spans="1:59" s="150" customFormat="1" ht="20.25" customHeight="1" x14ac:dyDescent="0.15">
      <c r="A112" s="261" t="s">
        <v>77</v>
      </c>
      <c r="B112" s="75" t="s">
        <v>74</v>
      </c>
      <c r="C112" s="79">
        <v>14181.375996459999</v>
      </c>
      <c r="D112" s="79">
        <v>3094.314065</v>
      </c>
      <c r="E112" s="199">
        <v>13.2889798955276</v>
      </c>
      <c r="F112" s="79">
        <f>D112/$D$126*100</f>
        <v>34.851770189850114</v>
      </c>
      <c r="G112" s="79">
        <v>0.35585257999999997</v>
      </c>
      <c r="H112" s="79">
        <v>32</v>
      </c>
      <c r="I112" s="79">
        <v>34.849409999999999</v>
      </c>
      <c r="J112" s="79">
        <v>116.673645727928</v>
      </c>
      <c r="K112" s="79">
        <f>I112/$I$126*100</f>
        <v>31.745601003181623</v>
      </c>
      <c r="L112" s="79">
        <v>8166.0092304199998</v>
      </c>
      <c r="M112" s="79">
        <v>16401</v>
      </c>
      <c r="N112" s="79">
        <v>2709.4749900000002</v>
      </c>
      <c r="O112" s="79">
        <v>7.3610939943419504</v>
      </c>
      <c r="P112" s="79">
        <f>N112/$N$126*100</f>
        <v>34.677423698097662</v>
      </c>
      <c r="Q112" s="79">
        <v>11.9071006</v>
      </c>
      <c r="R112" s="79">
        <v>30</v>
      </c>
      <c r="S112" s="79"/>
      <c r="T112" s="79">
        <v>3.236958</v>
      </c>
      <c r="U112" s="79"/>
      <c r="V112" s="79">
        <f>T112/$T$126*100</f>
        <v>1.3555705116479044</v>
      </c>
      <c r="W112" s="79">
        <v>7913.0212304200004</v>
      </c>
      <c r="X112" s="79">
        <v>14380</v>
      </c>
      <c r="Y112" s="79"/>
      <c r="Z112" s="79">
        <v>2686.0828219999999</v>
      </c>
      <c r="AA112" s="79"/>
      <c r="AB112" s="79">
        <f>Z112/$Z$126*100</f>
        <v>34.989709916554659</v>
      </c>
      <c r="AC112" s="79">
        <v>2021</v>
      </c>
      <c r="AD112" s="79">
        <v>23.392168000000002</v>
      </c>
      <c r="AE112" s="79">
        <f>AD112/$AD$126*100</f>
        <v>18.544276063560144</v>
      </c>
      <c r="AF112" s="79">
        <v>0</v>
      </c>
      <c r="AG112" s="79">
        <v>0</v>
      </c>
      <c r="AH112" s="79">
        <f>AG112/$AG$126*100</f>
        <v>0</v>
      </c>
      <c r="AI112" s="79">
        <v>2.4750000000000001</v>
      </c>
      <c r="AJ112" s="79">
        <v>10.02</v>
      </c>
      <c r="AK112" s="79" t="e">
        <v>#DIV/0!</v>
      </c>
      <c r="AL112" s="79">
        <f>AJ112/$AJ$126*100</f>
        <v>32.637325537290344</v>
      </c>
      <c r="AM112" s="115">
        <v>10.02</v>
      </c>
      <c r="AN112" s="79">
        <v>18.3736</v>
      </c>
      <c r="AO112" s="79">
        <v>96</v>
      </c>
      <c r="AP112" s="79">
        <v>1.1097999999999999</v>
      </c>
      <c r="AQ112" s="79">
        <v>13990.909090909099</v>
      </c>
      <c r="AR112" s="79">
        <f>AP112/$AP$126*100</f>
        <v>5.597455210649267</v>
      </c>
      <c r="AS112" s="79">
        <v>0</v>
      </c>
      <c r="AT112" s="79">
        <v>4.9018069999999998</v>
      </c>
      <c r="AU112" s="79">
        <v>117.366665</v>
      </c>
      <c r="AV112" s="79">
        <v>101.276724</v>
      </c>
      <c r="AW112" s="79">
        <v>65.763795999999999</v>
      </c>
      <c r="AX112" s="79">
        <v>49.550873000000003</v>
      </c>
      <c r="AY112" s="80">
        <v>5.1159076974727203E-13</v>
      </c>
      <c r="AZ112" s="162">
        <v>1258.7521710000001</v>
      </c>
      <c r="BA112" s="187"/>
      <c r="BB112" s="187">
        <f t="shared" si="61"/>
        <v>3094.314065</v>
      </c>
      <c r="BC112" s="187">
        <f t="shared" si="49"/>
        <v>3094.3140650000009</v>
      </c>
      <c r="BD112" s="187">
        <f t="shared" si="62"/>
        <v>0</v>
      </c>
      <c r="BE112" s="187"/>
      <c r="BF112" s="187"/>
      <c r="BG112" s="187"/>
    </row>
    <row r="113" spans="1:59" s="150" customFormat="1" ht="20.25" customHeight="1" x14ac:dyDescent="0.15">
      <c r="A113" s="261"/>
      <c r="B113" s="69" t="s">
        <v>31</v>
      </c>
      <c r="C113" s="74">
        <v>4829.9559315899996</v>
      </c>
      <c r="D113" s="74">
        <v>1024.707173</v>
      </c>
      <c r="E113" s="119">
        <v>-15.6188958018043</v>
      </c>
      <c r="F113" s="79">
        <f t="shared" ref="F113:F125" si="63">D113/$D$126*100</f>
        <v>11.541446070144461</v>
      </c>
      <c r="G113" s="74">
        <v>273.8476</v>
      </c>
      <c r="H113" s="74">
        <v>9</v>
      </c>
      <c r="I113" s="74">
        <v>10.025444999999999</v>
      </c>
      <c r="J113" s="74">
        <v>53.091010818511101</v>
      </c>
      <c r="K113" s="79">
        <f t="shared" ref="K113:K125" si="64">I113/$I$126*100</f>
        <v>9.1325441908296909</v>
      </c>
      <c r="L113" s="74">
        <v>2783.2031969999998</v>
      </c>
      <c r="M113" s="74">
        <v>5950</v>
      </c>
      <c r="N113" s="74">
        <v>921.35385099999996</v>
      </c>
      <c r="O113" s="74">
        <v>-19.912404102849798</v>
      </c>
      <c r="P113" s="79">
        <f t="shared" ref="P113:P125" si="65">N113/$N$126*100</f>
        <v>11.792018005304024</v>
      </c>
      <c r="Q113" s="74">
        <v>333.15543700000001</v>
      </c>
      <c r="R113" s="74">
        <v>618</v>
      </c>
      <c r="S113" s="74">
        <v>-40.747842761265602</v>
      </c>
      <c r="T113" s="74">
        <v>89.543946000000005</v>
      </c>
      <c r="U113" s="74">
        <v>-51.066405606460798</v>
      </c>
      <c r="V113" s="79">
        <f t="shared" ref="V113:V125" si="66">T113/$T$126*100</f>
        <v>37.499137367303604</v>
      </c>
      <c r="W113" s="74">
        <v>2658.5351970000002</v>
      </c>
      <c r="X113" s="74">
        <v>5025</v>
      </c>
      <c r="Y113" s="74">
        <v>-8.1184860120680096</v>
      </c>
      <c r="Z113" s="74">
        <v>908.44797300000005</v>
      </c>
      <c r="AA113" s="74">
        <v>-19.477002830654001</v>
      </c>
      <c r="AB113" s="79">
        <f t="shared" ref="AB113:AB125" si="67">Z113/$Z$126*100</f>
        <v>11.83371219577089</v>
      </c>
      <c r="AC113" s="74">
        <v>903</v>
      </c>
      <c r="AD113" s="74">
        <v>10.634188</v>
      </c>
      <c r="AE113" s="79">
        <f t="shared" ref="AE113:AE125" si="68">AD113/$AD$126*100</f>
        <v>8.4303138547824439</v>
      </c>
      <c r="AF113" s="74">
        <v>22</v>
      </c>
      <c r="AG113" s="74">
        <v>2.27169</v>
      </c>
      <c r="AH113" s="79">
        <f t="shared" ref="AH113:AH125" si="69">AG113/$AG$126*100</f>
        <v>21.744559409179427</v>
      </c>
      <c r="AI113" s="74">
        <v>70.370264500000005</v>
      </c>
      <c r="AJ113" s="74">
        <v>13.142085</v>
      </c>
      <c r="AK113" s="74">
        <v>1464.5339285714299</v>
      </c>
      <c r="AL113" s="79">
        <f t="shared" ref="AL113:AL125" si="70">AJ113/$AJ$126*100</f>
        <v>42.806637363646743</v>
      </c>
      <c r="AM113" s="74">
        <v>13.142085</v>
      </c>
      <c r="AN113" s="74">
        <v>206.89590000000001</v>
      </c>
      <c r="AO113" s="74">
        <v>2707</v>
      </c>
      <c r="AP113" s="74">
        <v>9.3281659999999995</v>
      </c>
      <c r="AQ113" s="74">
        <v>6991.0200761693404</v>
      </c>
      <c r="AR113" s="79">
        <f t="shared" ref="AR113:AR125" si="71">AP113/$AP$126*100</f>
        <v>47.0481090128864</v>
      </c>
      <c r="AS113" s="74">
        <v>0</v>
      </c>
      <c r="AT113" s="74">
        <v>1.2413650000000001</v>
      </c>
      <c r="AU113" s="74">
        <v>0</v>
      </c>
      <c r="AV113" s="74">
        <v>30.464238999999999</v>
      </c>
      <c r="AW113" s="74">
        <v>28.163761999999998</v>
      </c>
      <c r="AX113" s="74">
        <v>10.98826</v>
      </c>
      <c r="AY113" s="74">
        <v>0</v>
      </c>
      <c r="AZ113" s="74">
        <v>0</v>
      </c>
      <c r="BA113" s="187"/>
      <c r="BB113" s="187">
        <f t="shared" si="61"/>
        <v>1024.707173</v>
      </c>
      <c r="BC113" s="187">
        <f t="shared" si="49"/>
        <v>1024.707173</v>
      </c>
      <c r="BD113" s="187">
        <f t="shared" si="62"/>
        <v>0</v>
      </c>
      <c r="BE113" s="187"/>
      <c r="BF113" s="187"/>
      <c r="BG113" s="187"/>
    </row>
    <row r="114" spans="1:59" s="150" customFormat="1" ht="20.25" customHeight="1" x14ac:dyDescent="0.15">
      <c r="A114" s="261"/>
      <c r="B114" s="75" t="s">
        <v>32</v>
      </c>
      <c r="C114" s="76">
        <v>9361.7391168600006</v>
      </c>
      <c r="D114" s="76">
        <v>2211.357223</v>
      </c>
      <c r="E114" s="166">
        <v>-7.1862826676949103</v>
      </c>
      <c r="F114" s="79">
        <f t="shared" si="63"/>
        <v>24.906881500944582</v>
      </c>
      <c r="G114" s="76">
        <v>112.744141</v>
      </c>
      <c r="H114" s="76">
        <v>5</v>
      </c>
      <c r="I114" s="76">
        <v>11.678551000000001</v>
      </c>
      <c r="J114" s="76">
        <v>-45.350390744052703</v>
      </c>
      <c r="K114" s="79">
        <f t="shared" si="64"/>
        <v>10.638418852465731</v>
      </c>
      <c r="L114" s="76">
        <v>7013.3964758599996</v>
      </c>
      <c r="M114" s="76">
        <v>12750</v>
      </c>
      <c r="N114" s="76">
        <v>2106.662648</v>
      </c>
      <c r="O114" s="76">
        <v>-4.0315186507424903</v>
      </c>
      <c r="P114" s="79">
        <f t="shared" si="65"/>
        <v>26.962283653945956</v>
      </c>
      <c r="Q114" s="76">
        <v>10.087885</v>
      </c>
      <c r="R114" s="76">
        <v>34</v>
      </c>
      <c r="S114" s="76">
        <v>-99.236126713098201</v>
      </c>
      <c r="T114" s="76">
        <v>1.663314</v>
      </c>
      <c r="U114" s="76">
        <v>-99.787382802978897</v>
      </c>
      <c r="V114" s="79">
        <f t="shared" si="66"/>
        <v>0.69656121890093181</v>
      </c>
      <c r="W114" s="76">
        <v>7001.4184758600004</v>
      </c>
      <c r="X114" s="76">
        <v>12686</v>
      </c>
      <c r="Y114" s="76">
        <v>11.623405191377</v>
      </c>
      <c r="Z114" s="76">
        <v>2105.0953290000002</v>
      </c>
      <c r="AA114" s="76">
        <v>-3.9981782406521802</v>
      </c>
      <c r="AB114" s="79">
        <f t="shared" si="67"/>
        <v>27.421594861159576</v>
      </c>
      <c r="AC114" s="76">
        <v>64</v>
      </c>
      <c r="AD114" s="76">
        <v>1.5673189999999999</v>
      </c>
      <c r="AE114" s="79">
        <f t="shared" si="68"/>
        <v>1.2425011745667618</v>
      </c>
      <c r="AF114" s="76">
        <v>0</v>
      </c>
      <c r="AG114" s="76">
        <v>0</v>
      </c>
      <c r="AH114" s="79">
        <f t="shared" si="69"/>
        <v>0</v>
      </c>
      <c r="AI114" s="76">
        <v>0</v>
      </c>
      <c r="AJ114" s="76">
        <v>1.7999999999999999E-2</v>
      </c>
      <c r="AK114" s="76">
        <v>-99.966056568689496</v>
      </c>
      <c r="AL114" s="79">
        <f t="shared" si="70"/>
        <v>5.862992611489283E-2</v>
      </c>
      <c r="AM114" s="76">
        <v>1.7999999999999999E-2</v>
      </c>
      <c r="AN114" s="76">
        <v>49.050699999999999</v>
      </c>
      <c r="AO114" s="76">
        <v>257</v>
      </c>
      <c r="AP114" s="76">
        <v>1.2443329999999999</v>
      </c>
      <c r="AQ114" s="76">
        <v>144.60605178992299</v>
      </c>
      <c r="AR114" s="79">
        <f t="shared" si="71"/>
        <v>6.275994084188893</v>
      </c>
      <c r="AS114" s="76">
        <v>0</v>
      </c>
      <c r="AT114" s="76">
        <v>0.14113200000000001</v>
      </c>
      <c r="AU114" s="76">
        <v>0</v>
      </c>
      <c r="AV114" s="76">
        <v>54.205647999999997</v>
      </c>
      <c r="AW114" s="76">
        <v>34.969185000000003</v>
      </c>
      <c r="AX114" s="76">
        <v>2.4377260000000001</v>
      </c>
      <c r="AY114" s="76">
        <v>0</v>
      </c>
      <c r="AZ114" s="76">
        <v>0.88400000000000001</v>
      </c>
      <c r="BA114" s="187"/>
      <c r="BB114" s="187">
        <f t="shared" si="61"/>
        <v>2211.357223</v>
      </c>
      <c r="BC114" s="187">
        <f t="shared" si="49"/>
        <v>2211.3572230000004</v>
      </c>
      <c r="BD114" s="187">
        <f t="shared" si="62"/>
        <v>0</v>
      </c>
      <c r="BE114" s="187"/>
      <c r="BF114" s="187"/>
      <c r="BG114" s="187"/>
    </row>
    <row r="115" spans="1:59" s="150" customFormat="1" ht="20.25" customHeight="1" x14ac:dyDescent="0.15">
      <c r="A115" s="261"/>
      <c r="B115" s="75" t="s">
        <v>33</v>
      </c>
      <c r="C115" s="76">
        <v>2502.4345345700003</v>
      </c>
      <c r="D115" s="76">
        <v>517.46088399999996</v>
      </c>
      <c r="E115" s="166">
        <v>0.21520474473035733</v>
      </c>
      <c r="F115" s="79">
        <f t="shared" si="63"/>
        <v>5.8282473700369808</v>
      </c>
      <c r="G115" s="76">
        <v>84.954999999999998</v>
      </c>
      <c r="H115" s="76">
        <v>77</v>
      </c>
      <c r="I115" s="76">
        <v>6.6175440000000005</v>
      </c>
      <c r="J115" s="76">
        <v>-31.349731552522108</v>
      </c>
      <c r="K115" s="79">
        <f t="shared" si="64"/>
        <v>6.028162641634351</v>
      </c>
      <c r="L115" s="76">
        <v>1323.8679219400001</v>
      </c>
      <c r="M115" s="76">
        <v>3609</v>
      </c>
      <c r="N115" s="76">
        <v>418.58936000000006</v>
      </c>
      <c r="O115" s="76">
        <v>-2.1155662493366978</v>
      </c>
      <c r="P115" s="79">
        <f t="shared" si="65"/>
        <v>5.3573480640378737</v>
      </c>
      <c r="Q115" s="76">
        <v>11.793094720000001</v>
      </c>
      <c r="R115" s="81">
        <v>32</v>
      </c>
      <c r="S115" s="76" t="e">
        <v>#DIV/0!</v>
      </c>
      <c r="T115" s="76">
        <v>5.0000499999999999</v>
      </c>
      <c r="U115" s="76">
        <v>-83.055370766807982</v>
      </c>
      <c r="V115" s="79">
        <f t="shared" si="66"/>
        <v>2.0939166763254589</v>
      </c>
      <c r="W115" s="76">
        <v>1130.2979699400003</v>
      </c>
      <c r="X115" s="76">
        <v>2044</v>
      </c>
      <c r="Y115" s="76">
        <v>11.20783460282917</v>
      </c>
      <c r="Z115" s="76">
        <v>398.41118900000004</v>
      </c>
      <c r="AA115" s="76">
        <v>-0.90984640281118745</v>
      </c>
      <c r="AB115" s="79">
        <f t="shared" si="67"/>
        <v>5.1898220771316321</v>
      </c>
      <c r="AC115" s="76">
        <v>1563</v>
      </c>
      <c r="AD115" s="76">
        <v>20.042856</v>
      </c>
      <c r="AE115" s="79">
        <f t="shared" si="68"/>
        <v>15.889089663095051</v>
      </c>
      <c r="AF115" s="76">
        <v>2</v>
      </c>
      <c r="AG115" s="76">
        <v>0.13531500000000002</v>
      </c>
      <c r="AH115" s="79">
        <f t="shared" si="69"/>
        <v>1.2952317686185679</v>
      </c>
      <c r="AI115" s="76">
        <v>1.77</v>
      </c>
      <c r="AJ115" s="76">
        <v>7.08</v>
      </c>
      <c r="AK115" s="76" t="e">
        <v>#DIV/0!</v>
      </c>
      <c r="AL115" s="79">
        <f t="shared" si="70"/>
        <v>23.06110427185785</v>
      </c>
      <c r="AM115" s="76">
        <v>7.08</v>
      </c>
      <c r="AN115" s="76">
        <v>26.1</v>
      </c>
      <c r="AO115" s="76">
        <v>266</v>
      </c>
      <c r="AP115" s="76">
        <v>0.76315600000000006</v>
      </c>
      <c r="AQ115" s="76">
        <v>11796.430241621201</v>
      </c>
      <c r="AR115" s="79">
        <f t="shared" si="71"/>
        <v>3.8491003142352245</v>
      </c>
      <c r="AS115" s="76">
        <v>0</v>
      </c>
      <c r="AT115" s="76">
        <v>8.7008659999999995</v>
      </c>
      <c r="AU115" s="76">
        <v>2.2714650000000001</v>
      </c>
      <c r="AV115" s="76">
        <v>23.656276999999999</v>
      </c>
      <c r="AW115" s="76">
        <v>41.353715000000001</v>
      </c>
      <c r="AX115" s="76">
        <v>8.4285009999999989</v>
      </c>
      <c r="AY115" s="76">
        <v>-1.0835776720341528E-13</v>
      </c>
      <c r="AZ115" s="76"/>
      <c r="BA115" s="187"/>
      <c r="BB115" s="187">
        <f t="shared" si="61"/>
        <v>517.46088399999996</v>
      </c>
      <c r="BC115" s="187">
        <f t="shared" si="49"/>
        <v>517.46088399999996</v>
      </c>
      <c r="BD115" s="187">
        <f t="shared" si="62"/>
        <v>0</v>
      </c>
      <c r="BE115" s="187"/>
      <c r="BF115" s="187"/>
      <c r="BG115" s="187"/>
    </row>
    <row r="116" spans="1:59" s="150" customFormat="1" ht="20.25" customHeight="1" x14ac:dyDescent="0.15">
      <c r="A116" s="261"/>
      <c r="B116" s="75" t="s">
        <v>34</v>
      </c>
      <c r="C116" s="79">
        <v>3394.2465292000002</v>
      </c>
      <c r="D116" s="79">
        <v>556.24618099999998</v>
      </c>
      <c r="E116" s="199">
        <v>-0.82586563763580301</v>
      </c>
      <c r="F116" s="79">
        <f t="shared" si="63"/>
        <v>6.2650925736569576</v>
      </c>
      <c r="G116" s="79">
        <v>182.43600000000001</v>
      </c>
      <c r="H116" s="79">
        <v>14</v>
      </c>
      <c r="I116" s="79">
        <v>9.9146750000000008</v>
      </c>
      <c r="J116" s="79">
        <v>146.62211154749201</v>
      </c>
      <c r="K116" s="79">
        <f t="shared" si="64"/>
        <v>9.0316397501771135</v>
      </c>
      <c r="L116" s="79">
        <v>2004.1932291999999</v>
      </c>
      <c r="M116" s="79">
        <v>3648</v>
      </c>
      <c r="N116" s="79">
        <v>505.77211699999998</v>
      </c>
      <c r="O116" s="79">
        <v>-3.8236809549212598</v>
      </c>
      <c r="P116" s="79">
        <f t="shared" si="65"/>
        <v>6.4731632735583302</v>
      </c>
      <c r="Q116" s="79">
        <v>23.642688</v>
      </c>
      <c r="R116" s="79">
        <v>73</v>
      </c>
      <c r="S116" s="79">
        <v>-96.215655780196997</v>
      </c>
      <c r="T116" s="79">
        <v>7.9024219999999996</v>
      </c>
      <c r="U116" s="79">
        <v>-97.199003882578694</v>
      </c>
      <c r="V116" s="79">
        <f t="shared" si="66"/>
        <v>3.3093695481367558</v>
      </c>
      <c r="W116" s="79">
        <v>1999.1912292</v>
      </c>
      <c r="X116" s="79">
        <v>3607</v>
      </c>
      <c r="Y116" s="79">
        <v>10.848186846957599</v>
      </c>
      <c r="Z116" s="79">
        <v>505.30795599999999</v>
      </c>
      <c r="AA116" s="79">
        <v>-3.7918183230636999</v>
      </c>
      <c r="AB116" s="79">
        <f t="shared" si="67"/>
        <v>6.582291005384036</v>
      </c>
      <c r="AC116" s="79">
        <v>41</v>
      </c>
      <c r="AD116" s="79">
        <v>0.46416099999999999</v>
      </c>
      <c r="AE116" s="79">
        <f t="shared" si="68"/>
        <v>0.36796630914834999</v>
      </c>
      <c r="AF116" s="79">
        <v>0</v>
      </c>
      <c r="AG116" s="79">
        <v>0</v>
      </c>
      <c r="AH116" s="79">
        <f t="shared" si="69"/>
        <v>0</v>
      </c>
      <c r="AI116" s="79"/>
      <c r="AJ116" s="79"/>
      <c r="AK116" s="79"/>
      <c r="AL116" s="79">
        <f t="shared" si="70"/>
        <v>0</v>
      </c>
      <c r="AM116" s="115"/>
      <c r="AN116" s="79">
        <v>17.206600000000002</v>
      </c>
      <c r="AO116" s="79">
        <v>32</v>
      </c>
      <c r="AP116" s="79">
        <v>0.52332900000000004</v>
      </c>
      <c r="AQ116" s="79">
        <v>1271.08386386858</v>
      </c>
      <c r="AR116" s="79">
        <f t="shared" si="71"/>
        <v>2.6394941772696616</v>
      </c>
      <c r="AS116" s="79">
        <v>0</v>
      </c>
      <c r="AT116" s="79">
        <v>5.2830000000000002E-2</v>
      </c>
      <c r="AU116" s="79">
        <v>0</v>
      </c>
      <c r="AV116" s="79">
        <v>6.5083289999999998</v>
      </c>
      <c r="AW116" s="79">
        <v>31.139301</v>
      </c>
      <c r="AX116" s="79">
        <v>2.3355999999999999</v>
      </c>
      <c r="AY116" s="80">
        <v>-3.0263436201494199E-14</v>
      </c>
      <c r="AZ116" s="162"/>
      <c r="BA116" s="187"/>
      <c r="BB116" s="187">
        <f t="shared" si="61"/>
        <v>556.24618099999998</v>
      </c>
      <c r="BC116" s="187">
        <f t="shared" si="49"/>
        <v>556.24618099999998</v>
      </c>
      <c r="BD116" s="187">
        <f t="shared" si="62"/>
        <v>0</v>
      </c>
      <c r="BE116" s="187"/>
      <c r="BF116" s="187"/>
      <c r="BG116" s="187"/>
    </row>
    <row r="117" spans="1:59" s="150" customFormat="1" ht="20.25" customHeight="1" x14ac:dyDescent="0.15">
      <c r="A117" s="261"/>
      <c r="B117" s="75" t="s">
        <v>35</v>
      </c>
      <c r="C117" s="74">
        <v>294.93369857000698</v>
      </c>
      <c r="D117" s="74">
        <v>86.515777000000199</v>
      </c>
      <c r="E117" s="199">
        <v>-8.4647522155739701</v>
      </c>
      <c r="F117" s="79">
        <f t="shared" si="63"/>
        <v>0.97444148023168653</v>
      </c>
      <c r="G117" s="74">
        <v>0</v>
      </c>
      <c r="H117" s="74">
        <v>0</v>
      </c>
      <c r="I117" s="74">
        <v>0</v>
      </c>
      <c r="J117" s="74">
        <v>0</v>
      </c>
      <c r="K117" s="79">
        <f t="shared" si="64"/>
        <v>0</v>
      </c>
      <c r="L117" s="74">
        <v>229.66</v>
      </c>
      <c r="M117" s="74">
        <v>1021</v>
      </c>
      <c r="N117" s="74">
        <v>68.878</v>
      </c>
      <c r="O117" s="74">
        <v>-7.5519573622829403</v>
      </c>
      <c r="P117" s="79">
        <f t="shared" si="65"/>
        <v>0.88154037158230825</v>
      </c>
      <c r="Q117" s="74">
        <v>116.65209028</v>
      </c>
      <c r="R117" s="74">
        <v>254</v>
      </c>
      <c r="S117" s="74">
        <v>124.77876106194699</v>
      </c>
      <c r="T117" s="74">
        <v>31.940169000000001</v>
      </c>
      <c r="U117" s="74">
        <v>103.595351217334</v>
      </c>
      <c r="V117" s="79">
        <f t="shared" si="66"/>
        <v>13.37587674398325</v>
      </c>
      <c r="W117" s="74">
        <v>229.66</v>
      </c>
      <c r="X117" s="74">
        <v>1021</v>
      </c>
      <c r="Y117" s="74">
        <v>122.440087145969</v>
      </c>
      <c r="Z117" s="74">
        <v>68.878</v>
      </c>
      <c r="AA117" s="74">
        <v>3.6632352055866599</v>
      </c>
      <c r="AB117" s="79">
        <f t="shared" si="67"/>
        <v>0.89722521580254244</v>
      </c>
      <c r="AC117" s="74"/>
      <c r="AD117" s="74"/>
      <c r="AE117" s="79">
        <f t="shared" si="68"/>
        <v>0</v>
      </c>
      <c r="AF117" s="74"/>
      <c r="AG117" s="74"/>
      <c r="AH117" s="79">
        <f t="shared" si="69"/>
        <v>0</v>
      </c>
      <c r="AI117" s="74"/>
      <c r="AJ117" s="74"/>
      <c r="AK117" s="74"/>
      <c r="AL117" s="79">
        <f t="shared" si="70"/>
        <v>0</v>
      </c>
      <c r="AM117" s="74"/>
      <c r="AN117" s="74">
        <v>0</v>
      </c>
      <c r="AO117" s="74">
        <v>0</v>
      </c>
      <c r="AP117" s="74">
        <v>0</v>
      </c>
      <c r="AQ117" s="74">
        <v>0</v>
      </c>
      <c r="AR117" s="79">
        <f t="shared" si="71"/>
        <v>0</v>
      </c>
      <c r="AS117" s="74">
        <v>0</v>
      </c>
      <c r="AT117" s="74">
        <v>0</v>
      </c>
      <c r="AU117" s="74">
        <v>0</v>
      </c>
      <c r="AV117" s="74">
        <v>3.4657969999999998</v>
      </c>
      <c r="AW117" s="74">
        <v>14.1719800000003</v>
      </c>
      <c r="AX117" s="74">
        <v>0</v>
      </c>
      <c r="AY117" s="76">
        <v>0</v>
      </c>
      <c r="AZ117" s="74">
        <v>0</v>
      </c>
      <c r="BA117" s="187"/>
      <c r="BB117" s="187">
        <f t="shared" si="61"/>
        <v>86.515777000000199</v>
      </c>
      <c r="BC117" s="187">
        <f t="shared" si="49"/>
        <v>86.515777000000298</v>
      </c>
      <c r="BD117" s="187">
        <f t="shared" si="62"/>
        <v>0</v>
      </c>
      <c r="BE117" s="187"/>
      <c r="BF117" s="187"/>
      <c r="BG117" s="187"/>
    </row>
    <row r="118" spans="1:59" s="150" customFormat="1" ht="20.25" customHeight="1" x14ac:dyDescent="0.15">
      <c r="A118" s="261"/>
      <c r="B118" s="75" t="s">
        <v>42</v>
      </c>
      <c r="C118" s="79">
        <v>896.11229978999995</v>
      </c>
      <c r="D118" s="79">
        <v>169.65199699999999</v>
      </c>
      <c r="E118" s="199">
        <v>16.021148166644998</v>
      </c>
      <c r="F118" s="79">
        <f t="shared" si="63"/>
        <v>1.9108184520025897</v>
      </c>
      <c r="G118" s="79">
        <v>28.67</v>
      </c>
      <c r="H118" s="79">
        <v>1</v>
      </c>
      <c r="I118" s="79">
        <v>1.352357</v>
      </c>
      <c r="J118" s="79">
        <v>-0.77524555679227003</v>
      </c>
      <c r="K118" s="79">
        <f t="shared" si="64"/>
        <v>1.2319114078505116</v>
      </c>
      <c r="L118" s="79">
        <v>696.74229978999995</v>
      </c>
      <c r="M118" s="79">
        <v>4152</v>
      </c>
      <c r="N118" s="79">
        <v>120.976786</v>
      </c>
      <c r="O118" s="79">
        <v>9.7223027787843392</v>
      </c>
      <c r="P118" s="79">
        <f t="shared" si="65"/>
        <v>1.5483306844460261</v>
      </c>
      <c r="Q118" s="79"/>
      <c r="R118" s="79"/>
      <c r="S118" s="79"/>
      <c r="T118" s="79"/>
      <c r="U118" s="79"/>
      <c r="V118" s="79">
        <f t="shared" si="66"/>
        <v>0</v>
      </c>
      <c r="W118" s="79">
        <v>247.78229979</v>
      </c>
      <c r="X118" s="79">
        <v>472</v>
      </c>
      <c r="Y118" s="79">
        <v>14.5631067961165</v>
      </c>
      <c r="Z118" s="79">
        <v>79.340525</v>
      </c>
      <c r="AA118" s="79">
        <v>-3.9066333766437</v>
      </c>
      <c r="AB118" s="79">
        <f t="shared" si="67"/>
        <v>1.0335131633469614</v>
      </c>
      <c r="AC118" s="79">
        <v>3680</v>
      </c>
      <c r="AD118" s="79">
        <v>41.636260999999998</v>
      </c>
      <c r="AE118" s="79">
        <f t="shared" si="68"/>
        <v>33.007385986559377</v>
      </c>
      <c r="AF118" s="79">
        <v>0</v>
      </c>
      <c r="AG118" s="79">
        <v>0</v>
      </c>
      <c r="AH118" s="79">
        <f t="shared" si="69"/>
        <v>0</v>
      </c>
      <c r="AI118" s="79">
        <v>0</v>
      </c>
      <c r="AJ118" s="79"/>
      <c r="AK118" s="79">
        <v>0</v>
      </c>
      <c r="AL118" s="79">
        <f t="shared" si="70"/>
        <v>0</v>
      </c>
      <c r="AM118" s="115"/>
      <c r="AN118" s="79">
        <v>0</v>
      </c>
      <c r="AO118" s="79">
        <v>0</v>
      </c>
      <c r="AP118" s="79">
        <v>0</v>
      </c>
      <c r="AQ118" s="79"/>
      <c r="AR118" s="79">
        <f t="shared" si="71"/>
        <v>0</v>
      </c>
      <c r="AS118" s="79">
        <v>0</v>
      </c>
      <c r="AT118" s="79">
        <v>0</v>
      </c>
      <c r="AU118" s="79"/>
      <c r="AV118" s="79">
        <v>9.9001239999999999</v>
      </c>
      <c r="AW118" s="79">
        <v>36.435854999999997</v>
      </c>
      <c r="AX118" s="79">
        <v>0.98687499999999995</v>
      </c>
      <c r="AY118" s="80"/>
      <c r="AZ118" s="162"/>
      <c r="BA118" s="187"/>
      <c r="BB118" s="187">
        <f t="shared" si="61"/>
        <v>169.65199699999999</v>
      </c>
      <c r="BC118" s="187">
        <f t="shared" si="49"/>
        <v>169.65199699999999</v>
      </c>
      <c r="BD118" s="187">
        <f t="shared" si="62"/>
        <v>0</v>
      </c>
      <c r="BE118" s="187"/>
      <c r="BF118" s="187"/>
      <c r="BG118" s="187"/>
    </row>
    <row r="119" spans="1:59" s="150" customFormat="1" ht="20.25" customHeight="1" x14ac:dyDescent="0.15">
      <c r="A119" s="261"/>
      <c r="B119" s="75" t="s">
        <v>44</v>
      </c>
      <c r="C119" s="74">
        <v>6401.9499770599996</v>
      </c>
      <c r="D119" s="74">
        <v>223.89011500000001</v>
      </c>
      <c r="E119" s="167">
        <v>28.021749745643501</v>
      </c>
      <c r="F119" s="79">
        <f t="shared" si="63"/>
        <v>2.5217113298288014</v>
      </c>
      <c r="G119" s="74">
        <v>21.91</v>
      </c>
      <c r="H119" s="74">
        <v>1</v>
      </c>
      <c r="I119" s="74">
        <v>1.0334909999999999</v>
      </c>
      <c r="J119" s="74">
        <v>-26.9032894159851</v>
      </c>
      <c r="K119" s="79">
        <f t="shared" si="64"/>
        <v>0.94144471675070474</v>
      </c>
      <c r="L119" s="74">
        <v>608.42511618000003</v>
      </c>
      <c r="M119" s="74">
        <v>1849</v>
      </c>
      <c r="N119" s="74">
        <v>201.868312</v>
      </c>
      <c r="O119" s="74">
        <v>37.770168146118799</v>
      </c>
      <c r="P119" s="79">
        <f t="shared" si="65"/>
        <v>2.5836270909604422</v>
      </c>
      <c r="Q119" s="74">
        <v>293.66479557999997</v>
      </c>
      <c r="R119" s="74">
        <v>490</v>
      </c>
      <c r="S119" s="74">
        <v>0</v>
      </c>
      <c r="T119" s="74">
        <v>80.772844000000006</v>
      </c>
      <c r="U119" s="74">
        <v>394.17372742662502</v>
      </c>
      <c r="V119" s="79">
        <f t="shared" si="66"/>
        <v>33.825982749339467</v>
      </c>
      <c r="W119" s="74">
        <v>498.99111618000001</v>
      </c>
      <c r="X119" s="74">
        <v>951</v>
      </c>
      <c r="Y119" s="74">
        <v>81.835564053537297</v>
      </c>
      <c r="Z119" s="74">
        <v>184.29833099999999</v>
      </c>
      <c r="AA119" s="74">
        <v>59.447737766501596</v>
      </c>
      <c r="AB119" s="79">
        <f t="shared" si="67"/>
        <v>2.4007246116833154</v>
      </c>
      <c r="AC119" s="74">
        <v>76</v>
      </c>
      <c r="AD119" s="74">
        <v>9.5398209999999999</v>
      </c>
      <c r="AE119" s="79">
        <f t="shared" si="68"/>
        <v>7.5627481053038101</v>
      </c>
      <c r="AF119" s="74">
        <v>20</v>
      </c>
      <c r="AG119" s="74">
        <v>8.0301600000000004</v>
      </c>
      <c r="AH119" s="79">
        <f t="shared" si="69"/>
        <v>76.864489074308679</v>
      </c>
      <c r="AI119" s="74">
        <v>0</v>
      </c>
      <c r="AJ119" s="74">
        <v>0</v>
      </c>
      <c r="AK119" s="74">
        <v>0</v>
      </c>
      <c r="AL119" s="79">
        <f t="shared" si="70"/>
        <v>0</v>
      </c>
      <c r="AM119" s="115">
        <v>0</v>
      </c>
      <c r="AN119" s="74">
        <v>0</v>
      </c>
      <c r="AO119" s="74">
        <v>0</v>
      </c>
      <c r="AP119" s="74">
        <v>0</v>
      </c>
      <c r="AQ119" s="74">
        <v>0</v>
      </c>
      <c r="AR119" s="79">
        <f t="shared" si="71"/>
        <v>0</v>
      </c>
      <c r="AS119" s="74">
        <v>0</v>
      </c>
      <c r="AT119" s="74">
        <v>0</v>
      </c>
      <c r="AU119" s="74">
        <v>0</v>
      </c>
      <c r="AV119" s="74">
        <v>5.438625</v>
      </c>
      <c r="AW119" s="74">
        <v>12.722065000000001</v>
      </c>
      <c r="AX119" s="74">
        <v>2.8276219999999999</v>
      </c>
      <c r="AY119" s="74">
        <v>0</v>
      </c>
      <c r="AZ119" s="74">
        <v>0</v>
      </c>
      <c r="BA119" s="187"/>
      <c r="BB119" s="187">
        <f t="shared" si="61"/>
        <v>223.89011500000001</v>
      </c>
      <c r="BC119" s="187">
        <f t="shared" si="49"/>
        <v>223.89011500000001</v>
      </c>
      <c r="BD119" s="187">
        <f t="shared" si="62"/>
        <v>0</v>
      </c>
      <c r="BE119" s="187"/>
      <c r="BF119" s="187"/>
      <c r="BG119" s="187"/>
    </row>
    <row r="120" spans="1:59" s="150" customFormat="1" ht="20.25" customHeight="1" x14ac:dyDescent="0.15">
      <c r="A120" s="261"/>
      <c r="B120" s="75" t="s">
        <v>37</v>
      </c>
      <c r="C120" s="81">
        <v>145.55000000000001</v>
      </c>
      <c r="D120" s="81">
        <v>59.78</v>
      </c>
      <c r="E120" s="195">
        <v>343.47179999999997</v>
      </c>
      <c r="F120" s="79">
        <f t="shared" si="63"/>
        <v>0.67331200976499461</v>
      </c>
      <c r="G120" s="81">
        <v>0</v>
      </c>
      <c r="H120" s="81">
        <v>0</v>
      </c>
      <c r="I120" s="81">
        <v>0</v>
      </c>
      <c r="J120" s="81">
        <v>0</v>
      </c>
      <c r="K120" s="79">
        <f t="shared" si="64"/>
        <v>0</v>
      </c>
      <c r="L120" s="81">
        <v>122.23</v>
      </c>
      <c r="M120" s="81">
        <v>249</v>
      </c>
      <c r="N120" s="81">
        <v>59.35</v>
      </c>
      <c r="O120" s="81">
        <v>378.62900000000002</v>
      </c>
      <c r="P120" s="79">
        <f t="shared" si="65"/>
        <v>0.75959553200455865</v>
      </c>
      <c r="Q120" s="81">
        <v>0</v>
      </c>
      <c r="R120" s="81">
        <v>0</v>
      </c>
      <c r="S120" s="81">
        <v>-100</v>
      </c>
      <c r="T120" s="81">
        <v>0</v>
      </c>
      <c r="U120" s="81">
        <v>-100</v>
      </c>
      <c r="V120" s="79">
        <f t="shared" si="66"/>
        <v>0</v>
      </c>
      <c r="W120" s="81">
        <v>121.86</v>
      </c>
      <c r="X120" s="81">
        <v>246</v>
      </c>
      <c r="Y120" s="81">
        <v>251.42859999999999</v>
      </c>
      <c r="Z120" s="81">
        <v>59.29</v>
      </c>
      <c r="AA120" s="81">
        <v>381.64089999999999</v>
      </c>
      <c r="AB120" s="79">
        <f t="shared" si="67"/>
        <v>0.77232908976643833</v>
      </c>
      <c r="AC120" s="81">
        <v>3</v>
      </c>
      <c r="AD120" s="81">
        <v>0.05</v>
      </c>
      <c r="AE120" s="79">
        <f t="shared" si="68"/>
        <v>3.9637788304957761E-2</v>
      </c>
      <c r="AF120" s="81">
        <v>0</v>
      </c>
      <c r="AG120" s="81">
        <v>0.01</v>
      </c>
      <c r="AH120" s="79">
        <f t="shared" si="69"/>
        <v>9.5719747893328003E-2</v>
      </c>
      <c r="AI120" s="81">
        <v>0</v>
      </c>
      <c r="AJ120" s="81">
        <v>0</v>
      </c>
      <c r="AK120" s="81">
        <v>100</v>
      </c>
      <c r="AL120" s="79">
        <f t="shared" si="70"/>
        <v>0</v>
      </c>
      <c r="AM120" s="81">
        <v>0</v>
      </c>
      <c r="AN120" s="81">
        <v>0</v>
      </c>
      <c r="AO120" s="81">
        <v>0</v>
      </c>
      <c r="AP120" s="81">
        <v>0</v>
      </c>
      <c r="AQ120" s="81">
        <v>0</v>
      </c>
      <c r="AR120" s="79">
        <f t="shared" si="71"/>
        <v>0</v>
      </c>
      <c r="AS120" s="81">
        <v>0</v>
      </c>
      <c r="AT120" s="81">
        <v>0</v>
      </c>
      <c r="AU120" s="81">
        <v>0</v>
      </c>
      <c r="AV120" s="81">
        <v>0</v>
      </c>
      <c r="AW120" s="81">
        <v>0.37</v>
      </c>
      <c r="AX120" s="81">
        <v>0.06</v>
      </c>
      <c r="AY120" s="81">
        <v>0</v>
      </c>
      <c r="AZ120" s="81">
        <v>0</v>
      </c>
      <c r="BA120" s="187"/>
      <c r="BB120" s="187">
        <f t="shared" si="61"/>
        <v>59.78</v>
      </c>
      <c r="BC120" s="187">
        <f t="shared" si="49"/>
        <v>59.78</v>
      </c>
      <c r="BD120" s="187">
        <f t="shared" si="62"/>
        <v>0</v>
      </c>
      <c r="BE120" s="187"/>
      <c r="BF120" s="187"/>
      <c r="BG120" s="187"/>
    </row>
    <row r="121" spans="1:59" s="150" customFormat="1" ht="20.25" customHeight="1" x14ac:dyDescent="0.15">
      <c r="A121" s="261"/>
      <c r="B121" s="75" t="s">
        <v>43</v>
      </c>
      <c r="C121" s="79">
        <v>344.01</v>
      </c>
      <c r="D121" s="79">
        <v>107.762874</v>
      </c>
      <c r="E121" s="199">
        <v>-34.342975690001801</v>
      </c>
      <c r="F121" s="79">
        <f t="shared" si="63"/>
        <v>1.2137510416693187</v>
      </c>
      <c r="G121" s="79">
        <v>3.4</v>
      </c>
      <c r="H121" s="79">
        <v>1</v>
      </c>
      <c r="I121" s="79">
        <v>0.26066</v>
      </c>
      <c r="J121" s="79">
        <v>0</v>
      </c>
      <c r="K121" s="79">
        <f t="shared" si="64"/>
        <v>0.23744471879120255</v>
      </c>
      <c r="L121" s="79">
        <v>240.22</v>
      </c>
      <c r="M121" s="79">
        <v>2068</v>
      </c>
      <c r="N121" s="79">
        <v>74.393567000000004</v>
      </c>
      <c r="O121" s="79">
        <v>-42.526601514215102</v>
      </c>
      <c r="P121" s="79">
        <f t="shared" si="65"/>
        <v>0.95213177932741</v>
      </c>
      <c r="Q121" s="79"/>
      <c r="R121" s="79"/>
      <c r="S121" s="79"/>
      <c r="T121" s="79"/>
      <c r="U121" s="79"/>
      <c r="V121" s="79">
        <f t="shared" si="66"/>
        <v>0</v>
      </c>
      <c r="W121" s="79">
        <v>38.92</v>
      </c>
      <c r="X121" s="79">
        <v>417</v>
      </c>
      <c r="Y121" s="79">
        <v>-34.330708661417297</v>
      </c>
      <c r="Z121" s="79">
        <v>55.713917000000002</v>
      </c>
      <c r="AA121" s="79">
        <v>-48.745246550137999</v>
      </c>
      <c r="AB121" s="79">
        <f t="shared" si="67"/>
        <v>0.72574597409230723</v>
      </c>
      <c r="AC121" s="79">
        <v>1651</v>
      </c>
      <c r="AD121" s="79">
        <v>18.679649999999999</v>
      </c>
      <c r="AE121" s="79">
        <f t="shared" si="68"/>
        <v>14.808400246214084</v>
      </c>
      <c r="AF121" s="79"/>
      <c r="AG121" s="79"/>
      <c r="AH121" s="79">
        <f t="shared" si="69"/>
        <v>0</v>
      </c>
      <c r="AI121" s="79"/>
      <c r="AJ121" s="79"/>
      <c r="AK121" s="79"/>
      <c r="AL121" s="79">
        <f t="shared" si="70"/>
        <v>0</v>
      </c>
      <c r="AM121" s="115"/>
      <c r="AN121" s="79"/>
      <c r="AO121" s="79"/>
      <c r="AP121" s="79"/>
      <c r="AQ121" s="79"/>
      <c r="AR121" s="79">
        <f t="shared" si="71"/>
        <v>0</v>
      </c>
      <c r="AS121" s="79"/>
      <c r="AT121" s="79"/>
      <c r="AU121" s="79"/>
      <c r="AV121" s="79">
        <v>0.75339599999999995</v>
      </c>
      <c r="AW121" s="79">
        <v>32.355251000000003</v>
      </c>
      <c r="AX121" s="79"/>
      <c r="AY121" s="80"/>
      <c r="AZ121" s="162"/>
      <c r="BA121" s="187"/>
      <c r="BB121" s="187">
        <f t="shared" si="61"/>
        <v>107.762874</v>
      </c>
      <c r="BC121" s="187">
        <f t="shared" si="49"/>
        <v>107.76287400000001</v>
      </c>
      <c r="BD121" s="187">
        <f t="shared" si="62"/>
        <v>0</v>
      </c>
      <c r="BE121" s="187"/>
      <c r="BF121" s="187"/>
      <c r="BG121" s="187"/>
    </row>
    <row r="122" spans="1:59" s="150" customFormat="1" ht="20.25" customHeight="1" x14ac:dyDescent="0.15">
      <c r="A122" s="261"/>
      <c r="B122" s="75" t="s">
        <v>39</v>
      </c>
      <c r="C122" s="89">
        <v>3151.53545816</v>
      </c>
      <c r="D122" s="87">
        <v>513.81731600000001</v>
      </c>
      <c r="E122" s="196">
        <v>-13.418040147062399</v>
      </c>
      <c r="F122" s="79">
        <f t="shared" si="63"/>
        <v>5.7872092620946018</v>
      </c>
      <c r="G122" s="95">
        <v>11.132099999999999</v>
      </c>
      <c r="H122" s="95">
        <v>5</v>
      </c>
      <c r="I122" s="95">
        <v>0.92943900000000002</v>
      </c>
      <c r="J122" s="88">
        <v>95.0906144655698</v>
      </c>
      <c r="K122" s="79">
        <f t="shared" si="64"/>
        <v>0.84665994778092735</v>
      </c>
      <c r="L122" s="89">
        <v>1174.8063981600001</v>
      </c>
      <c r="M122" s="89">
        <v>2269</v>
      </c>
      <c r="N122" s="89">
        <v>388.22340700000001</v>
      </c>
      <c r="O122" s="88">
        <v>-18.054914077472901</v>
      </c>
      <c r="P122" s="79">
        <f t="shared" si="65"/>
        <v>4.9687070830124229</v>
      </c>
      <c r="Q122" s="89">
        <v>72.759917000000002</v>
      </c>
      <c r="R122" s="89">
        <v>131</v>
      </c>
      <c r="S122" s="88">
        <v>285.29411764705901</v>
      </c>
      <c r="T122" s="89">
        <v>17.871600000000001</v>
      </c>
      <c r="U122" s="88">
        <v>182.99789393675499</v>
      </c>
      <c r="V122" s="79">
        <f t="shared" si="66"/>
        <v>7.4842534119894939</v>
      </c>
      <c r="W122" s="87">
        <v>1172.1859959999999</v>
      </c>
      <c r="X122" s="89">
        <v>2268</v>
      </c>
      <c r="Y122" s="88">
        <v>-2.6191498497209098</v>
      </c>
      <c r="Z122" s="87">
        <v>388.212107</v>
      </c>
      <c r="AA122" s="88">
        <v>-18.055344728439799</v>
      </c>
      <c r="AB122" s="79">
        <f t="shared" si="67"/>
        <v>5.0569658160840136</v>
      </c>
      <c r="AC122" s="89">
        <v>1</v>
      </c>
      <c r="AD122" s="89">
        <v>1.1299999999999999E-2</v>
      </c>
      <c r="AE122" s="79">
        <f t="shared" si="68"/>
        <v>8.9581401569204539E-3</v>
      </c>
      <c r="AF122" s="89">
        <v>0</v>
      </c>
      <c r="AG122" s="89">
        <v>0</v>
      </c>
      <c r="AH122" s="79">
        <f t="shared" si="69"/>
        <v>0</v>
      </c>
      <c r="AI122" s="102">
        <v>0.312</v>
      </c>
      <c r="AJ122" s="102">
        <v>0.12479999999999999</v>
      </c>
      <c r="AK122" s="102" t="s">
        <v>49</v>
      </c>
      <c r="AL122" s="79">
        <f t="shared" si="70"/>
        <v>0.40650082106325697</v>
      </c>
      <c r="AM122" s="102">
        <v>0</v>
      </c>
      <c r="AN122" s="103">
        <v>26.634899999999998</v>
      </c>
      <c r="AO122" s="89">
        <v>20</v>
      </c>
      <c r="AP122" s="102">
        <v>0.45443</v>
      </c>
      <c r="AQ122" s="88">
        <v>9935.9982332155505</v>
      </c>
      <c r="AR122" s="79">
        <f t="shared" si="71"/>
        <v>2.2919909635748299</v>
      </c>
      <c r="AS122" s="89">
        <v>0</v>
      </c>
      <c r="AT122" s="102">
        <v>64.151100999999997</v>
      </c>
      <c r="AU122" s="102">
        <v>0</v>
      </c>
      <c r="AV122" s="88">
        <v>49.042490000000001</v>
      </c>
      <c r="AW122" s="102">
        <v>5.3408490000000004</v>
      </c>
      <c r="AX122" s="102">
        <v>5.5507999999999997</v>
      </c>
      <c r="AY122" s="102">
        <v>-4.8572257327350599E-15</v>
      </c>
      <c r="AZ122" s="102"/>
      <c r="BA122" s="187"/>
      <c r="BB122" s="187">
        <f t="shared" si="61"/>
        <v>513.81731600000001</v>
      </c>
      <c r="BC122" s="187">
        <f t="shared" si="49"/>
        <v>513.81731600000001</v>
      </c>
      <c r="BD122" s="187">
        <f t="shared" si="62"/>
        <v>0</v>
      </c>
      <c r="BE122" s="187"/>
      <c r="BF122" s="187"/>
      <c r="BG122" s="187"/>
    </row>
    <row r="123" spans="1:59" s="150" customFormat="1" ht="20.25" customHeight="1" x14ac:dyDescent="0.15">
      <c r="A123" s="261"/>
      <c r="B123" s="75" t="s">
        <v>60</v>
      </c>
      <c r="C123" s="79">
        <v>586.73401211999999</v>
      </c>
      <c r="D123" s="79">
        <v>127.695914</v>
      </c>
      <c r="E123" s="199">
        <v>-23.422635571983601</v>
      </c>
      <c r="F123" s="79">
        <f t="shared" si="63"/>
        <v>1.4382601621632303</v>
      </c>
      <c r="G123" s="79">
        <v>4.0622230000000004</v>
      </c>
      <c r="H123" s="79">
        <v>1</v>
      </c>
      <c r="I123" s="79">
        <v>0.76645799999999997</v>
      </c>
      <c r="J123" s="79">
        <v>-70.963188473439999</v>
      </c>
      <c r="K123" s="79">
        <f t="shared" si="64"/>
        <v>0.69819459938336337</v>
      </c>
      <c r="L123" s="79">
        <v>329.05418911999999</v>
      </c>
      <c r="M123" s="79">
        <v>621</v>
      </c>
      <c r="N123" s="79">
        <v>112.90423199999999</v>
      </c>
      <c r="O123" s="79">
        <v>-28.678685022210999</v>
      </c>
      <c r="P123" s="79">
        <f t="shared" si="65"/>
        <v>1.445013482251156</v>
      </c>
      <c r="Q123" s="74">
        <v>0.122</v>
      </c>
      <c r="R123" s="74">
        <v>1</v>
      </c>
      <c r="S123" s="74">
        <v>-83.3333333333333</v>
      </c>
      <c r="T123" s="74">
        <v>0.10377400000000001</v>
      </c>
      <c r="U123" s="74">
        <v>-93.662892557895603</v>
      </c>
      <c r="V123" s="79">
        <f t="shared" si="66"/>
        <v>4.3458387249927136E-2</v>
      </c>
      <c r="W123" s="74">
        <v>327.71218912000001</v>
      </c>
      <c r="X123" s="74">
        <v>610</v>
      </c>
      <c r="Y123" s="74">
        <v>-24.411400247831502</v>
      </c>
      <c r="Z123" s="74">
        <v>112.779701</v>
      </c>
      <c r="AA123" s="74">
        <v>-28.4400651723777</v>
      </c>
      <c r="AB123" s="79">
        <f t="shared" si="67"/>
        <v>1.4691017678775693</v>
      </c>
      <c r="AC123" s="79">
        <v>11</v>
      </c>
      <c r="AD123" s="79">
        <v>0.124531</v>
      </c>
      <c r="AE123" s="79">
        <f t="shared" si="68"/>
        <v>9.8722668308093897E-2</v>
      </c>
      <c r="AF123" s="79"/>
      <c r="AG123" s="79"/>
      <c r="AH123" s="79">
        <f t="shared" si="69"/>
        <v>0</v>
      </c>
      <c r="AI123" s="79"/>
      <c r="AJ123" s="79"/>
      <c r="AK123" s="79">
        <v>0</v>
      </c>
      <c r="AL123" s="79">
        <f t="shared" si="70"/>
        <v>0</v>
      </c>
      <c r="AM123" s="115"/>
      <c r="AN123" s="79"/>
      <c r="AO123" s="79"/>
      <c r="AP123" s="79"/>
      <c r="AQ123" s="79">
        <v>0</v>
      </c>
      <c r="AR123" s="79">
        <f t="shared" si="71"/>
        <v>0</v>
      </c>
      <c r="AS123" s="79"/>
      <c r="AT123" s="79"/>
      <c r="AU123" s="79"/>
      <c r="AV123" s="79">
        <v>9.4779949999999999</v>
      </c>
      <c r="AW123" s="79">
        <v>3.2187039999999998</v>
      </c>
      <c r="AX123" s="79">
        <v>1.328525</v>
      </c>
      <c r="AY123" s="80"/>
      <c r="AZ123" s="162"/>
      <c r="BA123" s="187"/>
      <c r="BB123" s="187">
        <f t="shared" si="61"/>
        <v>127.695914</v>
      </c>
      <c r="BC123" s="187">
        <f t="shared" si="49"/>
        <v>127.695914</v>
      </c>
      <c r="BD123" s="187">
        <f t="shared" si="62"/>
        <v>0</v>
      </c>
      <c r="BE123" s="187"/>
      <c r="BF123" s="187"/>
      <c r="BG123" s="187"/>
    </row>
    <row r="124" spans="1:59" s="150" customFormat="1" ht="20.25" customHeight="1" x14ac:dyDescent="0.15">
      <c r="A124" s="261"/>
      <c r="B124" s="75" t="s">
        <v>45</v>
      </c>
      <c r="C124" s="159">
        <v>4281.5454820000004</v>
      </c>
      <c r="D124" s="160">
        <v>152.253049</v>
      </c>
      <c r="E124" s="201">
        <v>175.21914280814499</v>
      </c>
      <c r="F124" s="79">
        <f t="shared" si="63"/>
        <v>1.7148512280869554</v>
      </c>
      <c r="G124" s="159">
        <v>3717.82908</v>
      </c>
      <c r="H124" s="159">
        <v>2</v>
      </c>
      <c r="I124" s="78">
        <v>31.624963000000001</v>
      </c>
      <c r="J124" s="78" t="e">
        <v>#DIV/0!</v>
      </c>
      <c r="K124" s="79">
        <f t="shared" si="64"/>
        <v>28.808334406188852</v>
      </c>
      <c r="L124" s="159">
        <v>300.70620200000002</v>
      </c>
      <c r="M124" s="159">
        <v>577</v>
      </c>
      <c r="N124" s="159">
        <v>105.708725</v>
      </c>
      <c r="O124" s="159">
        <v>118.822155411187</v>
      </c>
      <c r="P124" s="79">
        <f t="shared" si="65"/>
        <v>1.3529212334271035</v>
      </c>
      <c r="Q124" s="83">
        <v>2.6636046000000002</v>
      </c>
      <c r="R124" s="94">
        <v>5</v>
      </c>
      <c r="S124" s="83" t="e">
        <v>#DIV/0!</v>
      </c>
      <c r="T124" s="83">
        <v>0.75427200000000005</v>
      </c>
      <c r="U124" s="83" t="e">
        <v>#DIV/0!</v>
      </c>
      <c r="V124" s="79">
        <f t="shared" si="66"/>
        <v>0.31587338512322011</v>
      </c>
      <c r="W124" s="83">
        <v>300.70620200000002</v>
      </c>
      <c r="X124" s="83">
        <v>577</v>
      </c>
      <c r="Y124" s="83">
        <v>146.58119658119699</v>
      </c>
      <c r="Z124" s="83">
        <v>105.708725</v>
      </c>
      <c r="AA124" s="83">
        <v>121.992954604991</v>
      </c>
      <c r="AB124" s="79">
        <f t="shared" si="67"/>
        <v>1.376993141501446</v>
      </c>
      <c r="AC124" s="83">
        <v>0</v>
      </c>
      <c r="AD124" s="83">
        <v>0</v>
      </c>
      <c r="AE124" s="79">
        <f t="shared" si="68"/>
        <v>0</v>
      </c>
      <c r="AF124" s="83">
        <v>0</v>
      </c>
      <c r="AG124" s="83">
        <v>0</v>
      </c>
      <c r="AH124" s="79">
        <f t="shared" si="69"/>
        <v>0</v>
      </c>
      <c r="AI124" s="83">
        <v>0.79039999999999999</v>
      </c>
      <c r="AJ124" s="83">
        <v>0.31616</v>
      </c>
      <c r="AK124" s="83" t="e">
        <v>#DIV/0!</v>
      </c>
      <c r="AL124" s="79">
        <f t="shared" si="70"/>
        <v>1.0298020800269176</v>
      </c>
      <c r="AM124" s="83">
        <v>0</v>
      </c>
      <c r="AN124" s="83">
        <v>104.25</v>
      </c>
      <c r="AO124" s="83">
        <v>278</v>
      </c>
      <c r="AP124" s="83">
        <v>6.3994090000000003</v>
      </c>
      <c r="AQ124" s="83">
        <v>80.523063104843402</v>
      </c>
      <c r="AR124" s="79">
        <f t="shared" si="71"/>
        <v>32.276450939021281</v>
      </c>
      <c r="AS124" s="83">
        <v>0</v>
      </c>
      <c r="AT124" s="83">
        <v>0</v>
      </c>
      <c r="AU124" s="83">
        <v>0</v>
      </c>
      <c r="AV124" s="83">
        <v>3.4433950000000002</v>
      </c>
      <c r="AW124" s="83">
        <v>4.5656970000000001</v>
      </c>
      <c r="AX124" s="83">
        <v>0.19470000000000001</v>
      </c>
      <c r="AY124" s="83">
        <v>0</v>
      </c>
      <c r="AZ124" s="83">
        <v>0</v>
      </c>
      <c r="BA124" s="187"/>
      <c r="BB124" s="187">
        <f t="shared" si="61"/>
        <v>152.253049</v>
      </c>
      <c r="BC124" s="187">
        <f t="shared" si="49"/>
        <v>152.253049</v>
      </c>
      <c r="BD124" s="187">
        <f t="shared" si="62"/>
        <v>0</v>
      </c>
      <c r="BE124" s="187"/>
      <c r="BF124" s="187"/>
      <c r="BG124" s="187"/>
    </row>
    <row r="125" spans="1:59" s="150" customFormat="1" ht="20.25" customHeight="1" x14ac:dyDescent="0.15">
      <c r="A125" s="261"/>
      <c r="B125" s="75" t="s">
        <v>53</v>
      </c>
      <c r="C125" s="159">
        <v>129.66220559000001</v>
      </c>
      <c r="D125" s="160">
        <v>33.046424000000002</v>
      </c>
      <c r="E125" s="201"/>
      <c r="F125" s="79">
        <f t="shared" si="63"/>
        <v>0.3722073295246931</v>
      </c>
      <c r="G125" s="159">
        <v>3.8379325400000002</v>
      </c>
      <c r="H125" s="159">
        <v>1</v>
      </c>
      <c r="I125" s="78">
        <v>0.72413799999999995</v>
      </c>
      <c r="J125" s="78"/>
      <c r="K125" s="79">
        <f t="shared" si="64"/>
        <v>0.65964376496594734</v>
      </c>
      <c r="L125" s="159">
        <v>46.742503050000003</v>
      </c>
      <c r="M125" s="159">
        <v>88</v>
      </c>
      <c r="N125" s="159">
        <v>19.212765000000001</v>
      </c>
      <c r="O125" s="159"/>
      <c r="P125" s="79">
        <f t="shared" si="65"/>
        <v>0.24589604804471044</v>
      </c>
      <c r="Q125" s="83"/>
      <c r="R125" s="94"/>
      <c r="S125" s="83"/>
      <c r="T125" s="83"/>
      <c r="U125" s="83"/>
      <c r="V125" s="79">
        <f t="shared" si="66"/>
        <v>0</v>
      </c>
      <c r="W125" s="83">
        <v>46.742503050000003</v>
      </c>
      <c r="X125" s="83">
        <v>88</v>
      </c>
      <c r="Y125" s="83"/>
      <c r="Z125" s="83">
        <v>19.212765000000001</v>
      </c>
      <c r="AA125" s="83"/>
      <c r="AB125" s="79">
        <f t="shared" si="67"/>
        <v>0.25027116384460257</v>
      </c>
      <c r="AC125" s="83"/>
      <c r="AD125" s="83"/>
      <c r="AE125" s="79">
        <f t="shared" si="68"/>
        <v>0</v>
      </c>
      <c r="AF125" s="83"/>
      <c r="AG125" s="83"/>
      <c r="AH125" s="79">
        <f t="shared" si="69"/>
        <v>0</v>
      </c>
      <c r="AI125" s="83"/>
      <c r="AJ125" s="83"/>
      <c r="AK125" s="83"/>
      <c r="AL125" s="79">
        <f t="shared" si="70"/>
        <v>0</v>
      </c>
      <c r="AM125" s="83"/>
      <c r="AN125" s="83"/>
      <c r="AO125" s="83"/>
      <c r="AP125" s="83">
        <v>4.2440000000000004E-3</v>
      </c>
      <c r="AQ125" s="83"/>
      <c r="AR125" s="79">
        <f t="shared" si="71"/>
        <v>2.1405298174441784E-2</v>
      </c>
      <c r="AS125" s="83">
        <v>2.592098</v>
      </c>
      <c r="AT125" s="83"/>
      <c r="AU125" s="83"/>
      <c r="AV125" s="83">
        <v>5.3397170000000003</v>
      </c>
      <c r="AW125" s="83">
        <v>5.1734619999999998</v>
      </c>
      <c r="AX125" s="83"/>
      <c r="AY125" s="83"/>
      <c r="AZ125" s="83"/>
      <c r="BA125" s="187"/>
      <c r="BB125" s="187">
        <f t="shared" si="61"/>
        <v>33.046424000000002</v>
      </c>
      <c r="BC125" s="187">
        <f t="shared" si="49"/>
        <v>33.046424000000002</v>
      </c>
      <c r="BD125" s="187">
        <f t="shared" si="62"/>
        <v>0</v>
      </c>
      <c r="BE125" s="187"/>
      <c r="BF125" s="187"/>
      <c r="BG125" s="187"/>
    </row>
    <row r="126" spans="1:59" s="150" customFormat="1" ht="20.25" customHeight="1" x14ac:dyDescent="0.15">
      <c r="A126" s="261"/>
      <c r="B126" s="90" t="s">
        <v>17</v>
      </c>
      <c r="C126" s="91">
        <f>C112+C113+C114+C115+C116+C117+C118+C119+C120+C121+C122+C123+C124+C125</f>
        <v>50501.785241970014</v>
      </c>
      <c r="D126" s="91">
        <f t="shared" ref="D126:AZ126" si="72">D112+D113+D114+D115+D116+D117+D118+D119+D120+D121+D122+D123+D124+D125</f>
        <v>8878.4989920000025</v>
      </c>
      <c r="E126" s="91">
        <v>0.73</v>
      </c>
      <c r="F126" s="158">
        <f>D126/$D$390*100</f>
        <v>1.6350379344608221</v>
      </c>
      <c r="G126" s="91">
        <f t="shared" si="72"/>
        <v>4445.1799291200005</v>
      </c>
      <c r="H126" s="91">
        <f t="shared" si="72"/>
        <v>149</v>
      </c>
      <c r="I126" s="91">
        <f t="shared" si="72"/>
        <v>109.77713099999998</v>
      </c>
      <c r="J126" s="91">
        <v>72.73</v>
      </c>
      <c r="K126" s="158">
        <f>I126/$I$390*100</f>
        <v>0.70828019566813549</v>
      </c>
      <c r="L126" s="91">
        <f t="shared" si="72"/>
        <v>25039.256762720001</v>
      </c>
      <c r="M126" s="91">
        <f t="shared" si="72"/>
        <v>55252</v>
      </c>
      <c r="N126" s="91">
        <f t="shared" si="72"/>
        <v>7813.3687600000012</v>
      </c>
      <c r="O126" s="91">
        <v>-2.04</v>
      </c>
      <c r="P126" s="158">
        <f>N126/$N$390*100</f>
        <v>2.0383653322788327</v>
      </c>
      <c r="Q126" s="91">
        <f t="shared" si="72"/>
        <v>876.44861277999985</v>
      </c>
      <c r="R126" s="91">
        <f t="shared" si="72"/>
        <v>1668</v>
      </c>
      <c r="S126" s="91">
        <v>-78.55</v>
      </c>
      <c r="T126" s="91">
        <f t="shared" si="72"/>
        <v>238.78934899999999</v>
      </c>
      <c r="U126" s="91">
        <v>-82.09</v>
      </c>
      <c r="V126" s="158">
        <f>T126/$T$390*100</f>
        <v>2.1672701466613051</v>
      </c>
      <c r="W126" s="91">
        <f t="shared" si="72"/>
        <v>23687.02440856001</v>
      </c>
      <c r="X126" s="91">
        <f t="shared" si="72"/>
        <v>44392</v>
      </c>
      <c r="Y126" s="91">
        <v>7.82</v>
      </c>
      <c r="Z126" s="91">
        <f t="shared" si="72"/>
        <v>7676.779340000001</v>
      </c>
      <c r="AA126" s="91">
        <v>-2.04</v>
      </c>
      <c r="AB126" s="158">
        <f>Z126/$Z$390*100</f>
        <v>2.0201578446269552</v>
      </c>
      <c r="AC126" s="91">
        <f t="shared" si="72"/>
        <v>10014</v>
      </c>
      <c r="AD126" s="91">
        <f t="shared" si="72"/>
        <v>126.14225500000001</v>
      </c>
      <c r="AE126" s="158">
        <f>AD126/$AD$390*100</f>
        <v>4.178283012148138</v>
      </c>
      <c r="AF126" s="91">
        <f t="shared" si="72"/>
        <v>44</v>
      </c>
      <c r="AG126" s="91">
        <f t="shared" si="72"/>
        <v>10.447165</v>
      </c>
      <c r="AH126" s="158">
        <f>AG126/$AG$390*100</f>
        <v>3.8878824025212428</v>
      </c>
      <c r="AI126" s="91">
        <f t="shared" si="72"/>
        <v>75.717664499999998</v>
      </c>
      <c r="AJ126" s="91">
        <f t="shared" si="72"/>
        <v>30.701044999999997</v>
      </c>
      <c r="AK126" s="91">
        <v>-43.01</v>
      </c>
      <c r="AL126" s="158">
        <f>AJ126/$AJ$390*100</f>
        <v>0.13780667689972784</v>
      </c>
      <c r="AM126" s="91">
        <f t="shared" si="72"/>
        <v>30.260084999999997</v>
      </c>
      <c r="AN126" s="91">
        <f t="shared" si="72"/>
        <v>448.51170000000002</v>
      </c>
      <c r="AO126" s="91">
        <f t="shared" si="72"/>
        <v>3656</v>
      </c>
      <c r="AP126" s="91">
        <f t="shared" si="72"/>
        <v>19.826867</v>
      </c>
      <c r="AQ126" s="91">
        <v>364.48</v>
      </c>
      <c r="AR126" s="158">
        <f>AP126/$AP$390*100</f>
        <v>1.0520235697945539</v>
      </c>
      <c r="AS126" s="91">
        <f t="shared" si="72"/>
        <v>2.592098</v>
      </c>
      <c r="AT126" s="91">
        <f t="shared" si="72"/>
        <v>79.189100999999994</v>
      </c>
      <c r="AU126" s="91">
        <f t="shared" si="72"/>
        <v>119.63813</v>
      </c>
      <c r="AV126" s="91">
        <f t="shared" si="72"/>
        <v>302.97275600000006</v>
      </c>
      <c r="AW126" s="91">
        <f t="shared" si="72"/>
        <v>315.7436220000003</v>
      </c>
      <c r="AX126" s="91">
        <f t="shared" si="72"/>
        <v>84.689481999999998</v>
      </c>
      <c r="AY126" s="91">
        <f t="shared" si="72"/>
        <v>3.6811234060962751E-13</v>
      </c>
      <c r="AZ126" s="91">
        <f t="shared" si="72"/>
        <v>1259.6361710000001</v>
      </c>
      <c r="BA126" s="187"/>
      <c r="BB126" s="187">
        <f t="shared" si="61"/>
        <v>8878.4989920000025</v>
      </c>
      <c r="BC126" s="187">
        <f t="shared" ref="BC126:BC143" si="73">I126+N126+AJ126+AP126+AS126+AT126+AU126+AV126+AW126+AX126+AY126</f>
        <v>8878.4989920000007</v>
      </c>
      <c r="BD126" s="187">
        <f t="shared" si="62"/>
        <v>0</v>
      </c>
      <c r="BE126" s="187"/>
      <c r="BF126" s="187"/>
      <c r="BG126" s="187"/>
    </row>
    <row r="127" spans="1:59" s="150" customFormat="1" ht="20.25" customHeight="1" x14ac:dyDescent="0.15">
      <c r="A127" s="261" t="s">
        <v>78</v>
      </c>
      <c r="B127" s="75" t="s">
        <v>74</v>
      </c>
      <c r="C127" s="79">
        <v>14609.1098678</v>
      </c>
      <c r="D127" s="79">
        <v>3856.4317259999998</v>
      </c>
      <c r="E127" s="119">
        <v>5.4031757896536199</v>
      </c>
      <c r="F127" s="79">
        <f>D127/$D$143*100</f>
        <v>38.203741367276031</v>
      </c>
      <c r="G127" s="79">
        <v>0.24845977999999999</v>
      </c>
      <c r="H127" s="79">
        <v>82</v>
      </c>
      <c r="I127" s="79">
        <v>24.845977999999999</v>
      </c>
      <c r="J127" s="79">
        <v>-21.0594362985529</v>
      </c>
      <c r="K127" s="79">
        <f>I127/$I$143*100</f>
        <v>39.048277927927991</v>
      </c>
      <c r="L127" s="79">
        <v>8754.1098678800008</v>
      </c>
      <c r="M127" s="79">
        <v>19047</v>
      </c>
      <c r="N127" s="79">
        <v>2822.602954</v>
      </c>
      <c r="O127" s="79">
        <v>-7.6945650272086104</v>
      </c>
      <c r="P127" s="79">
        <f>N127/$N$143*100</f>
        <v>33.931084303798862</v>
      </c>
      <c r="Q127" s="79">
        <v>17.603671800000001</v>
      </c>
      <c r="R127" s="79">
        <v>42</v>
      </c>
      <c r="S127" s="79"/>
      <c r="T127" s="79">
        <v>4.9751909999999997</v>
      </c>
      <c r="U127" s="79"/>
      <c r="V127" s="79">
        <f>T127/$T$143*100</f>
        <v>2.1017278327658322</v>
      </c>
      <c r="W127" s="79">
        <v>8306.6138678799998</v>
      </c>
      <c r="X127" s="79">
        <v>15363</v>
      </c>
      <c r="Y127" s="79"/>
      <c r="Z127" s="79">
        <v>2779.643591</v>
      </c>
      <c r="AA127" s="79"/>
      <c r="AB127" s="79">
        <f>Z127/$Z$143*100</f>
        <v>33.985031992004934</v>
      </c>
      <c r="AC127" s="79">
        <v>3676</v>
      </c>
      <c r="AD127" s="79">
        <v>42.114083000000001</v>
      </c>
      <c r="AE127" s="79">
        <f>AD127/$AD$143*100</f>
        <v>31.60311841434163</v>
      </c>
      <c r="AF127" s="79">
        <v>8</v>
      </c>
      <c r="AG127" s="79">
        <v>0.84528000000000003</v>
      </c>
      <c r="AH127" s="79">
        <f>AG127/$AG$143*100</f>
        <v>13.306433331822099</v>
      </c>
      <c r="AI127" s="79">
        <v>29.3108</v>
      </c>
      <c r="AJ127" s="79">
        <v>138.03039999999999</v>
      </c>
      <c r="AK127" s="79">
        <v>149.474772449592</v>
      </c>
      <c r="AL127" s="79">
        <f>AJ127/$AJ$143*100</f>
        <v>43.57532157029307</v>
      </c>
      <c r="AM127" s="115">
        <v>138.03039999999999</v>
      </c>
      <c r="AN127" s="79">
        <v>576.78871700000002</v>
      </c>
      <c r="AO127" s="79">
        <v>129</v>
      </c>
      <c r="AP127" s="79">
        <v>147.14989299999999</v>
      </c>
      <c r="AQ127" s="79">
        <v>742.87755915770401</v>
      </c>
      <c r="AR127" s="79">
        <f>AP127/$AP$143*100</f>
        <v>92.0321030223934</v>
      </c>
      <c r="AS127" s="79">
        <v>-0.13822699999999999</v>
      </c>
      <c r="AT127" s="79">
        <v>2.291039</v>
      </c>
      <c r="AU127" s="79">
        <v>118.44543899999999</v>
      </c>
      <c r="AV127" s="79">
        <v>477.26955700000002</v>
      </c>
      <c r="AW127" s="79">
        <v>90.994316999999995</v>
      </c>
      <c r="AX127" s="79">
        <v>34.940376000000001</v>
      </c>
      <c r="AY127" s="80">
        <v>0</v>
      </c>
      <c r="AZ127" s="162">
        <v>617.27438700000005</v>
      </c>
      <c r="BA127" s="187">
        <v>0</v>
      </c>
      <c r="BB127" s="187">
        <f t="shared" si="61"/>
        <v>3856.4317259999998</v>
      </c>
      <c r="BC127" s="187">
        <f t="shared" si="73"/>
        <v>3856.4317260000003</v>
      </c>
      <c r="BD127" s="187">
        <f t="shared" si="62"/>
        <v>0</v>
      </c>
      <c r="BE127" s="187"/>
      <c r="BF127" s="187"/>
      <c r="BG127" s="187"/>
    </row>
    <row r="128" spans="1:59" s="150" customFormat="1" ht="20.25" customHeight="1" x14ac:dyDescent="0.15">
      <c r="A128" s="261"/>
      <c r="B128" s="69" t="s">
        <v>31</v>
      </c>
      <c r="C128" s="74">
        <v>5107.5563142700003</v>
      </c>
      <c r="D128" s="74">
        <v>1224.0768149999999</v>
      </c>
      <c r="E128" s="119">
        <v>8.6584856003373307</v>
      </c>
      <c r="F128" s="79">
        <f t="shared" ref="F128:F142" si="74">D128/$D$143*100</f>
        <v>12.126317118141815</v>
      </c>
      <c r="G128" s="74">
        <v>226.16599826999999</v>
      </c>
      <c r="H128" s="74">
        <v>18</v>
      </c>
      <c r="I128" s="74">
        <v>17.568556000000001</v>
      </c>
      <c r="J128" s="74">
        <v>10.5970851212409</v>
      </c>
      <c r="K128" s="79">
        <f t="shared" ref="K128:K142" si="75">I128/$I$143*100</f>
        <v>27.6109822475238</v>
      </c>
      <c r="L128" s="74">
        <v>3029.272246</v>
      </c>
      <c r="M128" s="74">
        <v>5647</v>
      </c>
      <c r="N128" s="74">
        <v>1091.1834329999999</v>
      </c>
      <c r="O128" s="74">
        <v>6.0069002135816802</v>
      </c>
      <c r="P128" s="79">
        <f t="shared" ref="P128:P142" si="76">N128/$N$143*100</f>
        <v>13.117338024309195</v>
      </c>
      <c r="Q128" s="74">
        <v>536.50249699999995</v>
      </c>
      <c r="R128" s="74">
        <v>941</v>
      </c>
      <c r="S128" s="74">
        <v>106.359649122807</v>
      </c>
      <c r="T128" s="74">
        <v>143.35047499999999</v>
      </c>
      <c r="U128" s="74">
        <v>71.650514149361797</v>
      </c>
      <c r="V128" s="79">
        <f t="shared" ref="V128:V142" si="77">T128/$T$143*100</f>
        <v>60.557209391097253</v>
      </c>
      <c r="W128" s="74">
        <v>2970.4862459999999</v>
      </c>
      <c r="X128" s="74">
        <v>5276</v>
      </c>
      <c r="Y128" s="74">
        <v>9.2792046396023196</v>
      </c>
      <c r="Z128" s="74">
        <v>1085.732407</v>
      </c>
      <c r="AA128" s="74">
        <v>6.20361367076947</v>
      </c>
      <c r="AB128" s="79">
        <f t="shared" ref="AB128:AB142" si="78">Z128/$Z$143*100</f>
        <v>13.27459775998725</v>
      </c>
      <c r="AC128" s="74">
        <v>371</v>
      </c>
      <c r="AD128" s="74">
        <v>5.4510259999999997</v>
      </c>
      <c r="AE128" s="79">
        <f t="shared" ref="AE128:AE142" si="79">AD128/$AD$143*100</f>
        <v>4.0905418778239806</v>
      </c>
      <c r="AF128" s="74">
        <v>0</v>
      </c>
      <c r="AG128" s="74">
        <v>0</v>
      </c>
      <c r="AH128" s="79">
        <f t="shared" ref="AH128:AH142" si="80">AG128/$AG$143*100</f>
        <v>0</v>
      </c>
      <c r="AI128" s="74">
        <v>4.6058599999999998</v>
      </c>
      <c r="AJ128" s="74">
        <v>11.096883999999999</v>
      </c>
      <c r="AK128" s="74" t="e">
        <v>#DIV/0!</v>
      </c>
      <c r="AL128" s="79">
        <f t="shared" ref="AL128:AL142" si="81">AJ128/$AJ$143*100</f>
        <v>3.503215876562265</v>
      </c>
      <c r="AM128" s="74">
        <v>11.096883999999999</v>
      </c>
      <c r="AN128" s="74">
        <v>413.87430000000001</v>
      </c>
      <c r="AO128" s="74">
        <v>35</v>
      </c>
      <c r="AP128" s="74">
        <v>10.471788999999999</v>
      </c>
      <c r="AQ128" s="74">
        <v>-16.960132447768402</v>
      </c>
      <c r="AR128" s="79">
        <f t="shared" ref="AR128:AR142" si="82">AP128/$AP$143*100</f>
        <v>6.5493813446182116</v>
      </c>
      <c r="AS128" s="74">
        <v>0</v>
      </c>
      <c r="AT128" s="74">
        <v>1.418866</v>
      </c>
      <c r="AU128" s="74">
        <v>0</v>
      </c>
      <c r="AV128" s="74">
        <v>71.905545000000004</v>
      </c>
      <c r="AW128" s="74">
        <v>14.007968</v>
      </c>
      <c r="AX128" s="74">
        <v>6.4237739999999999</v>
      </c>
      <c r="AY128" s="74">
        <v>0</v>
      </c>
      <c r="AZ128" s="74">
        <v>0</v>
      </c>
      <c r="BA128" s="187"/>
      <c r="BB128" s="187">
        <f t="shared" si="61"/>
        <v>1224.0768149999999</v>
      </c>
      <c r="BC128" s="187">
        <f t="shared" si="73"/>
        <v>1224.0768149999999</v>
      </c>
      <c r="BD128" s="187">
        <f t="shared" si="62"/>
        <v>0</v>
      </c>
      <c r="BE128" s="187"/>
      <c r="BF128" s="187"/>
      <c r="BG128" s="187"/>
    </row>
    <row r="129" spans="1:59" s="150" customFormat="1" ht="20.25" customHeight="1" x14ac:dyDescent="0.15">
      <c r="A129" s="261"/>
      <c r="B129" s="75" t="s">
        <v>32</v>
      </c>
      <c r="C129" s="76">
        <v>12207.682323360001</v>
      </c>
      <c r="D129" s="76">
        <v>2409.0799430000002</v>
      </c>
      <c r="E129" s="166">
        <v>0.95775193688827398</v>
      </c>
      <c r="F129" s="79">
        <f t="shared" si="74"/>
        <v>23.865550751219004</v>
      </c>
      <c r="G129" s="76">
        <v>113.5466</v>
      </c>
      <c r="H129" s="76">
        <v>9</v>
      </c>
      <c r="I129" s="76">
        <v>13.042292</v>
      </c>
      <c r="J129" s="76">
        <v>124.95875474784</v>
      </c>
      <c r="K129" s="79">
        <f t="shared" si="75"/>
        <v>20.497444006156325</v>
      </c>
      <c r="L129" s="76">
        <v>8003.2286575099997</v>
      </c>
      <c r="M129" s="76">
        <v>14260</v>
      </c>
      <c r="N129" s="76">
        <v>2265.8761770000001</v>
      </c>
      <c r="O129" s="76">
        <v>-0.33151216284357199</v>
      </c>
      <c r="P129" s="79">
        <f t="shared" si="76"/>
        <v>27.238558464201368</v>
      </c>
      <c r="Q129" s="76">
        <v>27.636355399999999</v>
      </c>
      <c r="R129" s="76">
        <v>68</v>
      </c>
      <c r="S129" s="76">
        <v>-98.681148176881294</v>
      </c>
      <c r="T129" s="76">
        <v>6.3363259999999997</v>
      </c>
      <c r="U129" s="76">
        <v>-99.251955783818204</v>
      </c>
      <c r="V129" s="79">
        <f t="shared" si="77"/>
        <v>2.6767279309835126</v>
      </c>
      <c r="W129" s="76">
        <v>7987.4906575100003</v>
      </c>
      <c r="X129" s="76">
        <v>14131</v>
      </c>
      <c r="Y129" s="76">
        <v>16.018062397372699</v>
      </c>
      <c r="Z129" s="76">
        <v>2264.3629380000002</v>
      </c>
      <c r="AA129" s="76">
        <v>-0.32725741579322498</v>
      </c>
      <c r="AB129" s="79">
        <f t="shared" si="78"/>
        <v>27.6850050627373</v>
      </c>
      <c r="AC129" s="76">
        <v>129</v>
      </c>
      <c r="AD129" s="76">
        <v>1.513239</v>
      </c>
      <c r="AE129" s="79">
        <f t="shared" si="79"/>
        <v>1.1355600763336082</v>
      </c>
      <c r="AF129" s="76">
        <v>0</v>
      </c>
      <c r="AG129" s="76">
        <v>0</v>
      </c>
      <c r="AH129" s="79">
        <f t="shared" si="80"/>
        <v>0</v>
      </c>
      <c r="AI129" s="76">
        <v>0.17180000000000001</v>
      </c>
      <c r="AJ129" s="76">
        <v>0.69899999999999995</v>
      </c>
      <c r="AK129" s="76">
        <v>0</v>
      </c>
      <c r="AL129" s="79">
        <f t="shared" si="81"/>
        <v>0.22066986531687843</v>
      </c>
      <c r="AM129" s="76">
        <v>0.69899999999999995</v>
      </c>
      <c r="AN129" s="76">
        <v>51.505200000000002</v>
      </c>
      <c r="AO129" s="76">
        <v>274</v>
      </c>
      <c r="AP129" s="76">
        <v>1.6114660000000001</v>
      </c>
      <c r="AQ129" s="76">
        <v>564.61250396961202</v>
      </c>
      <c r="AR129" s="79">
        <f t="shared" si="82"/>
        <v>1.0078607731579132</v>
      </c>
      <c r="AS129" s="76">
        <v>0</v>
      </c>
      <c r="AT129" s="76">
        <v>1.7300409999999999</v>
      </c>
      <c r="AU129" s="76">
        <v>0</v>
      </c>
      <c r="AV129" s="76">
        <v>35.103892000000002</v>
      </c>
      <c r="AW129" s="76">
        <v>86.427145999999993</v>
      </c>
      <c r="AX129" s="76">
        <v>4.5899289999999997</v>
      </c>
      <c r="AY129" s="76">
        <v>0</v>
      </c>
      <c r="AZ129" s="76">
        <v>0</v>
      </c>
      <c r="BA129" s="187"/>
      <c r="BB129" s="187">
        <f t="shared" si="61"/>
        <v>2409.0799430000002</v>
      </c>
      <c r="BC129" s="187">
        <f t="shared" si="73"/>
        <v>2409.0799430000002</v>
      </c>
      <c r="BD129" s="187">
        <f t="shared" si="62"/>
        <v>0</v>
      </c>
      <c r="BE129" s="187"/>
      <c r="BF129" s="187"/>
      <c r="BG129" s="187"/>
    </row>
    <row r="130" spans="1:59" s="150" customFormat="1" ht="20.25" customHeight="1" x14ac:dyDescent="0.15">
      <c r="A130" s="261"/>
      <c r="B130" s="75" t="s">
        <v>33</v>
      </c>
      <c r="C130" s="76">
        <v>2115.5975084000002</v>
      </c>
      <c r="D130" s="76">
        <v>459.1228910000001</v>
      </c>
      <c r="E130" s="76">
        <v>24.143961029597882</v>
      </c>
      <c r="F130" s="79">
        <f t="shared" si="74"/>
        <v>4.5483009760821753</v>
      </c>
      <c r="G130" s="76">
        <v>0</v>
      </c>
      <c r="H130" s="76">
        <v>0</v>
      </c>
      <c r="I130" s="76">
        <v>0</v>
      </c>
      <c r="J130" s="76" t="e">
        <v>#DIV/0!</v>
      </c>
      <c r="K130" s="79">
        <f t="shared" si="75"/>
        <v>0</v>
      </c>
      <c r="L130" s="76">
        <v>834.47257402000002</v>
      </c>
      <c r="M130" s="76">
        <v>1537</v>
      </c>
      <c r="N130" s="76">
        <v>379.18796000000003</v>
      </c>
      <c r="O130" s="76">
        <v>17.739051771107441</v>
      </c>
      <c r="P130" s="79">
        <f t="shared" si="76"/>
        <v>4.5582956042444192</v>
      </c>
      <c r="Q130" s="76">
        <v>9.3636375999999988</v>
      </c>
      <c r="R130" s="81">
        <v>15</v>
      </c>
      <c r="S130" s="76">
        <v>-21.052631578947366</v>
      </c>
      <c r="T130" s="76">
        <v>2.0326309999999999</v>
      </c>
      <c r="U130" s="76">
        <v>-93.522506445208549</v>
      </c>
      <c r="V130" s="79">
        <f t="shared" si="77"/>
        <v>0.85866796801221212</v>
      </c>
      <c r="W130" s="76">
        <v>832.27657402000011</v>
      </c>
      <c r="X130" s="76">
        <v>1519</v>
      </c>
      <c r="Y130" s="76">
        <v>36.600719424460436</v>
      </c>
      <c r="Z130" s="76">
        <v>378.84395999999998</v>
      </c>
      <c r="AA130" s="76">
        <v>24.937848324425648</v>
      </c>
      <c r="AB130" s="79">
        <f t="shared" si="78"/>
        <v>4.6318974642162445</v>
      </c>
      <c r="AC130" s="76">
        <v>17</v>
      </c>
      <c r="AD130" s="76">
        <v>0.23200000000000001</v>
      </c>
      <c r="AE130" s="79">
        <f t="shared" si="79"/>
        <v>0.17409671420667663</v>
      </c>
      <c r="AF130" s="76">
        <v>1</v>
      </c>
      <c r="AG130" s="76">
        <v>0.112</v>
      </c>
      <c r="AH130" s="79">
        <f t="shared" si="80"/>
        <v>1.763108713283261</v>
      </c>
      <c r="AI130" s="76">
        <v>5.621613</v>
      </c>
      <c r="AJ130" s="76">
        <v>21.146864000000001</v>
      </c>
      <c r="AK130" s="76" t="e">
        <v>#DIV/0!</v>
      </c>
      <c r="AL130" s="79">
        <f t="shared" si="81"/>
        <v>6.6759308022236699</v>
      </c>
      <c r="AM130" s="76">
        <v>21.146864000000001</v>
      </c>
      <c r="AN130" s="76">
        <v>2.9</v>
      </c>
      <c r="AO130" s="76">
        <v>10</v>
      </c>
      <c r="AP130" s="76">
        <v>3.0186000000000001E-2</v>
      </c>
      <c r="AQ130" s="76" t="e">
        <v>#DIV/0!</v>
      </c>
      <c r="AR130" s="79">
        <f t="shared" si="82"/>
        <v>1.8879259815934541E-2</v>
      </c>
      <c r="AS130" s="76">
        <v>0</v>
      </c>
      <c r="AT130" s="76">
        <v>0</v>
      </c>
      <c r="AU130" s="76">
        <v>0.19845599999999999</v>
      </c>
      <c r="AV130" s="76">
        <v>46.097549000000001</v>
      </c>
      <c r="AW130" s="76">
        <v>8.7716829999999995</v>
      </c>
      <c r="AX130" s="76">
        <v>3.6901929999999998</v>
      </c>
      <c r="AY130" s="76">
        <v>4.4408920985006262E-15</v>
      </c>
      <c r="AZ130" s="76"/>
      <c r="BA130" s="187"/>
      <c r="BB130" s="187">
        <f t="shared" ref="BB130:BB143" si="83">D130</f>
        <v>459.1228910000001</v>
      </c>
      <c r="BC130" s="187">
        <f t="shared" si="73"/>
        <v>459.1228910000001</v>
      </c>
      <c r="BD130" s="187">
        <f t="shared" si="62"/>
        <v>0</v>
      </c>
      <c r="BE130" s="187"/>
      <c r="BF130" s="187"/>
      <c r="BG130" s="187"/>
    </row>
    <row r="131" spans="1:59" s="150" customFormat="1" ht="20.25" customHeight="1" x14ac:dyDescent="0.15">
      <c r="A131" s="261"/>
      <c r="B131" s="75" t="s">
        <v>44</v>
      </c>
      <c r="C131" s="74">
        <v>9076.3411012800007</v>
      </c>
      <c r="D131" s="74">
        <v>283.17138799999998</v>
      </c>
      <c r="E131" s="167">
        <v>-10.6907806075107</v>
      </c>
      <c r="F131" s="79">
        <f t="shared" si="74"/>
        <v>2.8052373900018504</v>
      </c>
      <c r="G131" s="74">
        <v>6.5257461699999997</v>
      </c>
      <c r="H131" s="74">
        <v>2</v>
      </c>
      <c r="I131" s="74">
        <v>1.7237830000000001</v>
      </c>
      <c r="J131" s="74">
        <v>-5.7755799029650596</v>
      </c>
      <c r="K131" s="79">
        <f t="shared" si="75"/>
        <v>2.7091208754768075</v>
      </c>
      <c r="L131" s="74">
        <v>908.50765860000001</v>
      </c>
      <c r="M131" s="74">
        <v>3015</v>
      </c>
      <c r="N131" s="74">
        <v>241.30830399999999</v>
      </c>
      <c r="O131" s="74">
        <v>-19.206663658633001</v>
      </c>
      <c r="P131" s="79">
        <f t="shared" si="76"/>
        <v>2.9008162110180815</v>
      </c>
      <c r="Q131" s="74">
        <v>128.86920979999999</v>
      </c>
      <c r="R131" s="74">
        <v>223</v>
      </c>
      <c r="S131" s="74">
        <v>0</v>
      </c>
      <c r="T131" s="74">
        <v>31.878634000000002</v>
      </c>
      <c r="U131" s="74">
        <v>-66.590466680019205</v>
      </c>
      <c r="V131" s="79">
        <f t="shared" si="77"/>
        <v>13.466862347265698</v>
      </c>
      <c r="W131" s="74">
        <v>689.27365859999998</v>
      </c>
      <c r="X131" s="74">
        <v>1215</v>
      </c>
      <c r="Y131" s="74">
        <v>-9.5309009679821308</v>
      </c>
      <c r="Z131" s="74">
        <v>218.580105</v>
      </c>
      <c r="AA131" s="74">
        <v>-26.813926654176601</v>
      </c>
      <c r="AB131" s="79">
        <f t="shared" si="78"/>
        <v>2.6724476063380305</v>
      </c>
      <c r="AC131" s="74">
        <v>14</v>
      </c>
      <c r="AD131" s="74">
        <v>20.084382999999999</v>
      </c>
      <c r="AE131" s="79">
        <f t="shared" si="79"/>
        <v>15.07165985848463</v>
      </c>
      <c r="AF131" s="74">
        <v>0</v>
      </c>
      <c r="AG131" s="74">
        <v>2.6438160000000002</v>
      </c>
      <c r="AH131" s="79">
        <f t="shared" si="80"/>
        <v>41.619062731408022</v>
      </c>
      <c r="AI131" s="74">
        <v>0</v>
      </c>
      <c r="AJ131" s="74">
        <v>0</v>
      </c>
      <c r="AK131" s="74">
        <v>0</v>
      </c>
      <c r="AL131" s="79">
        <f t="shared" si="81"/>
        <v>0</v>
      </c>
      <c r="AM131" s="115">
        <v>0</v>
      </c>
      <c r="AN131" s="74">
        <v>0</v>
      </c>
      <c r="AO131" s="74">
        <v>0</v>
      </c>
      <c r="AP131" s="74">
        <v>4.7169999999999997E-2</v>
      </c>
      <c r="AQ131" s="74">
        <v>-206.22438409224</v>
      </c>
      <c r="AR131" s="79">
        <f t="shared" si="82"/>
        <v>2.9501579722971977E-2</v>
      </c>
      <c r="AS131" s="74">
        <v>0</v>
      </c>
      <c r="AT131" s="74">
        <v>0</v>
      </c>
      <c r="AU131" s="74">
        <v>0</v>
      </c>
      <c r="AV131" s="74">
        <v>4.431133</v>
      </c>
      <c r="AW131" s="74">
        <v>26.193843999999999</v>
      </c>
      <c r="AX131" s="74">
        <v>9.4671540000000007</v>
      </c>
      <c r="AY131" s="74">
        <v>0</v>
      </c>
      <c r="AZ131" s="74">
        <v>0</v>
      </c>
      <c r="BA131" s="187"/>
      <c r="BB131" s="187">
        <f t="shared" si="83"/>
        <v>283.17138799999998</v>
      </c>
      <c r="BC131" s="187">
        <f t="shared" si="73"/>
        <v>283.17138799999998</v>
      </c>
      <c r="BD131" s="187">
        <f t="shared" si="62"/>
        <v>0</v>
      </c>
      <c r="BE131" s="187"/>
      <c r="BF131" s="187"/>
      <c r="BG131" s="187"/>
    </row>
    <row r="132" spans="1:59" s="150" customFormat="1" ht="20.25" customHeight="1" x14ac:dyDescent="0.15">
      <c r="A132" s="261"/>
      <c r="B132" s="75" t="s">
        <v>42</v>
      </c>
      <c r="C132" s="79">
        <v>870.06510000000003</v>
      </c>
      <c r="D132" s="79">
        <v>152.64594</v>
      </c>
      <c r="E132" s="199">
        <v>-20.160109573056399</v>
      </c>
      <c r="F132" s="79">
        <f t="shared" si="74"/>
        <v>1.5121870233583736</v>
      </c>
      <c r="G132" s="79">
        <v>26.42</v>
      </c>
      <c r="H132" s="79">
        <v>3</v>
      </c>
      <c r="I132" s="79">
        <v>2.8807550000000002</v>
      </c>
      <c r="J132" s="79">
        <v>-77.004390291914206</v>
      </c>
      <c r="K132" s="79">
        <f t="shared" si="75"/>
        <v>4.5274338519605957</v>
      </c>
      <c r="L132" s="79">
        <v>658.44949999999994</v>
      </c>
      <c r="M132" s="79">
        <v>3950</v>
      </c>
      <c r="N132" s="79">
        <v>111.68642</v>
      </c>
      <c r="O132" s="79">
        <v>-23.825152188672298</v>
      </c>
      <c r="P132" s="79">
        <f t="shared" si="76"/>
        <v>1.3426051748578618</v>
      </c>
      <c r="Q132" s="79"/>
      <c r="R132" s="79"/>
      <c r="S132" s="79"/>
      <c r="T132" s="79"/>
      <c r="U132" s="79"/>
      <c r="V132" s="79">
        <f t="shared" si="77"/>
        <v>0</v>
      </c>
      <c r="W132" s="79">
        <v>228.88749999999999</v>
      </c>
      <c r="X132" s="79">
        <v>425</v>
      </c>
      <c r="Y132" s="79">
        <v>-19.659735349716399</v>
      </c>
      <c r="Z132" s="79">
        <v>71.619200000000006</v>
      </c>
      <c r="AA132" s="79">
        <v>-33.618682265702901</v>
      </c>
      <c r="AB132" s="79">
        <f t="shared" si="78"/>
        <v>0.87564492481072187</v>
      </c>
      <c r="AC132" s="79">
        <v>3523</v>
      </c>
      <c r="AD132" s="79">
        <v>39.855899999999998</v>
      </c>
      <c r="AE132" s="79">
        <f t="shared" si="79"/>
        <v>29.908539792025351</v>
      </c>
      <c r="AF132" s="79">
        <v>2</v>
      </c>
      <c r="AG132" s="79">
        <v>0.21132000000000001</v>
      </c>
      <c r="AH132" s="79">
        <f t="shared" si="80"/>
        <v>3.3266083329555247</v>
      </c>
      <c r="AI132" s="79">
        <v>0</v>
      </c>
      <c r="AJ132" s="79"/>
      <c r="AK132" s="79">
        <v>0</v>
      </c>
      <c r="AL132" s="79">
        <f t="shared" si="81"/>
        <v>0</v>
      </c>
      <c r="AM132" s="115">
        <v>0</v>
      </c>
      <c r="AN132" s="79">
        <v>5.0000000000000001E-3</v>
      </c>
      <c r="AO132" s="79">
        <v>1</v>
      </c>
      <c r="AP132" s="79">
        <v>6.6039999999999996E-3</v>
      </c>
      <c r="AQ132" s="79">
        <v>-79.987878787878799</v>
      </c>
      <c r="AR132" s="79">
        <f t="shared" si="82"/>
        <v>4.1303462474137579E-3</v>
      </c>
      <c r="AS132" s="79">
        <v>0</v>
      </c>
      <c r="AT132" s="79">
        <v>0</v>
      </c>
      <c r="AU132" s="79"/>
      <c r="AV132" s="79">
        <v>12.240897</v>
      </c>
      <c r="AW132" s="79">
        <v>25.097723999999999</v>
      </c>
      <c r="AX132" s="79">
        <v>0.73353999999999997</v>
      </c>
      <c r="AY132" s="80"/>
      <c r="AZ132" s="162"/>
      <c r="BA132" s="187"/>
      <c r="BB132" s="187">
        <f t="shared" si="83"/>
        <v>152.64594</v>
      </c>
      <c r="BC132" s="187">
        <f t="shared" si="73"/>
        <v>152.64594</v>
      </c>
      <c r="BD132" s="187">
        <f t="shared" si="62"/>
        <v>0</v>
      </c>
      <c r="BE132" s="187"/>
      <c r="BF132" s="187"/>
      <c r="BG132" s="187"/>
    </row>
    <row r="133" spans="1:59" s="150" customFormat="1" ht="20.25" customHeight="1" x14ac:dyDescent="0.15">
      <c r="A133" s="261"/>
      <c r="B133" s="75" t="s">
        <v>37</v>
      </c>
      <c r="C133" s="81">
        <v>78.98</v>
      </c>
      <c r="D133" s="81">
        <v>20.74</v>
      </c>
      <c r="E133" s="81">
        <v>-9.3134999999999994</v>
      </c>
      <c r="F133" s="79">
        <f t="shared" si="74"/>
        <v>0.20546081254734103</v>
      </c>
      <c r="G133" s="81">
        <v>0</v>
      </c>
      <c r="H133" s="81">
        <v>0</v>
      </c>
      <c r="I133" s="81">
        <v>0</v>
      </c>
      <c r="J133" s="81">
        <v>0</v>
      </c>
      <c r="K133" s="79">
        <f t="shared" si="75"/>
        <v>0</v>
      </c>
      <c r="L133" s="81">
        <v>76.48</v>
      </c>
      <c r="M133" s="81">
        <v>141</v>
      </c>
      <c r="N133" s="81">
        <v>20.54</v>
      </c>
      <c r="O133" s="81">
        <v>-5.0831999999999997</v>
      </c>
      <c r="P133" s="79">
        <f t="shared" si="76"/>
        <v>0.24691551839140768</v>
      </c>
      <c r="Q133" s="81">
        <v>0</v>
      </c>
      <c r="R133" s="81">
        <v>0</v>
      </c>
      <c r="S133" s="81">
        <v>-100</v>
      </c>
      <c r="T133" s="81">
        <v>0</v>
      </c>
      <c r="U133" s="81">
        <v>-100</v>
      </c>
      <c r="V133" s="79">
        <f t="shared" si="77"/>
        <v>0</v>
      </c>
      <c r="W133" s="81">
        <v>76.36</v>
      </c>
      <c r="X133" s="81">
        <v>140</v>
      </c>
      <c r="Y133" s="81">
        <v>10.2362</v>
      </c>
      <c r="Z133" s="81">
        <v>20.53</v>
      </c>
      <c r="AA133" s="81">
        <v>-5.1294000000000004</v>
      </c>
      <c r="AB133" s="79">
        <f t="shared" si="78"/>
        <v>0.25100797420753257</v>
      </c>
      <c r="AC133" s="81">
        <v>1</v>
      </c>
      <c r="AD133" s="81">
        <v>0.01</v>
      </c>
      <c r="AE133" s="79">
        <f t="shared" si="79"/>
        <v>7.5041687158050267E-3</v>
      </c>
      <c r="AF133" s="81">
        <v>0</v>
      </c>
      <c r="AG133" s="81">
        <v>0</v>
      </c>
      <c r="AH133" s="79">
        <f t="shared" si="80"/>
        <v>0</v>
      </c>
      <c r="AI133" s="81">
        <v>0</v>
      </c>
      <c r="AJ133" s="81">
        <v>0</v>
      </c>
      <c r="AK133" s="81">
        <v>0</v>
      </c>
      <c r="AL133" s="79">
        <f t="shared" si="81"/>
        <v>0</v>
      </c>
      <c r="AM133" s="81">
        <v>0</v>
      </c>
      <c r="AN133" s="81">
        <v>0</v>
      </c>
      <c r="AO133" s="81">
        <v>0</v>
      </c>
      <c r="AP133" s="81">
        <v>0</v>
      </c>
      <c r="AQ133" s="81">
        <v>0</v>
      </c>
      <c r="AR133" s="79">
        <f t="shared" si="82"/>
        <v>0</v>
      </c>
      <c r="AS133" s="81">
        <v>0</v>
      </c>
      <c r="AT133" s="81">
        <v>0</v>
      </c>
      <c r="AU133" s="81">
        <v>0</v>
      </c>
      <c r="AV133" s="81">
        <v>0</v>
      </c>
      <c r="AW133" s="81">
        <v>0.17</v>
      </c>
      <c r="AX133" s="81">
        <v>0.03</v>
      </c>
      <c r="AY133" s="81">
        <v>0</v>
      </c>
      <c r="AZ133" s="81">
        <v>0</v>
      </c>
      <c r="BA133" s="187"/>
      <c r="BB133" s="187">
        <f t="shared" si="83"/>
        <v>20.74</v>
      </c>
      <c r="BC133" s="187">
        <f t="shared" si="73"/>
        <v>20.740000000000002</v>
      </c>
      <c r="BD133" s="187">
        <f t="shared" si="62"/>
        <v>0</v>
      </c>
      <c r="BE133" s="187"/>
      <c r="BF133" s="187"/>
      <c r="BG133" s="187"/>
    </row>
    <row r="134" spans="1:59" s="150" customFormat="1" ht="20.25" customHeight="1" x14ac:dyDescent="0.15">
      <c r="A134" s="261"/>
      <c r="B134" s="75" t="s">
        <v>34</v>
      </c>
      <c r="C134" s="79">
        <v>1740.3121266000001</v>
      </c>
      <c r="D134" s="79">
        <v>247.03679399999999</v>
      </c>
      <c r="E134" s="199">
        <v>-9.8851295172028504</v>
      </c>
      <c r="F134" s="79">
        <f t="shared" si="74"/>
        <v>2.4472700301027048</v>
      </c>
      <c r="G134" s="79">
        <v>0.7</v>
      </c>
      <c r="H134" s="79">
        <v>1</v>
      </c>
      <c r="I134" s="79">
        <v>0.21509500000000001</v>
      </c>
      <c r="J134" s="79" t="s">
        <v>56</v>
      </c>
      <c r="K134" s="79">
        <f t="shared" si="75"/>
        <v>0.33804623593032535</v>
      </c>
      <c r="L134" s="79">
        <v>917.53147660000002</v>
      </c>
      <c r="M134" s="79">
        <v>1705</v>
      </c>
      <c r="N134" s="79">
        <v>233.572698</v>
      </c>
      <c r="O134" s="79">
        <v>-7.0268570024417398</v>
      </c>
      <c r="P134" s="79">
        <f t="shared" si="76"/>
        <v>2.8078249176606485</v>
      </c>
      <c r="Q134" s="79">
        <v>-0.38337919999999998</v>
      </c>
      <c r="R134" s="79">
        <v>14</v>
      </c>
      <c r="S134" s="79">
        <v>-98.440979955456598</v>
      </c>
      <c r="T134" s="79">
        <v>0.82128800000000002</v>
      </c>
      <c r="U134" s="79">
        <v>-99.3581421842201</v>
      </c>
      <c r="V134" s="79">
        <f t="shared" si="77"/>
        <v>0.34694624755443254</v>
      </c>
      <c r="W134" s="79">
        <v>917.28747659999999</v>
      </c>
      <c r="X134" s="79">
        <v>1703</v>
      </c>
      <c r="Y134" s="79">
        <v>5.7763975155279397</v>
      </c>
      <c r="Z134" s="79">
        <v>233.55005600000001</v>
      </c>
      <c r="AA134" s="79">
        <v>-7.0358696050351703</v>
      </c>
      <c r="AB134" s="79">
        <f t="shared" si="78"/>
        <v>2.8554762022706184</v>
      </c>
      <c r="AC134" s="79">
        <v>2</v>
      </c>
      <c r="AD134" s="79">
        <v>2.2641999999999999E-2</v>
      </c>
      <c r="AE134" s="79">
        <f t="shared" si="79"/>
        <v>1.6990938806325739E-2</v>
      </c>
      <c r="AF134" s="79">
        <v>0</v>
      </c>
      <c r="AG134" s="79">
        <v>0</v>
      </c>
      <c r="AH134" s="79">
        <f t="shared" si="80"/>
        <v>0</v>
      </c>
      <c r="AI134" s="79"/>
      <c r="AJ134" s="79"/>
      <c r="AK134" s="79"/>
      <c r="AL134" s="79">
        <f t="shared" si="81"/>
        <v>0</v>
      </c>
      <c r="AM134" s="115"/>
      <c r="AN134" s="79">
        <v>13.114000000000001</v>
      </c>
      <c r="AO134" s="79">
        <v>16</v>
      </c>
      <c r="AP134" s="79">
        <v>0.283862</v>
      </c>
      <c r="AQ134" s="79">
        <v>345.12709538818598</v>
      </c>
      <c r="AR134" s="79">
        <f t="shared" si="82"/>
        <v>0.17753609123006725</v>
      </c>
      <c r="AS134" s="79">
        <v>0</v>
      </c>
      <c r="AT134" s="79">
        <v>0.114151</v>
      </c>
      <c r="AU134" s="79">
        <v>0</v>
      </c>
      <c r="AV134" s="79">
        <v>1.1994180000000001</v>
      </c>
      <c r="AW134" s="79">
        <v>10.089782</v>
      </c>
      <c r="AX134" s="79">
        <v>1.561788</v>
      </c>
      <c r="AY134" s="80">
        <v>-1.53477230924182E-14</v>
      </c>
      <c r="AZ134" s="162"/>
      <c r="BA134" s="187"/>
      <c r="BB134" s="187">
        <f t="shared" si="83"/>
        <v>247.03679399999999</v>
      </c>
      <c r="BC134" s="187">
        <f t="shared" si="73"/>
        <v>247.03679399999999</v>
      </c>
      <c r="BD134" s="187">
        <f t="shared" si="62"/>
        <v>0</v>
      </c>
      <c r="BE134" s="187"/>
      <c r="BF134" s="187"/>
      <c r="BG134" s="187"/>
    </row>
    <row r="135" spans="1:59" s="150" customFormat="1" ht="20.25" customHeight="1" x14ac:dyDescent="0.15">
      <c r="A135" s="261"/>
      <c r="B135" s="75" t="s">
        <v>36</v>
      </c>
      <c r="C135" s="74">
        <v>585.00617164000005</v>
      </c>
      <c r="D135" s="74">
        <v>303.96301399999999</v>
      </c>
      <c r="E135" s="76">
        <v>414.67325573746399</v>
      </c>
      <c r="F135" s="79">
        <f t="shared" si="74"/>
        <v>3.0112096355245326</v>
      </c>
      <c r="G135" s="74">
        <v>8.75</v>
      </c>
      <c r="H135" s="74">
        <v>11</v>
      </c>
      <c r="I135" s="74">
        <v>1.59528</v>
      </c>
      <c r="J135" s="76">
        <v>27.410999669348602</v>
      </c>
      <c r="K135" s="79">
        <f t="shared" si="75"/>
        <v>2.5071638078752616</v>
      </c>
      <c r="L135" s="74">
        <v>321.19389663999999</v>
      </c>
      <c r="M135" s="74">
        <v>555</v>
      </c>
      <c r="N135" s="74">
        <v>130.172776</v>
      </c>
      <c r="O135" s="76">
        <v>488.57522843371299</v>
      </c>
      <c r="P135" s="79">
        <f t="shared" si="76"/>
        <v>1.5648334209585488</v>
      </c>
      <c r="Q135" s="74"/>
      <c r="R135" s="74"/>
      <c r="S135" s="74"/>
      <c r="T135" s="74"/>
      <c r="U135" s="74"/>
      <c r="V135" s="79">
        <f t="shared" si="77"/>
        <v>0</v>
      </c>
      <c r="W135" s="74">
        <v>320.70589663999999</v>
      </c>
      <c r="X135" s="74">
        <v>551</v>
      </c>
      <c r="Y135" s="76">
        <v>344.35483870967698</v>
      </c>
      <c r="Z135" s="74">
        <v>130.12749199999999</v>
      </c>
      <c r="AA135" s="76">
        <v>488.67180541110798</v>
      </c>
      <c r="AB135" s="79">
        <f t="shared" si="78"/>
        <v>1.590990655412903</v>
      </c>
      <c r="AC135" s="74">
        <v>4</v>
      </c>
      <c r="AD135" s="74">
        <v>4.5283999999999998E-2</v>
      </c>
      <c r="AE135" s="79">
        <f t="shared" si="79"/>
        <v>3.3981877612651479E-2</v>
      </c>
      <c r="AF135" s="74">
        <v>0</v>
      </c>
      <c r="AG135" s="74">
        <v>0</v>
      </c>
      <c r="AH135" s="79">
        <f t="shared" si="80"/>
        <v>0</v>
      </c>
      <c r="AI135" s="74">
        <v>35.546275000000001</v>
      </c>
      <c r="AJ135" s="74">
        <v>145.78963200000001</v>
      </c>
      <c r="AK135" s="76">
        <v>834.54892307692296</v>
      </c>
      <c r="AL135" s="79">
        <f t="shared" si="81"/>
        <v>46.024861885604111</v>
      </c>
      <c r="AM135" s="74">
        <v>145.78963200000001</v>
      </c>
      <c r="AN135" s="74">
        <v>0</v>
      </c>
      <c r="AO135" s="74">
        <v>0</v>
      </c>
      <c r="AP135" s="74">
        <v>0</v>
      </c>
      <c r="AQ135" s="76">
        <v>-100</v>
      </c>
      <c r="AR135" s="79">
        <f t="shared" si="82"/>
        <v>0</v>
      </c>
      <c r="AS135" s="74">
        <v>0</v>
      </c>
      <c r="AT135" s="74">
        <v>0</v>
      </c>
      <c r="AU135" s="74">
        <v>0</v>
      </c>
      <c r="AV135" s="74">
        <v>20.046233000000001</v>
      </c>
      <c r="AW135" s="74">
        <v>6.3590929999999997</v>
      </c>
      <c r="AX135" s="74">
        <v>0</v>
      </c>
      <c r="AY135" s="74">
        <v>0</v>
      </c>
      <c r="AZ135" s="74"/>
      <c r="BA135" s="187"/>
      <c r="BB135" s="187">
        <f t="shared" si="83"/>
        <v>303.96301399999999</v>
      </c>
      <c r="BC135" s="187">
        <f t="shared" si="73"/>
        <v>303.96301399999999</v>
      </c>
      <c r="BD135" s="187">
        <f t="shared" si="62"/>
        <v>0</v>
      </c>
      <c r="BE135" s="187"/>
      <c r="BF135" s="187"/>
      <c r="BG135" s="187"/>
    </row>
    <row r="136" spans="1:59" s="150" customFormat="1" ht="20.25" customHeight="1" x14ac:dyDescent="0.15">
      <c r="A136" s="261"/>
      <c r="B136" s="75" t="s">
        <v>38</v>
      </c>
      <c r="C136" s="83">
        <v>1858.48</v>
      </c>
      <c r="D136" s="83">
        <v>303.11</v>
      </c>
      <c r="E136" s="83">
        <v>3.8439138031450302</v>
      </c>
      <c r="F136" s="79">
        <f t="shared" si="74"/>
        <v>3.0027592522287634</v>
      </c>
      <c r="G136" s="161">
        <v>0</v>
      </c>
      <c r="H136" s="83">
        <v>0</v>
      </c>
      <c r="I136" s="83">
        <v>0</v>
      </c>
      <c r="J136" s="83">
        <v>0</v>
      </c>
      <c r="K136" s="79">
        <f t="shared" si="75"/>
        <v>0</v>
      </c>
      <c r="L136" s="94">
        <v>966.31</v>
      </c>
      <c r="M136" s="94">
        <v>1801</v>
      </c>
      <c r="N136" s="83">
        <v>269.5</v>
      </c>
      <c r="O136" s="83">
        <v>1.7288237958629</v>
      </c>
      <c r="P136" s="79">
        <f t="shared" si="76"/>
        <v>3.2397143235873602</v>
      </c>
      <c r="Q136" s="83">
        <v>33.35</v>
      </c>
      <c r="R136" s="83">
        <v>99</v>
      </c>
      <c r="S136" s="83">
        <v>-63.602941176470601</v>
      </c>
      <c r="T136" s="83">
        <v>10.24</v>
      </c>
      <c r="U136" s="83">
        <v>-64.847236525918305</v>
      </c>
      <c r="V136" s="79">
        <f t="shared" si="77"/>
        <v>4.3258023676924404</v>
      </c>
      <c r="W136" s="94">
        <v>670.73415999999997</v>
      </c>
      <c r="X136" s="83">
        <v>1775</v>
      </c>
      <c r="Y136" s="83">
        <v>16.013071895424801</v>
      </c>
      <c r="Z136" s="83">
        <v>266.94</v>
      </c>
      <c r="AA136" s="83">
        <v>2.3792330204097101</v>
      </c>
      <c r="AB136" s="79">
        <f t="shared" si="78"/>
        <v>3.2637149846545905</v>
      </c>
      <c r="AC136" s="83">
        <v>2</v>
      </c>
      <c r="AD136" s="83">
        <v>0.02</v>
      </c>
      <c r="AE136" s="79">
        <f t="shared" si="79"/>
        <v>1.5008337431610053E-2</v>
      </c>
      <c r="AF136" s="83">
        <v>24</v>
      </c>
      <c r="AG136" s="83">
        <v>2.54</v>
      </c>
      <c r="AH136" s="79">
        <f t="shared" si="80"/>
        <v>39.984786890531097</v>
      </c>
      <c r="AI136" s="83">
        <v>0</v>
      </c>
      <c r="AJ136" s="83">
        <v>0</v>
      </c>
      <c r="AK136" s="83">
        <v>-1</v>
      </c>
      <c r="AL136" s="79">
        <f t="shared" si="81"/>
        <v>0</v>
      </c>
      <c r="AM136" s="83">
        <v>0</v>
      </c>
      <c r="AN136" s="94">
        <v>0.38</v>
      </c>
      <c r="AO136" s="83">
        <v>1</v>
      </c>
      <c r="AP136" s="83">
        <v>0.01</v>
      </c>
      <c r="AQ136" s="83">
        <v>0</v>
      </c>
      <c r="AR136" s="79">
        <f t="shared" si="82"/>
        <v>6.2543098840305246E-3</v>
      </c>
      <c r="AS136" s="83">
        <v>0</v>
      </c>
      <c r="AT136" s="83">
        <v>0</v>
      </c>
      <c r="AU136" s="83">
        <v>0</v>
      </c>
      <c r="AV136" s="83">
        <v>21.43</v>
      </c>
      <c r="AW136" s="83">
        <v>12.17</v>
      </c>
      <c r="AX136" s="83">
        <v>0</v>
      </c>
      <c r="AY136" s="83">
        <v>0</v>
      </c>
      <c r="AZ136" s="83">
        <v>0</v>
      </c>
      <c r="BA136" s="187"/>
      <c r="BB136" s="187">
        <f t="shared" si="83"/>
        <v>303.11</v>
      </c>
      <c r="BC136" s="187">
        <f t="shared" si="73"/>
        <v>303.11</v>
      </c>
      <c r="BD136" s="187">
        <f t="shared" si="62"/>
        <v>0</v>
      </c>
      <c r="BE136" s="187"/>
      <c r="BF136" s="187"/>
      <c r="BG136" s="187"/>
    </row>
    <row r="137" spans="1:59" s="150" customFormat="1" ht="20.25" customHeight="1" x14ac:dyDescent="0.15">
      <c r="A137" s="261"/>
      <c r="B137" s="75" t="s">
        <v>55</v>
      </c>
      <c r="C137" s="115">
        <v>218.2144663</v>
      </c>
      <c r="D137" s="115">
        <v>66.034502000000003</v>
      </c>
      <c r="E137" s="115">
        <v>-16.233265634011499</v>
      </c>
      <c r="F137" s="79">
        <f t="shared" si="74"/>
        <v>0.6541708021735303</v>
      </c>
      <c r="G137" s="115">
        <v>25.922563310000001</v>
      </c>
      <c r="H137" s="115">
        <v>3</v>
      </c>
      <c r="I137" s="115">
        <v>1.4741120000000001</v>
      </c>
      <c r="J137" s="115">
        <v>773.99326471564802</v>
      </c>
      <c r="K137" s="79">
        <f t="shared" si="75"/>
        <v>2.3167345263242924</v>
      </c>
      <c r="L137" s="115">
        <v>133.30190300000001</v>
      </c>
      <c r="M137" s="115">
        <v>247</v>
      </c>
      <c r="N137" s="115">
        <v>60.073909999999998</v>
      </c>
      <c r="O137" s="115">
        <v>-7.5633280396895097</v>
      </c>
      <c r="P137" s="79">
        <f t="shared" si="76"/>
        <v>0.72216069276771033</v>
      </c>
      <c r="Q137" s="115"/>
      <c r="R137" s="115"/>
      <c r="S137" s="115"/>
      <c r="T137" s="115"/>
      <c r="U137" s="115">
        <v>-100</v>
      </c>
      <c r="V137" s="79">
        <f t="shared" si="77"/>
        <v>0</v>
      </c>
      <c r="W137" s="115">
        <v>133.30190300000001</v>
      </c>
      <c r="X137" s="74">
        <v>247</v>
      </c>
      <c r="Y137" s="74">
        <v>1.22950819672131</v>
      </c>
      <c r="Z137" s="74">
        <v>60.073909999999998</v>
      </c>
      <c r="AA137" s="74">
        <v>-7.5096235230812596</v>
      </c>
      <c r="AB137" s="79">
        <f t="shared" si="78"/>
        <v>0.73448760116052769</v>
      </c>
      <c r="AC137" s="74"/>
      <c r="AD137" s="74"/>
      <c r="AE137" s="79">
        <f t="shared" si="79"/>
        <v>0</v>
      </c>
      <c r="AF137" s="74"/>
      <c r="AG137" s="74"/>
      <c r="AH137" s="79">
        <f t="shared" si="80"/>
        <v>0</v>
      </c>
      <c r="AI137" s="74"/>
      <c r="AJ137" s="74"/>
      <c r="AK137" s="74" t="s">
        <v>56</v>
      </c>
      <c r="AL137" s="79">
        <f t="shared" si="81"/>
        <v>0</v>
      </c>
      <c r="AM137" s="74"/>
      <c r="AN137" s="115"/>
      <c r="AO137" s="115"/>
      <c r="AP137" s="115"/>
      <c r="AQ137" s="115" t="s">
        <v>56</v>
      </c>
      <c r="AR137" s="79">
        <f t="shared" si="82"/>
        <v>0</v>
      </c>
      <c r="AS137" s="115"/>
      <c r="AT137" s="115"/>
      <c r="AU137" s="115"/>
      <c r="AV137" s="115">
        <v>4.4387449999999999</v>
      </c>
      <c r="AW137" s="115">
        <v>3.7734999999999998E-2</v>
      </c>
      <c r="AX137" s="115">
        <v>0.01</v>
      </c>
      <c r="AY137" s="115"/>
      <c r="AZ137" s="115"/>
      <c r="BA137" s="187"/>
      <c r="BB137" s="187">
        <f t="shared" si="83"/>
        <v>66.034502000000003</v>
      </c>
      <c r="BC137" s="187">
        <f t="shared" si="73"/>
        <v>66.034502000000003</v>
      </c>
      <c r="BD137" s="187">
        <f t="shared" si="62"/>
        <v>0</v>
      </c>
      <c r="BE137" s="187"/>
      <c r="BF137" s="187"/>
      <c r="BG137" s="187"/>
    </row>
    <row r="138" spans="1:59" s="150" customFormat="1" ht="20.25" customHeight="1" x14ac:dyDescent="0.15">
      <c r="A138" s="261"/>
      <c r="B138" s="75" t="s">
        <v>61</v>
      </c>
      <c r="C138" s="79">
        <v>61.325237299999998</v>
      </c>
      <c r="D138" s="79">
        <v>8.3091190000000008</v>
      </c>
      <c r="E138" s="79">
        <v>-50.387321452294998</v>
      </c>
      <c r="F138" s="79">
        <f t="shared" si="74"/>
        <v>8.2314288394047738E-2</v>
      </c>
      <c r="G138" s="79">
        <v>0</v>
      </c>
      <c r="H138" s="79"/>
      <c r="I138" s="79"/>
      <c r="J138" s="115"/>
      <c r="K138" s="79">
        <f t="shared" si="75"/>
        <v>0</v>
      </c>
      <c r="L138" s="79">
        <v>61.325237299999998</v>
      </c>
      <c r="M138" s="79">
        <v>35</v>
      </c>
      <c r="N138" s="79">
        <v>8.3091190000000008</v>
      </c>
      <c r="O138" s="79">
        <v>-50.387321452294998</v>
      </c>
      <c r="P138" s="79">
        <f t="shared" si="76"/>
        <v>9.9885609798485653E-2</v>
      </c>
      <c r="Q138" s="79"/>
      <c r="R138" s="79"/>
      <c r="S138" s="79"/>
      <c r="T138" s="79"/>
      <c r="U138" s="79"/>
      <c r="V138" s="79">
        <f t="shared" si="77"/>
        <v>0</v>
      </c>
      <c r="W138" s="79">
        <v>61.325237299999998</v>
      </c>
      <c r="X138" s="79">
        <v>35</v>
      </c>
      <c r="Y138" s="79">
        <v>-53.947368421052602</v>
      </c>
      <c r="Z138" s="79">
        <v>8.3091190000000008</v>
      </c>
      <c r="AA138" s="79">
        <v>-50.387321452294998</v>
      </c>
      <c r="AB138" s="79">
        <f t="shared" si="78"/>
        <v>0.10159060534044419</v>
      </c>
      <c r="AC138" s="79"/>
      <c r="AD138" s="79"/>
      <c r="AE138" s="79">
        <f t="shared" si="79"/>
        <v>0</v>
      </c>
      <c r="AF138" s="79"/>
      <c r="AG138" s="79"/>
      <c r="AH138" s="79">
        <f t="shared" si="80"/>
        <v>0</v>
      </c>
      <c r="AI138" s="79"/>
      <c r="AJ138" s="79"/>
      <c r="AK138" s="79"/>
      <c r="AL138" s="79">
        <f t="shared" si="81"/>
        <v>0</v>
      </c>
      <c r="AM138" s="115"/>
      <c r="AN138" s="79"/>
      <c r="AO138" s="79"/>
      <c r="AP138" s="79"/>
      <c r="AQ138" s="79"/>
      <c r="AR138" s="79">
        <f t="shared" si="82"/>
        <v>0</v>
      </c>
      <c r="AS138" s="79"/>
      <c r="AT138" s="79"/>
      <c r="AU138" s="79"/>
      <c r="AV138" s="79"/>
      <c r="AW138" s="79"/>
      <c r="AX138" s="79"/>
      <c r="AY138" s="80"/>
      <c r="AZ138" s="115"/>
      <c r="BA138" s="187"/>
      <c r="BB138" s="187">
        <f t="shared" si="83"/>
        <v>8.3091190000000008</v>
      </c>
      <c r="BC138" s="187">
        <f t="shared" si="73"/>
        <v>8.3091190000000008</v>
      </c>
      <c r="BD138" s="187">
        <f t="shared" si="62"/>
        <v>0</v>
      </c>
      <c r="BE138" s="187"/>
      <c r="BF138" s="187"/>
      <c r="BG138" s="187"/>
    </row>
    <row r="139" spans="1:59" s="150" customFormat="1" ht="20.25" customHeight="1" x14ac:dyDescent="0.15">
      <c r="A139" s="261"/>
      <c r="B139" s="75" t="s">
        <v>60</v>
      </c>
      <c r="C139" s="79">
        <v>527.20290894000004</v>
      </c>
      <c r="D139" s="79">
        <v>84.235837000000004</v>
      </c>
      <c r="E139" s="79">
        <v>-59.761465702004898</v>
      </c>
      <c r="F139" s="79">
        <f t="shared" si="74"/>
        <v>0.83448232958656576</v>
      </c>
      <c r="G139" s="79"/>
      <c r="H139" s="79"/>
      <c r="I139" s="79"/>
      <c r="J139" s="79" t="s">
        <v>56</v>
      </c>
      <c r="K139" s="79">
        <f t="shared" si="75"/>
        <v>0</v>
      </c>
      <c r="L139" s="79">
        <v>224.37007259999999</v>
      </c>
      <c r="M139" s="79">
        <v>473</v>
      </c>
      <c r="N139" s="79">
        <v>63.474522</v>
      </c>
      <c r="O139" s="79">
        <v>-64.773043427236701</v>
      </c>
      <c r="P139" s="79">
        <f t="shared" si="76"/>
        <v>0.76304014139614473</v>
      </c>
      <c r="Q139" s="74">
        <v>0.122</v>
      </c>
      <c r="R139" s="74">
        <v>1</v>
      </c>
      <c r="S139" s="74">
        <v>-95.8333333333333</v>
      </c>
      <c r="T139" s="74">
        <v>8.0659999999999996E-2</v>
      </c>
      <c r="U139" s="74">
        <v>-97.663443110372597</v>
      </c>
      <c r="V139" s="79">
        <f t="shared" si="77"/>
        <v>3.4074142478327366E-2</v>
      </c>
      <c r="W139" s="74">
        <v>220.95407259999999</v>
      </c>
      <c r="X139" s="74">
        <v>445</v>
      </c>
      <c r="Y139" s="74">
        <v>-34.074074074074097</v>
      </c>
      <c r="Z139" s="74">
        <v>63.157533999999998</v>
      </c>
      <c r="AA139" s="74">
        <v>-49.411673883447399</v>
      </c>
      <c r="AB139" s="79">
        <f t="shared" si="78"/>
        <v>0.77218921896168347</v>
      </c>
      <c r="AC139" s="79">
        <v>28</v>
      </c>
      <c r="AD139" s="79">
        <v>0.31698799999999999</v>
      </c>
      <c r="AE139" s="79">
        <f t="shared" si="79"/>
        <v>0.23787314328856035</v>
      </c>
      <c r="AF139" s="79"/>
      <c r="AG139" s="79"/>
      <c r="AH139" s="79">
        <f t="shared" si="80"/>
        <v>0</v>
      </c>
      <c r="AI139" s="79"/>
      <c r="AJ139" s="79"/>
      <c r="AK139" s="79">
        <v>0</v>
      </c>
      <c r="AL139" s="79">
        <f t="shared" si="81"/>
        <v>0</v>
      </c>
      <c r="AM139" s="115"/>
      <c r="AN139" s="79">
        <v>4.2500000000000003E-2</v>
      </c>
      <c r="AO139" s="79">
        <v>12</v>
      </c>
      <c r="AP139" s="79">
        <v>0.113208</v>
      </c>
      <c r="AQ139" s="79">
        <v>118.181818181818</v>
      </c>
      <c r="AR139" s="79">
        <f t="shared" si="82"/>
        <v>7.080379133513276E-2</v>
      </c>
      <c r="AS139" s="79"/>
      <c r="AT139" s="79"/>
      <c r="AU139" s="79"/>
      <c r="AV139" s="79">
        <v>15.605378999999999</v>
      </c>
      <c r="AW139" s="79">
        <v>3.3547280000000002</v>
      </c>
      <c r="AX139" s="79">
        <v>1.6879999999999999</v>
      </c>
      <c r="AY139" s="80"/>
      <c r="AZ139" s="162"/>
      <c r="BA139" s="187"/>
      <c r="BB139" s="187">
        <f t="shared" si="83"/>
        <v>84.235837000000004</v>
      </c>
      <c r="BC139" s="187">
        <f t="shared" si="73"/>
        <v>84.235836999999989</v>
      </c>
      <c r="BD139" s="187">
        <f t="shared" si="62"/>
        <v>0</v>
      </c>
      <c r="BE139" s="187"/>
      <c r="BF139" s="187"/>
      <c r="BG139" s="187"/>
    </row>
    <row r="140" spans="1:59" s="150" customFormat="1" ht="20.25" customHeight="1" x14ac:dyDescent="0.15">
      <c r="A140" s="261"/>
      <c r="B140" s="77" t="s">
        <v>46</v>
      </c>
      <c r="C140" s="79">
        <v>1187.069994</v>
      </c>
      <c r="D140" s="79">
        <v>322.48262700000402</v>
      </c>
      <c r="E140" s="79">
        <v>0</v>
      </c>
      <c r="F140" s="79">
        <f t="shared" si="74"/>
        <v>3.1946741839836994</v>
      </c>
      <c r="G140" s="79">
        <v>0</v>
      </c>
      <c r="H140" s="79">
        <v>0</v>
      </c>
      <c r="I140" s="79">
        <v>0</v>
      </c>
      <c r="J140" s="79">
        <v>0</v>
      </c>
      <c r="K140" s="79">
        <f t="shared" si="75"/>
        <v>0</v>
      </c>
      <c r="L140" s="79">
        <v>1141.904994</v>
      </c>
      <c r="M140" s="79">
        <v>3728</v>
      </c>
      <c r="N140" s="79">
        <v>322.12802700000401</v>
      </c>
      <c r="O140" s="79">
        <v>0</v>
      </c>
      <c r="P140" s="79">
        <f t="shared" si="76"/>
        <v>3.8723665421181774</v>
      </c>
      <c r="Q140" s="74">
        <v>131.91955999999999</v>
      </c>
      <c r="R140" s="74">
        <v>243</v>
      </c>
      <c r="S140" s="74">
        <v>0</v>
      </c>
      <c r="T140" s="74">
        <v>37.003884999999997</v>
      </c>
      <c r="U140" s="74">
        <v>0</v>
      </c>
      <c r="V140" s="79">
        <f t="shared" si="77"/>
        <v>15.631981772150269</v>
      </c>
      <c r="W140" s="74">
        <v>887.41299400000003</v>
      </c>
      <c r="X140" s="74">
        <v>1643</v>
      </c>
      <c r="Y140" s="74">
        <v>0</v>
      </c>
      <c r="Z140" s="74">
        <v>298.53430800000501</v>
      </c>
      <c r="AA140" s="74">
        <v>0</v>
      </c>
      <c r="AB140" s="79">
        <f t="shared" si="78"/>
        <v>3.649999604604425</v>
      </c>
      <c r="AC140" s="79">
        <v>2085</v>
      </c>
      <c r="AD140" s="79">
        <v>23.593718999999599</v>
      </c>
      <c r="AE140" s="79">
        <f t="shared" si="79"/>
        <v>17.705124800929166</v>
      </c>
      <c r="AF140" s="79">
        <v>0</v>
      </c>
      <c r="AG140" s="79">
        <v>0</v>
      </c>
      <c r="AH140" s="79">
        <f t="shared" si="80"/>
        <v>0</v>
      </c>
      <c r="AI140" s="79">
        <v>0</v>
      </c>
      <c r="AJ140" s="79">
        <v>0</v>
      </c>
      <c r="AK140" s="79">
        <v>0</v>
      </c>
      <c r="AL140" s="79">
        <f t="shared" si="81"/>
        <v>0</v>
      </c>
      <c r="AM140" s="115">
        <v>0</v>
      </c>
      <c r="AN140" s="79">
        <v>0</v>
      </c>
      <c r="AO140" s="79">
        <v>0</v>
      </c>
      <c r="AP140" s="79">
        <v>0</v>
      </c>
      <c r="AQ140" s="79">
        <v>0</v>
      </c>
      <c r="AR140" s="79">
        <f t="shared" si="82"/>
        <v>0</v>
      </c>
      <c r="AS140" s="79">
        <v>0</v>
      </c>
      <c r="AT140" s="79">
        <v>0</v>
      </c>
      <c r="AU140" s="79">
        <v>0</v>
      </c>
      <c r="AV140" s="79">
        <v>0.35460000000000003</v>
      </c>
      <c r="AW140" s="79">
        <v>0</v>
      </c>
      <c r="AX140" s="79">
        <v>0</v>
      </c>
      <c r="AY140" s="80">
        <v>0</v>
      </c>
      <c r="AZ140" s="162"/>
      <c r="BA140" s="187"/>
      <c r="BB140" s="187">
        <f t="shared" si="83"/>
        <v>322.48262700000402</v>
      </c>
      <c r="BC140" s="187">
        <f t="shared" si="73"/>
        <v>322.48262700000402</v>
      </c>
      <c r="BD140" s="187">
        <f t="shared" si="62"/>
        <v>0</v>
      </c>
      <c r="BE140" s="187"/>
      <c r="BF140" s="187"/>
      <c r="BG140" s="187"/>
    </row>
    <row r="141" spans="1:59" s="150" customFormat="1" ht="20.25" customHeight="1" x14ac:dyDescent="0.15">
      <c r="A141" s="261"/>
      <c r="B141" s="77" t="s">
        <v>54</v>
      </c>
      <c r="C141" s="79">
        <v>196.9368686</v>
      </c>
      <c r="D141" s="79">
        <v>61.133870999999999</v>
      </c>
      <c r="E141" s="79"/>
      <c r="F141" s="79">
        <f t="shared" si="74"/>
        <v>0.60562270057012191</v>
      </c>
      <c r="G141" s="79">
        <v>0</v>
      </c>
      <c r="H141" s="79">
        <v>0</v>
      </c>
      <c r="I141" s="79">
        <v>0</v>
      </c>
      <c r="J141" s="79"/>
      <c r="K141" s="79">
        <f t="shared" si="75"/>
        <v>0</v>
      </c>
      <c r="L141" s="79">
        <v>144.17186860000001</v>
      </c>
      <c r="M141" s="79">
        <v>256</v>
      </c>
      <c r="N141" s="79">
        <v>56.327627999999997</v>
      </c>
      <c r="O141" s="79"/>
      <c r="P141" s="79">
        <f t="shared" si="76"/>
        <v>0.67712587475065089</v>
      </c>
      <c r="Q141" s="74">
        <v>0</v>
      </c>
      <c r="R141" s="74">
        <v>0</v>
      </c>
      <c r="S141" s="74"/>
      <c r="T141" s="74">
        <v>0</v>
      </c>
      <c r="U141" s="74"/>
      <c r="V141" s="79">
        <f t="shared" si="77"/>
        <v>0</v>
      </c>
      <c r="W141" s="74">
        <v>144.17186860000001</v>
      </c>
      <c r="X141" s="74">
        <v>256</v>
      </c>
      <c r="Y141" s="74"/>
      <c r="Z141" s="74">
        <v>56.327627999999997</v>
      </c>
      <c r="AA141" s="74" t="e">
        <v>#DIV/0!</v>
      </c>
      <c r="AB141" s="79">
        <f t="shared" si="78"/>
        <v>0.68868406216246902</v>
      </c>
      <c r="AC141" s="79">
        <v>0</v>
      </c>
      <c r="AD141" s="79">
        <v>0</v>
      </c>
      <c r="AE141" s="79">
        <f t="shared" si="79"/>
        <v>0</v>
      </c>
      <c r="AF141" s="79">
        <v>0</v>
      </c>
      <c r="AG141" s="79">
        <v>0</v>
      </c>
      <c r="AH141" s="79">
        <f t="shared" si="80"/>
        <v>0</v>
      </c>
      <c r="AI141" s="79"/>
      <c r="AJ141" s="79"/>
      <c r="AK141" s="79"/>
      <c r="AL141" s="79">
        <f t="shared" si="81"/>
        <v>0</v>
      </c>
      <c r="AM141" s="115"/>
      <c r="AN141" s="79">
        <v>0</v>
      </c>
      <c r="AO141" s="79">
        <v>0</v>
      </c>
      <c r="AP141" s="79">
        <v>0</v>
      </c>
      <c r="AQ141" s="79"/>
      <c r="AR141" s="79">
        <f t="shared" si="82"/>
        <v>0</v>
      </c>
      <c r="AS141" s="79">
        <v>0</v>
      </c>
      <c r="AT141" s="79">
        <v>0</v>
      </c>
      <c r="AU141" s="79">
        <v>0</v>
      </c>
      <c r="AV141" s="79">
        <v>4.8062430000000003</v>
      </c>
      <c r="AW141" s="79">
        <v>0</v>
      </c>
      <c r="AX141" s="79">
        <v>0</v>
      </c>
      <c r="AY141" s="80"/>
      <c r="AZ141" s="162"/>
      <c r="BA141" s="187"/>
      <c r="BB141" s="187">
        <f t="shared" si="83"/>
        <v>61.133870999999999</v>
      </c>
      <c r="BC141" s="187">
        <f t="shared" si="73"/>
        <v>61.133870999999999</v>
      </c>
      <c r="BD141" s="187">
        <f t="shared" si="62"/>
        <v>0</v>
      </c>
      <c r="BE141" s="187"/>
      <c r="BF141" s="187"/>
      <c r="BG141" s="187"/>
    </row>
    <row r="142" spans="1:59" s="150" customFormat="1" ht="20.25" customHeight="1" x14ac:dyDescent="0.15">
      <c r="A142" s="261"/>
      <c r="B142" s="77" t="s">
        <v>39</v>
      </c>
      <c r="C142" s="79">
        <v>1107.0172922199999</v>
      </c>
      <c r="D142" s="79">
        <v>292.807884</v>
      </c>
      <c r="E142" s="79" t="s">
        <v>49</v>
      </c>
      <c r="F142" s="79">
        <f t="shared" si="74"/>
        <v>2.90070133880943</v>
      </c>
      <c r="G142" s="79">
        <v>2.0139999999999998</v>
      </c>
      <c r="H142" s="79">
        <v>1</v>
      </c>
      <c r="I142" s="79">
        <v>0.28301900000000002</v>
      </c>
      <c r="J142" s="79" t="s">
        <v>49</v>
      </c>
      <c r="K142" s="79">
        <f t="shared" si="75"/>
        <v>0.44479652082458798</v>
      </c>
      <c r="L142" s="79">
        <v>652.80270622</v>
      </c>
      <c r="M142" s="79">
        <v>1222</v>
      </c>
      <c r="N142" s="79">
        <v>242.690775</v>
      </c>
      <c r="O142" s="79" t="s">
        <v>49</v>
      </c>
      <c r="P142" s="79">
        <f t="shared" si="76"/>
        <v>2.9174351761410655</v>
      </c>
      <c r="Q142" s="74">
        <v>0</v>
      </c>
      <c r="R142" s="74">
        <v>0</v>
      </c>
      <c r="S142" s="74" t="s">
        <v>49</v>
      </c>
      <c r="T142" s="74">
        <v>0</v>
      </c>
      <c r="U142" s="74" t="s">
        <v>49</v>
      </c>
      <c r="V142" s="79">
        <f t="shared" si="77"/>
        <v>0</v>
      </c>
      <c r="W142" s="74">
        <v>652.80270599999994</v>
      </c>
      <c r="X142" s="74">
        <v>1222</v>
      </c>
      <c r="Y142" s="74" t="s">
        <v>49</v>
      </c>
      <c r="Z142" s="74">
        <v>242.690775</v>
      </c>
      <c r="AA142" s="74" t="s">
        <v>49</v>
      </c>
      <c r="AB142" s="79">
        <f t="shared" si="78"/>
        <v>2.9672342811303505</v>
      </c>
      <c r="AC142" s="79">
        <v>0</v>
      </c>
      <c r="AD142" s="79">
        <v>0</v>
      </c>
      <c r="AE142" s="79">
        <f t="shared" si="79"/>
        <v>0</v>
      </c>
      <c r="AF142" s="79">
        <v>0</v>
      </c>
      <c r="AG142" s="79">
        <v>0</v>
      </c>
      <c r="AH142" s="79">
        <f t="shared" si="80"/>
        <v>0</v>
      </c>
      <c r="AI142" s="79">
        <v>0</v>
      </c>
      <c r="AJ142" s="79">
        <v>0</v>
      </c>
      <c r="AK142" s="79" t="s">
        <v>49</v>
      </c>
      <c r="AL142" s="79">
        <f t="shared" si="81"/>
        <v>0</v>
      </c>
      <c r="AM142" s="115"/>
      <c r="AN142" s="79">
        <v>4.4850000000000003</v>
      </c>
      <c r="AO142" s="79">
        <v>13</v>
      </c>
      <c r="AP142" s="79">
        <v>0.16556499999999999</v>
      </c>
      <c r="AQ142" s="79" t="s">
        <v>49</v>
      </c>
      <c r="AR142" s="79">
        <f t="shared" si="82"/>
        <v>0.10354948159495135</v>
      </c>
      <c r="AS142" s="79">
        <v>24.753868000000001</v>
      </c>
      <c r="AT142" s="79">
        <v>0</v>
      </c>
      <c r="AU142" s="79">
        <v>0</v>
      </c>
      <c r="AV142" s="79">
        <v>20.695739</v>
      </c>
      <c r="AW142" s="79">
        <v>2.5379179999999999</v>
      </c>
      <c r="AX142" s="79">
        <v>1.681</v>
      </c>
      <c r="AY142" s="80">
        <v>-2.6201263381153701E-14</v>
      </c>
      <c r="AZ142" s="162"/>
      <c r="BA142" s="187"/>
      <c r="BB142" s="187">
        <f t="shared" si="83"/>
        <v>292.807884</v>
      </c>
      <c r="BC142" s="187">
        <f t="shared" si="73"/>
        <v>292.80788399999994</v>
      </c>
      <c r="BD142" s="187">
        <f t="shared" si="62"/>
        <v>0</v>
      </c>
      <c r="BE142" s="187"/>
      <c r="BF142" s="187"/>
      <c r="BG142" s="187"/>
    </row>
    <row r="143" spans="1:59" s="150" customFormat="1" ht="20.25" customHeight="1" x14ac:dyDescent="0.15">
      <c r="A143" s="261"/>
      <c r="B143" s="90" t="s">
        <v>17</v>
      </c>
      <c r="C143" s="91">
        <f>C127+C128+C129+C130+C131+C132+C133+C134+C135+C136+C137+C138+C139+C140+C141+C142</f>
        <v>51546.897280710007</v>
      </c>
      <c r="D143" s="91">
        <f t="shared" ref="D143:AZ143" si="84">D127+D128+D129+D130+D131+D132+D133+D134+D135+D136+D137+D138+D139+D140+D141+D142</f>
        <v>10094.382351000006</v>
      </c>
      <c r="E143" s="91">
        <v>12.13</v>
      </c>
      <c r="F143" s="158">
        <f>D143/$D$390*100</f>
        <v>1.8589513929897872</v>
      </c>
      <c r="G143" s="91">
        <f t="shared" si="84"/>
        <v>410.29336752999995</v>
      </c>
      <c r="H143" s="91">
        <f t="shared" si="84"/>
        <v>130</v>
      </c>
      <c r="I143" s="91">
        <f t="shared" si="84"/>
        <v>63.628870000000006</v>
      </c>
      <c r="J143" s="91">
        <v>-9.06</v>
      </c>
      <c r="K143" s="158">
        <f>I143/$I$390*100</f>
        <v>0.41053239489144933</v>
      </c>
      <c r="L143" s="91">
        <f t="shared" si="84"/>
        <v>26827.432658970003</v>
      </c>
      <c r="M143" s="91">
        <f t="shared" si="84"/>
        <v>57619</v>
      </c>
      <c r="N143" s="91">
        <f t="shared" si="84"/>
        <v>8318.6347030000052</v>
      </c>
      <c r="O143" s="91">
        <v>4.6399999999999997</v>
      </c>
      <c r="P143" s="158">
        <f>N143/$N$390*100</f>
        <v>2.1701799967888409</v>
      </c>
      <c r="Q143" s="91">
        <f t="shared" si="84"/>
        <v>884.98355239999978</v>
      </c>
      <c r="R143" s="91">
        <f t="shared" si="84"/>
        <v>1646</v>
      </c>
      <c r="S143" s="91">
        <v>-78.39</v>
      </c>
      <c r="T143" s="91">
        <f t="shared" si="84"/>
        <v>236.71909000000002</v>
      </c>
      <c r="U143" s="91">
        <v>-80.87</v>
      </c>
      <c r="V143" s="158">
        <f>T143/$T$390*100</f>
        <v>2.1484803197894342</v>
      </c>
      <c r="W143" s="91">
        <f t="shared" si="84"/>
        <v>25100.084818749998</v>
      </c>
      <c r="X143" s="91">
        <f t="shared" si="84"/>
        <v>45946</v>
      </c>
      <c r="Y143" s="91">
        <v>9.02</v>
      </c>
      <c r="Z143" s="91">
        <f t="shared" si="84"/>
        <v>8179.0230230000034</v>
      </c>
      <c r="AA143" s="91">
        <v>4.51</v>
      </c>
      <c r="AB143" s="158">
        <f>Z143/$Z$390*100</f>
        <v>2.1523241439551302</v>
      </c>
      <c r="AC143" s="91">
        <f t="shared" si="84"/>
        <v>9852</v>
      </c>
      <c r="AD143" s="91">
        <f t="shared" si="84"/>
        <v>133.2592639999996</v>
      </c>
      <c r="AE143" s="158">
        <f>AD143/$AD$390*100</f>
        <v>4.4140238255813831</v>
      </c>
      <c r="AF143" s="91">
        <f t="shared" si="84"/>
        <v>35</v>
      </c>
      <c r="AG143" s="91">
        <f t="shared" si="84"/>
        <v>6.3524159999999998</v>
      </c>
      <c r="AH143" s="158">
        <f>AG143/$AG$390*100</f>
        <v>2.3640333410924765</v>
      </c>
      <c r="AI143" s="91">
        <f t="shared" si="84"/>
        <v>75.256348000000003</v>
      </c>
      <c r="AJ143" s="91">
        <f t="shared" si="84"/>
        <v>316.76278000000002</v>
      </c>
      <c r="AK143" s="91">
        <v>346.6</v>
      </c>
      <c r="AL143" s="158">
        <f>AJ143/$AJ$390*100</f>
        <v>1.4218417020436789</v>
      </c>
      <c r="AM143" s="91">
        <f t="shared" si="84"/>
        <v>316.76278000000002</v>
      </c>
      <c r="AN143" s="91">
        <f t="shared" si="84"/>
        <v>1063.0947170000004</v>
      </c>
      <c r="AO143" s="91">
        <f t="shared" si="84"/>
        <v>491</v>
      </c>
      <c r="AP143" s="91">
        <f t="shared" si="84"/>
        <v>159.88974299999995</v>
      </c>
      <c r="AQ143" s="91">
        <v>425.1</v>
      </c>
      <c r="AR143" s="158">
        <f>AP143/$AP$390*100</f>
        <v>8.4838304611814745</v>
      </c>
      <c r="AS143" s="91">
        <f t="shared" si="84"/>
        <v>24.615641</v>
      </c>
      <c r="AT143" s="91">
        <f t="shared" si="84"/>
        <v>5.5540969999999996</v>
      </c>
      <c r="AU143" s="91">
        <f t="shared" si="84"/>
        <v>118.64389499999999</v>
      </c>
      <c r="AV143" s="91">
        <f t="shared" si="84"/>
        <v>735.62493000000006</v>
      </c>
      <c r="AW143" s="91">
        <f t="shared" si="84"/>
        <v>286.21193799999998</v>
      </c>
      <c r="AX143" s="91">
        <f t="shared" si="84"/>
        <v>64.815753999999998</v>
      </c>
      <c r="AY143" s="91">
        <f t="shared" si="84"/>
        <v>-3.7108094375071271E-14</v>
      </c>
      <c r="AZ143" s="91">
        <f t="shared" si="84"/>
        <v>617.27438700000005</v>
      </c>
      <c r="BA143" s="187"/>
      <c r="BB143" s="187">
        <f t="shared" si="83"/>
        <v>10094.382351000006</v>
      </c>
      <c r="BC143" s="187">
        <f t="shared" si="73"/>
        <v>10094.382351000004</v>
      </c>
      <c r="BD143" s="187">
        <f t="shared" si="62"/>
        <v>0</v>
      </c>
      <c r="BE143" s="187"/>
      <c r="BF143" s="187"/>
      <c r="BG143" s="187"/>
    </row>
    <row r="144" spans="1:59" s="150" customFormat="1" ht="20.25" customHeight="1" x14ac:dyDescent="0.15">
      <c r="A144" s="261" t="s">
        <v>79</v>
      </c>
      <c r="B144" s="75" t="s">
        <v>74</v>
      </c>
      <c r="C144" s="79">
        <v>15809.88936478</v>
      </c>
      <c r="D144" s="79">
        <v>4970.5167689999998</v>
      </c>
      <c r="E144" s="79">
        <v>6.5896009974942897</v>
      </c>
      <c r="F144" s="79">
        <f>D144/$D$155*100</f>
        <v>56.151634485583635</v>
      </c>
      <c r="G144" s="79">
        <v>0.23774210000000001</v>
      </c>
      <c r="H144" s="79">
        <v>10</v>
      </c>
      <c r="I144" s="79">
        <v>23.77421</v>
      </c>
      <c r="J144" s="79">
        <v>-67.587579905916698</v>
      </c>
      <c r="K144" s="79">
        <f>I144/$I$155*100</f>
        <v>6.9732409185763764</v>
      </c>
      <c r="L144" s="79">
        <v>10498.293010769999</v>
      </c>
      <c r="M144" s="79">
        <v>26561</v>
      </c>
      <c r="N144" s="79">
        <v>4046.8344959999999</v>
      </c>
      <c r="O144" s="79">
        <v>-3.6521167826985201</v>
      </c>
      <c r="P144" s="79">
        <f>N144/$N$155*100</f>
        <v>58.388514980161908</v>
      </c>
      <c r="Q144" s="79">
        <v>9.2816732000000002</v>
      </c>
      <c r="R144" s="79">
        <v>24</v>
      </c>
      <c r="S144" s="79"/>
      <c r="T144" s="79">
        <v>2.952658</v>
      </c>
      <c r="U144" s="79"/>
      <c r="V144" s="79">
        <f>T144/$T$155*100</f>
        <v>2.6121058261245214</v>
      </c>
      <c r="W144" s="79">
        <v>9899.8955107700003</v>
      </c>
      <c r="X144" s="79">
        <v>20864</v>
      </c>
      <c r="Y144" s="79"/>
      <c r="Z144" s="79">
        <v>3990.054858</v>
      </c>
      <c r="AA144" s="79"/>
      <c r="AB144" s="79">
        <f>Z144/$Z$155*100</f>
        <v>58.158703329476033</v>
      </c>
      <c r="AC144" s="79">
        <v>5687</v>
      </c>
      <c r="AD144" s="79">
        <v>56.694727999999998</v>
      </c>
      <c r="AE144" s="79">
        <f>AD144/$AD$155*100</f>
        <v>84.876382745383239</v>
      </c>
      <c r="AF144" s="79">
        <v>10</v>
      </c>
      <c r="AG144" s="79">
        <v>8.4909999999999999E-2</v>
      </c>
      <c r="AH144" s="79">
        <f>AG144/$AG$155*100</f>
        <v>2.4647958872655602</v>
      </c>
      <c r="AI144" s="79">
        <v>308.18086</v>
      </c>
      <c r="AJ144" s="79">
        <v>294.74192399999998</v>
      </c>
      <c r="AK144" s="79">
        <v>410.69111369995397</v>
      </c>
      <c r="AL144" s="79">
        <f>AJ144/$AJ$155*100</f>
        <v>60.636903293686863</v>
      </c>
      <c r="AM144" s="115">
        <v>294.74192399999998</v>
      </c>
      <c r="AN144" s="79">
        <v>2.2770000000000001</v>
      </c>
      <c r="AO144" s="79">
        <v>200</v>
      </c>
      <c r="AP144" s="79">
        <v>0.105466</v>
      </c>
      <c r="AQ144" s="79">
        <v>104.312282061217</v>
      </c>
      <c r="AR144" s="79">
        <f>AP144/$AP$155*100</f>
        <v>1.1166963930725562</v>
      </c>
      <c r="AS144" s="79">
        <v>0</v>
      </c>
      <c r="AT144" s="79">
        <v>271.81177700000001</v>
      </c>
      <c r="AU144" s="79">
        <v>0</v>
      </c>
      <c r="AV144" s="79">
        <v>149.43990600000001</v>
      </c>
      <c r="AW144" s="79">
        <v>156.86919700000001</v>
      </c>
      <c r="AX144" s="79">
        <v>26.939793000000002</v>
      </c>
      <c r="AY144" s="80">
        <v>0</v>
      </c>
      <c r="AZ144" s="162">
        <v>732.37523799999997</v>
      </c>
      <c r="BA144" s="187"/>
      <c r="BB144" s="187">
        <f t="shared" ref="BB144:BB165" si="85">D144</f>
        <v>4970.5167689999998</v>
      </c>
      <c r="BC144" s="187">
        <f t="shared" ref="BC144:BC165" si="86">I144+N144+AJ144+AP144+AS144+AT144+AU144+AV144+AW144+AX144+AY144</f>
        <v>4970.5167689999989</v>
      </c>
      <c r="BD144" s="187">
        <f t="shared" si="62"/>
        <v>0</v>
      </c>
      <c r="BE144" s="187"/>
      <c r="BF144" s="187"/>
      <c r="BG144" s="187"/>
    </row>
    <row r="145" spans="1:59" s="150" customFormat="1" ht="20.25" customHeight="1" x14ac:dyDescent="0.15">
      <c r="A145" s="261"/>
      <c r="B145" s="69" t="s">
        <v>31</v>
      </c>
      <c r="C145" s="74">
        <v>3984.61923501</v>
      </c>
      <c r="D145" s="74">
        <v>736.10304299999996</v>
      </c>
      <c r="E145" s="74">
        <v>-18.148092901314801</v>
      </c>
      <c r="F145" s="79">
        <f t="shared" ref="F145:F154" si="87">D145/$D$155*100</f>
        <v>8.3157126180619567</v>
      </c>
      <c r="G145" s="74">
        <v>978.74879800999997</v>
      </c>
      <c r="H145" s="74">
        <v>9</v>
      </c>
      <c r="I145" s="74">
        <v>36.085152999999998</v>
      </c>
      <c r="J145" s="74">
        <v>143.40333552553901</v>
      </c>
      <c r="K145" s="79">
        <f t="shared" ref="K145:K154" si="88">I145/$I$155*100</f>
        <v>10.584177789827256</v>
      </c>
      <c r="L145" s="74">
        <v>1585.6752389999999</v>
      </c>
      <c r="M145" s="74">
        <v>3301</v>
      </c>
      <c r="N145" s="74">
        <v>590.95364199999995</v>
      </c>
      <c r="O145" s="74">
        <v>-0.90739492524366505</v>
      </c>
      <c r="P145" s="79">
        <f t="shared" ref="P145:P154" si="89">N145/$N$155*100</f>
        <v>8.5263940525869817</v>
      </c>
      <c r="Q145" s="74">
        <v>326.48394500000001</v>
      </c>
      <c r="R145" s="74">
        <v>568</v>
      </c>
      <c r="S145" s="74">
        <v>38.199513381995096</v>
      </c>
      <c r="T145" s="74">
        <v>85.108836999999994</v>
      </c>
      <c r="U145" s="74">
        <v>17.391070225743299</v>
      </c>
      <c r="V145" s="79">
        <f t="shared" ref="V145:V154" si="90">T145/$T$155*100</f>
        <v>75.292597037104258</v>
      </c>
      <c r="W145" s="74">
        <v>1576.5132390000001</v>
      </c>
      <c r="X145" s="74">
        <v>3220</v>
      </c>
      <c r="Y145" s="74">
        <v>12.116991643454</v>
      </c>
      <c r="Z145" s="74">
        <v>590.10174099999995</v>
      </c>
      <c r="AA145" s="74">
        <v>-0.90027809640954604</v>
      </c>
      <c r="AB145" s="79">
        <f t="shared" ref="AB145:AB154" si="91">Z145/$Z$155*100</f>
        <v>8.601273243202689</v>
      </c>
      <c r="AC145" s="74">
        <v>81</v>
      </c>
      <c r="AD145" s="74">
        <v>0.85190100000000002</v>
      </c>
      <c r="AE145" s="79">
        <f t="shared" ref="AE145:AE154" si="92">AD145/$AD$155*100</f>
        <v>1.2753615351532286</v>
      </c>
      <c r="AF145" s="74">
        <v>0</v>
      </c>
      <c r="AG145" s="74">
        <v>0</v>
      </c>
      <c r="AH145" s="79">
        <f t="shared" ref="AH145:AH154" si="93">AG145/$AG$155*100</f>
        <v>0</v>
      </c>
      <c r="AI145" s="74">
        <v>0</v>
      </c>
      <c r="AJ145" s="74">
        <v>0</v>
      </c>
      <c r="AK145" s="74">
        <v>-100</v>
      </c>
      <c r="AL145" s="79">
        <f t="shared" ref="AL145:AL154" si="94">AJ145/$AJ$155*100</f>
        <v>0</v>
      </c>
      <c r="AM145" s="74">
        <v>0</v>
      </c>
      <c r="AN145" s="74">
        <v>12.580450000000001</v>
      </c>
      <c r="AO145" s="74">
        <v>32</v>
      </c>
      <c r="AP145" s="74">
        <v>5.5088900000000001</v>
      </c>
      <c r="AQ145" s="74">
        <v>112.934492249903</v>
      </c>
      <c r="AR145" s="79">
        <f t="shared" ref="AR145:AR154" si="95">AP145/$AP$155*100</f>
        <v>58.329296577413324</v>
      </c>
      <c r="AS145" s="74">
        <v>0</v>
      </c>
      <c r="AT145" s="74">
        <v>16.703768</v>
      </c>
      <c r="AU145" s="74">
        <v>-4.2969999999999996E-3</v>
      </c>
      <c r="AV145" s="74">
        <v>30.970870000000001</v>
      </c>
      <c r="AW145" s="74">
        <v>25.011904999999999</v>
      </c>
      <c r="AX145" s="74">
        <v>30.873111999999999</v>
      </c>
      <c r="AY145" s="74">
        <v>0</v>
      </c>
      <c r="AZ145" s="74">
        <v>0</v>
      </c>
      <c r="BA145" s="187"/>
      <c r="BB145" s="187">
        <f t="shared" si="85"/>
        <v>736.10304299999996</v>
      </c>
      <c r="BC145" s="187">
        <f t="shared" si="86"/>
        <v>736.10304299999984</v>
      </c>
      <c r="BD145" s="187">
        <f t="shared" ref="BD145:BD167" si="96">BC145-BB145</f>
        <v>0</v>
      </c>
      <c r="BE145" s="187"/>
      <c r="BF145" s="187"/>
      <c r="BG145" s="187"/>
    </row>
    <row r="146" spans="1:59" s="150" customFormat="1" ht="20.25" customHeight="1" x14ac:dyDescent="0.15">
      <c r="A146" s="261"/>
      <c r="B146" s="75" t="s">
        <v>32</v>
      </c>
      <c r="C146" s="76">
        <v>7565.5753104599999</v>
      </c>
      <c r="D146" s="76">
        <v>1760.985801</v>
      </c>
      <c r="E146" s="76">
        <v>-4.5255728078766504</v>
      </c>
      <c r="F146" s="79">
        <f t="shared" si="87"/>
        <v>19.893752627244123</v>
      </c>
      <c r="G146" s="76">
        <v>28.41</v>
      </c>
      <c r="H146" s="76">
        <v>2</v>
      </c>
      <c r="I146" s="76">
        <v>6.8580670000000001</v>
      </c>
      <c r="J146" s="76">
        <v>-93.456534822697193</v>
      </c>
      <c r="K146" s="79">
        <f t="shared" si="88"/>
        <v>2.0115475309900237</v>
      </c>
      <c r="L146" s="76">
        <v>4412.9118294600003</v>
      </c>
      <c r="M146" s="76">
        <v>8941</v>
      </c>
      <c r="N146" s="76">
        <v>1623.4273370000001</v>
      </c>
      <c r="O146" s="76">
        <v>2.6903769107618198</v>
      </c>
      <c r="P146" s="79">
        <f t="shared" si="89"/>
        <v>23.423125279603443</v>
      </c>
      <c r="Q146" s="76">
        <v>10.840378599999999</v>
      </c>
      <c r="R146" s="76">
        <v>34</v>
      </c>
      <c r="S146" s="76">
        <v>-98.8407773610638</v>
      </c>
      <c r="T146" s="76">
        <v>2.9942220000000002</v>
      </c>
      <c r="U146" s="76">
        <v>-99.383230281034201</v>
      </c>
      <c r="V146" s="79">
        <f t="shared" si="90"/>
        <v>2.6488759385307126</v>
      </c>
      <c r="W146" s="76">
        <v>4399.6038294600003</v>
      </c>
      <c r="X146" s="76">
        <v>8836</v>
      </c>
      <c r="Y146" s="76">
        <v>15.7756813417191</v>
      </c>
      <c r="Z146" s="76">
        <v>1622.0564629999999</v>
      </c>
      <c r="AA146" s="76">
        <v>2.64305097394963</v>
      </c>
      <c r="AB146" s="79">
        <f t="shared" si="91"/>
        <v>23.642958298213006</v>
      </c>
      <c r="AC146" s="76">
        <v>105</v>
      </c>
      <c r="AD146" s="76">
        <v>1.3708739999999999</v>
      </c>
      <c r="AE146" s="79">
        <f t="shared" si="92"/>
        <v>2.0523041634434596</v>
      </c>
      <c r="AF146" s="76">
        <v>0</v>
      </c>
      <c r="AG146" s="76">
        <v>0</v>
      </c>
      <c r="AH146" s="79">
        <f t="shared" si="93"/>
        <v>0</v>
      </c>
      <c r="AI146" s="76">
        <v>0</v>
      </c>
      <c r="AJ146" s="76">
        <v>0</v>
      </c>
      <c r="AK146" s="76">
        <v>0</v>
      </c>
      <c r="AL146" s="79">
        <f t="shared" si="94"/>
        <v>0</v>
      </c>
      <c r="AM146" s="76">
        <v>0</v>
      </c>
      <c r="AN146" s="76">
        <v>11.644</v>
      </c>
      <c r="AO146" s="76">
        <v>62</v>
      </c>
      <c r="AP146" s="76">
        <v>0.77083900000000005</v>
      </c>
      <c r="AQ146" s="76">
        <v>76.039673150968994</v>
      </c>
      <c r="AR146" s="79">
        <f t="shared" si="95"/>
        <v>8.161806941949596</v>
      </c>
      <c r="AS146" s="76">
        <v>2.3572009999999999</v>
      </c>
      <c r="AT146" s="76">
        <v>0</v>
      </c>
      <c r="AU146" s="76">
        <v>0</v>
      </c>
      <c r="AV146" s="76">
        <v>83.297736</v>
      </c>
      <c r="AW146" s="76">
        <v>43.138589000000003</v>
      </c>
      <c r="AX146" s="76">
        <v>1.1360319999999999</v>
      </c>
      <c r="AY146" s="76">
        <v>0</v>
      </c>
      <c r="AZ146" s="76">
        <v>0</v>
      </c>
      <c r="BA146" s="187"/>
      <c r="BB146" s="187">
        <f t="shared" si="85"/>
        <v>1760.985801</v>
      </c>
      <c r="BC146" s="187">
        <f t="shared" si="86"/>
        <v>1760.9858009999998</v>
      </c>
      <c r="BD146" s="187">
        <f t="shared" si="96"/>
        <v>0</v>
      </c>
      <c r="BE146" s="187"/>
      <c r="BF146" s="187"/>
      <c r="BG146" s="187"/>
    </row>
    <row r="147" spans="1:59" s="150" customFormat="1" ht="20.25" customHeight="1" x14ac:dyDescent="0.15">
      <c r="A147" s="261"/>
      <c r="B147" s="69" t="s">
        <v>45</v>
      </c>
      <c r="C147" s="159">
        <v>256.44713739999997</v>
      </c>
      <c r="D147" s="160">
        <v>71.419589000000002</v>
      </c>
      <c r="E147" s="160">
        <v>-77.313312742859694</v>
      </c>
      <c r="F147" s="79">
        <f t="shared" si="87"/>
        <v>0.8068228803995029</v>
      </c>
      <c r="G147" s="159">
        <v>0</v>
      </c>
      <c r="H147" s="159">
        <v>0</v>
      </c>
      <c r="I147" s="78">
        <v>0</v>
      </c>
      <c r="J147" s="78">
        <v>-100</v>
      </c>
      <c r="K147" s="79">
        <f t="shared" si="88"/>
        <v>0</v>
      </c>
      <c r="L147" s="159">
        <v>139.74572140000001</v>
      </c>
      <c r="M147" s="159">
        <v>298</v>
      </c>
      <c r="N147" s="159">
        <v>58.293559999999999</v>
      </c>
      <c r="O147" s="159">
        <v>-14.593576399226</v>
      </c>
      <c r="P147" s="79">
        <f t="shared" si="89"/>
        <v>0.84107081835722475</v>
      </c>
      <c r="Q147" s="83">
        <v>1.2314824</v>
      </c>
      <c r="R147" s="94">
        <v>2</v>
      </c>
      <c r="S147" s="83" t="e">
        <v>#DIV/0!</v>
      </c>
      <c r="T147" s="83">
        <v>0.268322</v>
      </c>
      <c r="U147" s="83" t="e">
        <v>#DIV/0!</v>
      </c>
      <c r="V147" s="79">
        <f t="shared" si="90"/>
        <v>0.23737441297887657</v>
      </c>
      <c r="W147" s="83">
        <v>139.74572140000001</v>
      </c>
      <c r="X147" s="83">
        <v>298</v>
      </c>
      <c r="Y147" s="83">
        <v>-5.3968253968253999</v>
      </c>
      <c r="Z147" s="83">
        <v>58.293559999999999</v>
      </c>
      <c r="AA147" s="83">
        <v>-14.593576399226</v>
      </c>
      <c r="AB147" s="79">
        <f t="shared" si="91"/>
        <v>0.84968201759470929</v>
      </c>
      <c r="AC147" s="83">
        <v>0</v>
      </c>
      <c r="AD147" s="83">
        <v>0</v>
      </c>
      <c r="AE147" s="79">
        <f t="shared" si="92"/>
        <v>0</v>
      </c>
      <c r="AF147" s="83">
        <v>0</v>
      </c>
      <c r="AG147" s="83">
        <v>0</v>
      </c>
      <c r="AH147" s="79">
        <f t="shared" si="93"/>
        <v>0</v>
      </c>
      <c r="AI147" s="83">
        <v>0</v>
      </c>
      <c r="AJ147" s="83">
        <v>0</v>
      </c>
      <c r="AK147" s="83" t="e">
        <v>#DIV/0!</v>
      </c>
      <c r="AL147" s="79">
        <f t="shared" si="94"/>
        <v>0</v>
      </c>
      <c r="AM147" s="83">
        <v>0</v>
      </c>
      <c r="AN147" s="83">
        <v>48.75</v>
      </c>
      <c r="AO147" s="83">
        <v>130</v>
      </c>
      <c r="AP147" s="83">
        <v>2.99247</v>
      </c>
      <c r="AQ147" s="83">
        <v>-9.8904672643917007</v>
      </c>
      <c r="AR147" s="79">
        <f t="shared" si="95"/>
        <v>31.684907509318951</v>
      </c>
      <c r="AS147" s="83">
        <v>8.5505659999999999</v>
      </c>
      <c r="AT147" s="83">
        <v>0</v>
      </c>
      <c r="AU147" s="83">
        <v>0</v>
      </c>
      <c r="AV147" s="83">
        <v>3.3208000000000001E-2</v>
      </c>
      <c r="AW147" s="83">
        <v>1.549785</v>
      </c>
      <c r="AX147" s="83">
        <v>0</v>
      </c>
      <c r="AY147" s="83">
        <v>0</v>
      </c>
      <c r="AZ147" s="83">
        <v>0</v>
      </c>
      <c r="BA147" s="187"/>
      <c r="BB147" s="187">
        <f t="shared" si="85"/>
        <v>71.419589000000002</v>
      </c>
      <c r="BC147" s="187">
        <f t="shared" si="86"/>
        <v>71.419589000000002</v>
      </c>
      <c r="BD147" s="187">
        <f t="shared" si="96"/>
        <v>0</v>
      </c>
      <c r="BE147" s="187"/>
      <c r="BF147" s="187"/>
      <c r="BG147" s="187"/>
    </row>
    <row r="148" spans="1:59" s="150" customFormat="1" ht="20.25" customHeight="1" x14ac:dyDescent="0.15">
      <c r="A148" s="261"/>
      <c r="B148" s="69" t="s">
        <v>33</v>
      </c>
      <c r="C148" s="76">
        <v>11587.029516049999</v>
      </c>
      <c r="D148" s="76">
        <v>808.63497600000005</v>
      </c>
      <c r="E148" s="76">
        <v>87.009206708417892</v>
      </c>
      <c r="F148" s="79">
        <f t="shared" si="87"/>
        <v>9.135101582957903</v>
      </c>
      <c r="G148" s="76">
        <v>9247.6440913999995</v>
      </c>
      <c r="H148" s="76">
        <v>136</v>
      </c>
      <c r="I148" s="76">
        <v>264.67889600000001</v>
      </c>
      <c r="J148" s="76" t="e">
        <v>#DIV/0!</v>
      </c>
      <c r="K148" s="79">
        <f t="shared" si="88"/>
        <v>77.633271846712105</v>
      </c>
      <c r="L148" s="76">
        <v>561.65336922000006</v>
      </c>
      <c r="M148" s="76">
        <v>1617</v>
      </c>
      <c r="N148" s="76">
        <v>204.228724</v>
      </c>
      <c r="O148" s="76">
        <v>-27.105232023518766</v>
      </c>
      <c r="P148" s="79">
        <f t="shared" si="89"/>
        <v>2.9466517403763262</v>
      </c>
      <c r="Q148" s="76">
        <v>3.9001060000000001</v>
      </c>
      <c r="R148" s="81">
        <v>12</v>
      </c>
      <c r="S148" s="76" t="e">
        <v>#DIV/0!</v>
      </c>
      <c r="T148" s="76">
        <v>1.3561849999999998</v>
      </c>
      <c r="U148" s="76" t="e">
        <v>#DIV/0!</v>
      </c>
      <c r="V148" s="79">
        <f t="shared" si="90"/>
        <v>1.1997660209217196</v>
      </c>
      <c r="W148" s="76">
        <v>478.20536922000002</v>
      </c>
      <c r="X148" s="76">
        <v>933</v>
      </c>
      <c r="Y148" s="76">
        <v>2.5274725274725185</v>
      </c>
      <c r="Z148" s="76">
        <v>193.02072399999997</v>
      </c>
      <c r="AA148" s="76">
        <v>-27.120706611296853</v>
      </c>
      <c r="AB148" s="79">
        <f t="shared" si="91"/>
        <v>2.8134538052901816</v>
      </c>
      <c r="AC148" s="76">
        <v>654</v>
      </c>
      <c r="AD148" s="76">
        <v>7.8479999999999999</v>
      </c>
      <c r="AE148" s="79">
        <f t="shared" si="92"/>
        <v>11.749061602090546</v>
      </c>
      <c r="AF148" s="76">
        <v>30</v>
      </c>
      <c r="AG148" s="76">
        <v>3.36</v>
      </c>
      <c r="AH148" s="79">
        <f t="shared" si="93"/>
        <v>97.535204112734448</v>
      </c>
      <c r="AI148" s="76">
        <v>39.876305000000002</v>
      </c>
      <c r="AJ148" s="76">
        <v>191.33488400000002</v>
      </c>
      <c r="AK148" s="76">
        <v>58.599870689655177</v>
      </c>
      <c r="AL148" s="79">
        <f t="shared" si="94"/>
        <v>39.363096706313137</v>
      </c>
      <c r="AM148" s="76">
        <v>191.33488400000002</v>
      </c>
      <c r="AN148" s="76">
        <v>0.54</v>
      </c>
      <c r="AO148" s="76">
        <v>3</v>
      </c>
      <c r="AP148" s="76">
        <v>1.9621E-2</v>
      </c>
      <c r="AQ148" s="76" t="e">
        <v>#DIV/0!</v>
      </c>
      <c r="AR148" s="79">
        <f t="shared" si="95"/>
        <v>0.20775131254126092</v>
      </c>
      <c r="AS148" s="76">
        <v>0</v>
      </c>
      <c r="AT148" s="76">
        <v>0</v>
      </c>
      <c r="AU148" s="76">
        <v>0</v>
      </c>
      <c r="AV148" s="76">
        <v>25.315593</v>
      </c>
      <c r="AW148" s="76">
        <v>108.685698</v>
      </c>
      <c r="AX148" s="76">
        <v>14.371560000000001</v>
      </c>
      <c r="AY148" s="76">
        <v>-9.7699626167013776E-14</v>
      </c>
      <c r="AZ148" s="76"/>
      <c r="BA148" s="187"/>
      <c r="BB148" s="187">
        <f t="shared" si="85"/>
        <v>808.63497600000005</v>
      </c>
      <c r="BC148" s="187">
        <f t="shared" si="86"/>
        <v>808.63497600000005</v>
      </c>
      <c r="BD148" s="187">
        <f t="shared" si="96"/>
        <v>0</v>
      </c>
      <c r="BE148" s="187"/>
      <c r="BF148" s="187"/>
      <c r="BG148" s="187"/>
    </row>
    <row r="149" spans="1:59" s="150" customFormat="1" ht="20.25" customHeight="1" x14ac:dyDescent="0.15">
      <c r="A149" s="261"/>
      <c r="B149" s="75" t="s">
        <v>44</v>
      </c>
      <c r="C149" s="74">
        <v>4169.7929572000003</v>
      </c>
      <c r="D149" s="74">
        <v>64.075772000000001</v>
      </c>
      <c r="E149" s="74">
        <v>-27.0609686687521</v>
      </c>
      <c r="F149" s="79">
        <f t="shared" si="87"/>
        <v>0.72386021332133132</v>
      </c>
      <c r="G149" s="74">
        <v>0</v>
      </c>
      <c r="H149" s="74">
        <v>0</v>
      </c>
      <c r="I149" s="74">
        <v>0</v>
      </c>
      <c r="J149" s="74">
        <v>0</v>
      </c>
      <c r="K149" s="79">
        <f t="shared" si="88"/>
        <v>0</v>
      </c>
      <c r="L149" s="74">
        <v>144.38119320000001</v>
      </c>
      <c r="M149" s="74">
        <v>313</v>
      </c>
      <c r="N149" s="74">
        <v>59.088749</v>
      </c>
      <c r="O149" s="74">
        <v>-30.288484016606599</v>
      </c>
      <c r="P149" s="79">
        <f t="shared" si="89"/>
        <v>0.85254395986682996</v>
      </c>
      <c r="Q149" s="74">
        <v>52.613774999999997</v>
      </c>
      <c r="R149" s="74">
        <v>117</v>
      </c>
      <c r="S149" s="74">
        <v>0</v>
      </c>
      <c r="T149" s="74">
        <v>15.299344</v>
      </c>
      <c r="U149" s="74">
        <v>-17.562371050974001</v>
      </c>
      <c r="V149" s="79">
        <f t="shared" si="90"/>
        <v>13.53475600570172</v>
      </c>
      <c r="W149" s="74">
        <v>144.2591932</v>
      </c>
      <c r="X149" s="74">
        <v>312</v>
      </c>
      <c r="Y149" s="74">
        <v>-14.285714285714301</v>
      </c>
      <c r="Z149" s="74">
        <v>59.077427999999998</v>
      </c>
      <c r="AA149" s="74">
        <v>-30.301840266075502</v>
      </c>
      <c r="AB149" s="79">
        <f t="shared" si="91"/>
        <v>0.86110761149852877</v>
      </c>
      <c r="AC149" s="74">
        <v>329</v>
      </c>
      <c r="AD149" s="74">
        <v>1.1320999999999999E-2</v>
      </c>
      <c r="AE149" s="79">
        <f t="shared" si="92"/>
        <v>1.6948410601078878E-2</v>
      </c>
      <c r="AF149" s="74">
        <v>27</v>
      </c>
      <c r="AG149" s="74">
        <v>0</v>
      </c>
      <c r="AH149" s="79">
        <f t="shared" si="93"/>
        <v>0</v>
      </c>
      <c r="AI149" s="74">
        <v>0</v>
      </c>
      <c r="AJ149" s="74">
        <v>0</v>
      </c>
      <c r="AK149" s="74">
        <v>0</v>
      </c>
      <c r="AL149" s="79">
        <f t="shared" si="94"/>
        <v>0</v>
      </c>
      <c r="AM149" s="115">
        <v>0</v>
      </c>
      <c r="AN149" s="74">
        <v>0</v>
      </c>
      <c r="AO149" s="74">
        <v>0</v>
      </c>
      <c r="AP149" s="74">
        <v>8.5000000000000006E-3</v>
      </c>
      <c r="AQ149" s="74">
        <v>-74.022004889975506</v>
      </c>
      <c r="AR149" s="79">
        <f t="shared" si="95"/>
        <v>8.9999804118073387E-2</v>
      </c>
      <c r="AS149" s="74">
        <v>0</v>
      </c>
      <c r="AT149" s="74">
        <v>1.415095</v>
      </c>
      <c r="AU149" s="74">
        <v>0</v>
      </c>
      <c r="AV149" s="74">
        <v>0</v>
      </c>
      <c r="AW149" s="74">
        <v>2.212844</v>
      </c>
      <c r="AX149" s="74">
        <v>1.350584</v>
      </c>
      <c r="AY149" s="74">
        <v>0</v>
      </c>
      <c r="AZ149" s="74">
        <v>0</v>
      </c>
      <c r="BA149" s="187"/>
      <c r="BB149" s="187">
        <f t="shared" si="85"/>
        <v>64.075772000000001</v>
      </c>
      <c r="BC149" s="187">
        <f t="shared" si="86"/>
        <v>64.075772000000001</v>
      </c>
      <c r="BD149" s="187">
        <f t="shared" si="96"/>
        <v>0</v>
      </c>
      <c r="BE149" s="187"/>
      <c r="BF149" s="187"/>
      <c r="BG149" s="187"/>
    </row>
    <row r="150" spans="1:59" s="150" customFormat="1" ht="20.25" customHeight="1" x14ac:dyDescent="0.15">
      <c r="A150" s="261"/>
      <c r="B150" s="75" t="s">
        <v>35</v>
      </c>
      <c r="C150" s="74">
        <v>0.64400000000000002</v>
      </c>
      <c r="D150" s="74">
        <v>0.20746600000000001</v>
      </c>
      <c r="E150" s="74">
        <v>-59.926136111213097</v>
      </c>
      <c r="F150" s="79">
        <f t="shared" si="87"/>
        <v>2.3437311534369549E-3</v>
      </c>
      <c r="G150" s="74">
        <v>0</v>
      </c>
      <c r="H150" s="74">
        <v>0</v>
      </c>
      <c r="I150" s="74">
        <v>0</v>
      </c>
      <c r="J150" s="74">
        <v>0</v>
      </c>
      <c r="K150" s="79">
        <f t="shared" si="88"/>
        <v>0</v>
      </c>
      <c r="L150" s="74">
        <v>0.64400000000000002</v>
      </c>
      <c r="M150" s="74">
        <v>3</v>
      </c>
      <c r="N150" s="74">
        <v>0.20746600000000001</v>
      </c>
      <c r="O150" s="74">
        <v>-59.926136111213097</v>
      </c>
      <c r="P150" s="79">
        <f t="shared" si="89"/>
        <v>2.9933597879645709E-3</v>
      </c>
      <c r="Q150" s="74">
        <v>0</v>
      </c>
      <c r="R150" s="74">
        <v>0</v>
      </c>
      <c r="S150" s="74">
        <v>0</v>
      </c>
      <c r="T150" s="74">
        <v>0</v>
      </c>
      <c r="U150" s="74">
        <v>0</v>
      </c>
      <c r="V150" s="79">
        <f t="shared" si="90"/>
        <v>0</v>
      </c>
      <c r="W150" s="74">
        <v>0.64400000000000002</v>
      </c>
      <c r="X150" s="74">
        <v>3</v>
      </c>
      <c r="Y150" s="74">
        <v>-57.142857142857103</v>
      </c>
      <c r="Z150" s="74">
        <v>0.20746600000000001</v>
      </c>
      <c r="AA150" s="74">
        <v>-59.926136111213097</v>
      </c>
      <c r="AB150" s="79">
        <f t="shared" si="91"/>
        <v>3.0240069308222722E-3</v>
      </c>
      <c r="AC150" s="74"/>
      <c r="AD150" s="74"/>
      <c r="AE150" s="79">
        <f t="shared" si="92"/>
        <v>0</v>
      </c>
      <c r="AF150" s="74"/>
      <c r="AG150" s="74"/>
      <c r="AH150" s="79">
        <f t="shared" si="93"/>
        <v>0</v>
      </c>
      <c r="AI150" s="74"/>
      <c r="AJ150" s="74"/>
      <c r="AK150" s="74"/>
      <c r="AL150" s="79">
        <f t="shared" si="94"/>
        <v>0</v>
      </c>
      <c r="AM150" s="74"/>
      <c r="AN150" s="74">
        <v>0</v>
      </c>
      <c r="AO150" s="74">
        <v>0</v>
      </c>
      <c r="AP150" s="74">
        <v>0</v>
      </c>
      <c r="AQ150" s="74">
        <v>0</v>
      </c>
      <c r="AR150" s="79">
        <f t="shared" si="95"/>
        <v>0</v>
      </c>
      <c r="AS150" s="74">
        <v>0</v>
      </c>
      <c r="AT150" s="74">
        <v>0</v>
      </c>
      <c r="AU150" s="74">
        <v>0</v>
      </c>
      <c r="AV150" s="74">
        <v>0</v>
      </c>
      <c r="AW150" s="74">
        <v>0</v>
      </c>
      <c r="AX150" s="74">
        <v>0</v>
      </c>
      <c r="AY150" s="76">
        <v>0</v>
      </c>
      <c r="AZ150" s="74">
        <v>0</v>
      </c>
      <c r="BA150" s="187"/>
      <c r="BB150" s="187">
        <f t="shared" si="85"/>
        <v>0.20746600000000001</v>
      </c>
      <c r="BC150" s="187">
        <f t="shared" si="86"/>
        <v>0.20746600000000001</v>
      </c>
      <c r="BD150" s="187">
        <f t="shared" si="96"/>
        <v>0</v>
      </c>
      <c r="BE150" s="187"/>
      <c r="BF150" s="187"/>
      <c r="BG150" s="187"/>
    </row>
    <row r="151" spans="1:59" s="150" customFormat="1" ht="20.25" customHeight="1" x14ac:dyDescent="0.15">
      <c r="A151" s="261"/>
      <c r="B151" s="75" t="s">
        <v>38</v>
      </c>
      <c r="C151" s="83">
        <v>1984.24</v>
      </c>
      <c r="D151" s="83">
        <v>167.42</v>
      </c>
      <c r="E151" s="83">
        <v>-23.4091221007365</v>
      </c>
      <c r="F151" s="79">
        <f t="shared" si="87"/>
        <v>1.8913338557084773</v>
      </c>
      <c r="G151" s="161">
        <v>0</v>
      </c>
      <c r="H151" s="83">
        <v>0</v>
      </c>
      <c r="I151" s="83">
        <v>6.37</v>
      </c>
      <c r="J151" s="83">
        <v>-100</v>
      </c>
      <c r="K151" s="79">
        <f t="shared" si="88"/>
        <v>1.8683920370574467</v>
      </c>
      <c r="L151" s="94">
        <v>365.58</v>
      </c>
      <c r="M151" s="94">
        <v>811</v>
      </c>
      <c r="N151" s="83">
        <v>126.25</v>
      </c>
      <c r="O151" s="83">
        <v>-37.685093780849002</v>
      </c>
      <c r="P151" s="79">
        <f t="shared" si="89"/>
        <v>1.8215595482176699</v>
      </c>
      <c r="Q151" s="83">
        <v>15.48</v>
      </c>
      <c r="R151" s="83">
        <v>54</v>
      </c>
      <c r="S151" s="83">
        <v>3.8461538461538498</v>
      </c>
      <c r="T151" s="83">
        <v>5.16</v>
      </c>
      <c r="U151" s="83">
        <v>-9.1549295774647792</v>
      </c>
      <c r="V151" s="79">
        <f t="shared" si="90"/>
        <v>4.5648585318050818</v>
      </c>
      <c r="W151" s="94">
        <v>365.34</v>
      </c>
      <c r="X151" s="83">
        <v>809</v>
      </c>
      <c r="Y151" s="83">
        <v>-20.2955665024631</v>
      </c>
      <c r="Z151" s="83">
        <v>126.23</v>
      </c>
      <c r="AA151" s="83">
        <v>-37.6765083440308</v>
      </c>
      <c r="AB151" s="79">
        <f t="shared" si="91"/>
        <v>1.83991784137013</v>
      </c>
      <c r="AC151" s="83">
        <v>2</v>
      </c>
      <c r="AD151" s="83">
        <v>0.02</v>
      </c>
      <c r="AE151" s="79">
        <f t="shared" si="92"/>
        <v>2.9941543328467241E-2</v>
      </c>
      <c r="AF151" s="83">
        <v>0</v>
      </c>
      <c r="AG151" s="83">
        <v>0</v>
      </c>
      <c r="AH151" s="79">
        <f t="shared" si="93"/>
        <v>0</v>
      </c>
      <c r="AI151" s="83">
        <v>0</v>
      </c>
      <c r="AJ151" s="83">
        <v>0</v>
      </c>
      <c r="AK151" s="83">
        <v>-1</v>
      </c>
      <c r="AL151" s="79">
        <f t="shared" si="94"/>
        <v>0</v>
      </c>
      <c r="AM151" s="83">
        <v>0</v>
      </c>
      <c r="AN151" s="94">
        <v>0.38</v>
      </c>
      <c r="AO151" s="83">
        <v>1</v>
      </c>
      <c r="AP151" s="83">
        <v>0.01</v>
      </c>
      <c r="AQ151" s="83">
        <v>0</v>
      </c>
      <c r="AR151" s="79">
        <f t="shared" si="95"/>
        <v>0.10588212249185104</v>
      </c>
      <c r="AS151" s="83">
        <v>0</v>
      </c>
      <c r="AT151" s="83">
        <v>0</v>
      </c>
      <c r="AU151" s="83">
        <v>0</v>
      </c>
      <c r="AV151" s="83">
        <v>0.99</v>
      </c>
      <c r="AW151" s="83">
        <v>33.799999999999997</v>
      </c>
      <c r="AX151" s="83">
        <v>0</v>
      </c>
      <c r="AY151" s="83">
        <v>0</v>
      </c>
      <c r="AZ151" s="83">
        <v>0</v>
      </c>
      <c r="BA151" s="187"/>
      <c r="BB151" s="187">
        <f t="shared" si="85"/>
        <v>167.42</v>
      </c>
      <c r="BC151" s="187">
        <f t="shared" si="86"/>
        <v>167.42000000000002</v>
      </c>
      <c r="BD151" s="187">
        <f t="shared" si="96"/>
        <v>0</v>
      </c>
      <c r="BE151" s="187"/>
      <c r="BF151" s="187"/>
      <c r="BG151" s="187"/>
    </row>
    <row r="152" spans="1:59" s="150" customFormat="1" ht="20.25" customHeight="1" x14ac:dyDescent="0.15">
      <c r="A152" s="261"/>
      <c r="B152" s="75" t="s">
        <v>60</v>
      </c>
      <c r="C152" s="79">
        <v>524.57003859999998</v>
      </c>
      <c r="D152" s="79">
        <v>184.343075</v>
      </c>
      <c r="E152" s="79">
        <v>-15.6509105937216</v>
      </c>
      <c r="F152" s="79">
        <f t="shared" si="87"/>
        <v>2.0825128348638575</v>
      </c>
      <c r="G152" s="79">
        <v>31.98</v>
      </c>
      <c r="H152" s="79">
        <v>3</v>
      </c>
      <c r="I152" s="79">
        <v>3.013207</v>
      </c>
      <c r="J152" s="79">
        <v>-3.79518370409393</v>
      </c>
      <c r="K152" s="79">
        <f t="shared" si="88"/>
        <v>0.88380721582507971</v>
      </c>
      <c r="L152" s="79">
        <v>421.90183860000002</v>
      </c>
      <c r="M152" s="79">
        <v>725</v>
      </c>
      <c r="N152" s="79">
        <v>155.710632</v>
      </c>
      <c r="O152" s="79">
        <v>-25.0711360563722</v>
      </c>
      <c r="P152" s="79">
        <f t="shared" si="89"/>
        <v>2.2466232750780817</v>
      </c>
      <c r="Q152" s="74">
        <v>0</v>
      </c>
      <c r="R152" s="74">
        <v>0</v>
      </c>
      <c r="S152" s="74">
        <v>-100</v>
      </c>
      <c r="T152" s="74">
        <v>0</v>
      </c>
      <c r="U152" s="74">
        <v>-100</v>
      </c>
      <c r="V152" s="79">
        <f t="shared" si="90"/>
        <v>0</v>
      </c>
      <c r="W152" s="74">
        <v>421.90183860000002</v>
      </c>
      <c r="X152" s="74">
        <v>725</v>
      </c>
      <c r="Y152" s="74">
        <v>-10.493827160493799</v>
      </c>
      <c r="Z152" s="74">
        <v>155.710632</v>
      </c>
      <c r="AA152" s="74">
        <v>-25.062971320583099</v>
      </c>
      <c r="AB152" s="79">
        <f t="shared" si="91"/>
        <v>2.2696250487825296</v>
      </c>
      <c r="AC152" s="79"/>
      <c r="AD152" s="79"/>
      <c r="AE152" s="79">
        <f t="shared" si="92"/>
        <v>0</v>
      </c>
      <c r="AF152" s="79"/>
      <c r="AG152" s="79"/>
      <c r="AH152" s="79">
        <f t="shared" si="93"/>
        <v>0</v>
      </c>
      <c r="AI152" s="79">
        <v>0</v>
      </c>
      <c r="AJ152" s="79">
        <v>0</v>
      </c>
      <c r="AK152" s="79">
        <v>0</v>
      </c>
      <c r="AL152" s="79">
        <f t="shared" si="94"/>
        <v>0</v>
      </c>
      <c r="AM152" s="115"/>
      <c r="AN152" s="79"/>
      <c r="AO152" s="79"/>
      <c r="AP152" s="79"/>
      <c r="AQ152" s="79">
        <v>0</v>
      </c>
      <c r="AR152" s="79">
        <f t="shared" si="95"/>
        <v>0</v>
      </c>
      <c r="AS152" s="79"/>
      <c r="AT152" s="79"/>
      <c r="AU152" s="79"/>
      <c r="AV152" s="79">
        <v>22.087736</v>
      </c>
      <c r="AW152" s="79">
        <v>2.1873849999999999</v>
      </c>
      <c r="AX152" s="79">
        <v>1.3441149999999999</v>
      </c>
      <c r="AY152" s="80"/>
      <c r="AZ152" s="162"/>
      <c r="BA152" s="187"/>
      <c r="BB152" s="187">
        <f t="shared" si="85"/>
        <v>184.343075</v>
      </c>
      <c r="BC152" s="187">
        <f t="shared" si="86"/>
        <v>184.343075</v>
      </c>
      <c r="BD152" s="187">
        <f t="shared" si="96"/>
        <v>0</v>
      </c>
      <c r="BE152" s="187"/>
      <c r="BF152" s="187"/>
      <c r="BG152" s="187"/>
    </row>
    <row r="153" spans="1:59" s="150" customFormat="1" ht="20.25" customHeight="1" x14ac:dyDescent="0.15">
      <c r="A153" s="261"/>
      <c r="B153" s="75" t="s">
        <v>36</v>
      </c>
      <c r="C153" s="74">
        <v>28.103121000000002</v>
      </c>
      <c r="D153" s="74">
        <v>6.0847910000000001</v>
      </c>
      <c r="E153" s="76">
        <v>-8.3190269941560206</v>
      </c>
      <c r="F153" s="79">
        <f t="shared" si="87"/>
        <v>6.8739524687673165E-2</v>
      </c>
      <c r="G153" s="74">
        <v>0.8</v>
      </c>
      <c r="H153" s="74">
        <v>1</v>
      </c>
      <c r="I153" s="74">
        <v>0.155339</v>
      </c>
      <c r="J153" s="76" t="s">
        <v>56</v>
      </c>
      <c r="K153" s="79">
        <f t="shared" si="88"/>
        <v>4.5562661011690223E-2</v>
      </c>
      <c r="L153" s="74">
        <v>19.573121</v>
      </c>
      <c r="M153" s="74">
        <v>44</v>
      </c>
      <c r="N153" s="74">
        <v>5.5049929999999998</v>
      </c>
      <c r="O153" s="76">
        <v>-12.700804263695</v>
      </c>
      <c r="P153" s="79">
        <f t="shared" si="89"/>
        <v>7.9427109402149976E-2</v>
      </c>
      <c r="Q153" s="74"/>
      <c r="R153" s="74"/>
      <c r="S153" s="74"/>
      <c r="T153" s="74"/>
      <c r="U153" s="74"/>
      <c r="V153" s="79">
        <f t="shared" si="90"/>
        <v>0</v>
      </c>
      <c r="W153" s="74">
        <v>19.573121</v>
      </c>
      <c r="X153" s="74">
        <v>44</v>
      </c>
      <c r="Y153" s="76">
        <v>18.918918918918902</v>
      </c>
      <c r="Z153" s="74">
        <v>5.5049929999999998</v>
      </c>
      <c r="AA153" s="76">
        <v>-12.700804263695</v>
      </c>
      <c r="AB153" s="79">
        <f t="shared" si="91"/>
        <v>8.0240314008695843E-2</v>
      </c>
      <c r="AC153" s="74">
        <v>0</v>
      </c>
      <c r="AD153" s="74">
        <v>0</v>
      </c>
      <c r="AE153" s="79">
        <f t="shared" si="92"/>
        <v>0</v>
      </c>
      <c r="AF153" s="74">
        <v>0</v>
      </c>
      <c r="AG153" s="74">
        <v>0</v>
      </c>
      <c r="AH153" s="79">
        <f t="shared" si="93"/>
        <v>0</v>
      </c>
      <c r="AI153" s="74">
        <v>0</v>
      </c>
      <c r="AJ153" s="74">
        <v>0</v>
      </c>
      <c r="AK153" s="76" t="s">
        <v>56</v>
      </c>
      <c r="AL153" s="79">
        <f t="shared" si="94"/>
        <v>0</v>
      </c>
      <c r="AM153" s="74">
        <v>0</v>
      </c>
      <c r="AN153" s="74">
        <v>0</v>
      </c>
      <c r="AO153" s="74">
        <v>0</v>
      </c>
      <c r="AP153" s="74">
        <v>0</v>
      </c>
      <c r="AQ153" s="76" t="s">
        <v>56</v>
      </c>
      <c r="AR153" s="79">
        <f t="shared" si="95"/>
        <v>0</v>
      </c>
      <c r="AS153" s="74">
        <v>0</v>
      </c>
      <c r="AT153" s="74">
        <v>0</v>
      </c>
      <c r="AU153" s="74">
        <v>0</v>
      </c>
      <c r="AV153" s="74">
        <v>0.36893300000000001</v>
      </c>
      <c r="AW153" s="74">
        <v>5.5525999999999999E-2</v>
      </c>
      <c r="AX153" s="74">
        <v>0</v>
      </c>
      <c r="AY153" s="74">
        <v>0</v>
      </c>
      <c r="AZ153" s="74"/>
      <c r="BA153" s="187"/>
      <c r="BB153" s="187">
        <f t="shared" si="85"/>
        <v>6.0847910000000001</v>
      </c>
      <c r="BC153" s="187">
        <f t="shared" si="86"/>
        <v>6.0847910000000001</v>
      </c>
      <c r="BD153" s="187">
        <f t="shared" si="96"/>
        <v>0</v>
      </c>
      <c r="BE153" s="187"/>
      <c r="BF153" s="187"/>
      <c r="BG153" s="187"/>
    </row>
    <row r="154" spans="1:59" s="150" customFormat="1" ht="20.25" customHeight="1" x14ac:dyDescent="0.15">
      <c r="A154" s="261"/>
      <c r="B154" s="75" t="s">
        <v>34</v>
      </c>
      <c r="C154" s="79">
        <v>511.18330659999998</v>
      </c>
      <c r="D154" s="79">
        <v>82.162565000000001</v>
      </c>
      <c r="E154" s="79">
        <v>148.757997300261</v>
      </c>
      <c r="F154" s="79">
        <f t="shared" si="87"/>
        <v>0.92818564601808862</v>
      </c>
      <c r="G154" s="79">
        <v>0</v>
      </c>
      <c r="H154" s="79">
        <v>0</v>
      </c>
      <c r="I154" s="79">
        <v>0</v>
      </c>
      <c r="J154" s="79" t="s">
        <v>56</v>
      </c>
      <c r="K154" s="79">
        <f t="shared" si="88"/>
        <v>0</v>
      </c>
      <c r="L154" s="79">
        <v>123.48850659999999</v>
      </c>
      <c r="M154" s="79">
        <v>243</v>
      </c>
      <c r="N154" s="79">
        <v>60.374558999999998</v>
      </c>
      <c r="O154" s="79">
        <v>94.686033707194497</v>
      </c>
      <c r="P154" s="79">
        <f t="shared" si="89"/>
        <v>0.87109587656143406</v>
      </c>
      <c r="Q154" s="79">
        <v>-0.60109440000000003</v>
      </c>
      <c r="R154" s="79">
        <v>0</v>
      </c>
      <c r="S154" s="79">
        <v>-100</v>
      </c>
      <c r="T154" s="79">
        <v>-0.10211099999999999</v>
      </c>
      <c r="U154" s="79">
        <v>-100.764283698193</v>
      </c>
      <c r="V154" s="79">
        <f t="shared" si="90"/>
        <v>-9.0333773166889272E-2</v>
      </c>
      <c r="W154" s="79">
        <v>123.48850659999999</v>
      </c>
      <c r="X154" s="79">
        <v>243</v>
      </c>
      <c r="Y154" s="79">
        <v>20.8955223880597</v>
      </c>
      <c r="Z154" s="79">
        <v>60.374558999999998</v>
      </c>
      <c r="AA154" s="79">
        <v>94.686033707194497</v>
      </c>
      <c r="AB154" s="79">
        <f t="shared" si="91"/>
        <v>0.88001448363268286</v>
      </c>
      <c r="AC154" s="79">
        <v>0</v>
      </c>
      <c r="AD154" s="79">
        <v>0</v>
      </c>
      <c r="AE154" s="79">
        <f t="shared" si="92"/>
        <v>0</v>
      </c>
      <c r="AF154" s="79">
        <v>0</v>
      </c>
      <c r="AG154" s="79">
        <v>0</v>
      </c>
      <c r="AH154" s="79">
        <f t="shared" si="93"/>
        <v>0</v>
      </c>
      <c r="AI154" s="79"/>
      <c r="AJ154" s="79"/>
      <c r="AK154" s="79"/>
      <c r="AL154" s="79">
        <f t="shared" si="94"/>
        <v>0</v>
      </c>
      <c r="AM154" s="115"/>
      <c r="AN154" s="79">
        <v>0.152</v>
      </c>
      <c r="AO154" s="79">
        <v>2</v>
      </c>
      <c r="AP154" s="79">
        <v>2.8679E-2</v>
      </c>
      <c r="AQ154" s="79" t="s">
        <v>56</v>
      </c>
      <c r="AR154" s="79">
        <f t="shared" si="95"/>
        <v>0.30365933909437959</v>
      </c>
      <c r="AS154" s="79">
        <v>0</v>
      </c>
      <c r="AT154" s="79">
        <v>0</v>
      </c>
      <c r="AU154" s="79">
        <v>0</v>
      </c>
      <c r="AV154" s="79">
        <v>4.1273590000000002</v>
      </c>
      <c r="AW154" s="79">
        <v>17.376864000000001</v>
      </c>
      <c r="AX154" s="79">
        <v>0.255104</v>
      </c>
      <c r="AY154" s="80">
        <v>0</v>
      </c>
      <c r="AZ154" s="162"/>
      <c r="BA154" s="187"/>
      <c r="BB154" s="187">
        <f t="shared" si="85"/>
        <v>82.162565000000001</v>
      </c>
      <c r="BC154" s="187">
        <f t="shared" si="86"/>
        <v>82.162565000000001</v>
      </c>
      <c r="BD154" s="187">
        <f t="shared" si="96"/>
        <v>0</v>
      </c>
      <c r="BE154" s="187"/>
      <c r="BF154" s="187"/>
      <c r="BG154" s="187"/>
    </row>
    <row r="155" spans="1:59" s="150" customFormat="1" ht="20.25" customHeight="1" x14ac:dyDescent="0.15">
      <c r="A155" s="261"/>
      <c r="B155" s="90" t="s">
        <v>17</v>
      </c>
      <c r="C155" s="91">
        <f>C144+C145+C146+C147+C148+C149+C150+C151+C152+C153+C154</f>
        <v>46422.093987100001</v>
      </c>
      <c r="D155" s="91">
        <f t="shared" ref="D155:AI155" si="97">D144+D145+D146+D147+D148+D149+D150+D151+D152+D153+D154</f>
        <v>8851.9538470000007</v>
      </c>
      <c r="E155" s="91">
        <v>1.52</v>
      </c>
      <c r="F155" s="158">
        <f>D155/$D$390*100</f>
        <v>1.630149459608274</v>
      </c>
      <c r="G155" s="91">
        <f t="shared" si="97"/>
        <v>10287.820631509998</v>
      </c>
      <c r="H155" s="91">
        <f t="shared" si="97"/>
        <v>161</v>
      </c>
      <c r="I155" s="91">
        <f t="shared" si="97"/>
        <v>340.9348720000001</v>
      </c>
      <c r="J155" s="91">
        <v>-12.99</v>
      </c>
      <c r="K155" s="158">
        <f>I155/$I$390*100</f>
        <v>2.1997060375922088</v>
      </c>
      <c r="L155" s="91">
        <f t="shared" si="97"/>
        <v>18273.847829249997</v>
      </c>
      <c r="M155" s="91">
        <f t="shared" si="97"/>
        <v>42857</v>
      </c>
      <c r="N155" s="91">
        <f t="shared" si="97"/>
        <v>6930.8741579999987</v>
      </c>
      <c r="O155" s="91">
        <v>-4.5199999999999996</v>
      </c>
      <c r="P155" s="158">
        <f>N155/$N$390*100</f>
        <v>1.8081385942488704</v>
      </c>
      <c r="Q155" s="91">
        <f t="shared" si="97"/>
        <v>419.23026579999998</v>
      </c>
      <c r="R155" s="91">
        <f t="shared" si="97"/>
        <v>811</v>
      </c>
      <c r="S155" s="91">
        <v>-78.69</v>
      </c>
      <c r="T155" s="91">
        <f t="shared" si="97"/>
        <v>113.03745699999999</v>
      </c>
      <c r="U155" s="91">
        <v>-82.1</v>
      </c>
      <c r="V155" s="158">
        <f>T155/$T$390*100</f>
        <v>1.0259364876890342</v>
      </c>
      <c r="W155" s="91">
        <f t="shared" si="97"/>
        <v>17569.170329249999</v>
      </c>
      <c r="X155" s="91">
        <f t="shared" si="97"/>
        <v>36287</v>
      </c>
      <c r="Y155" s="91">
        <v>-4.59</v>
      </c>
      <c r="Z155" s="91">
        <f t="shared" si="97"/>
        <v>6860.6324239999985</v>
      </c>
      <c r="AA155" s="91">
        <v>-5.19</v>
      </c>
      <c r="AB155" s="158">
        <f>Z155/$Z$390*100</f>
        <v>1.8053873631915069</v>
      </c>
      <c r="AC155" s="91">
        <f t="shared" si="97"/>
        <v>6858</v>
      </c>
      <c r="AD155" s="91">
        <f t="shared" si="97"/>
        <v>66.796823999999987</v>
      </c>
      <c r="AE155" s="158">
        <f>AD155/$AD$390*100</f>
        <v>2.2125499102949204</v>
      </c>
      <c r="AF155" s="91">
        <f t="shared" si="97"/>
        <v>67</v>
      </c>
      <c r="AG155" s="91">
        <f t="shared" si="97"/>
        <v>3.4449099999999997</v>
      </c>
      <c r="AH155" s="158">
        <f>AG155/$AG$390*100</f>
        <v>1.282013346900279</v>
      </c>
      <c r="AI155" s="91">
        <f t="shared" si="97"/>
        <v>348.057165</v>
      </c>
      <c r="AJ155" s="91">
        <f t="shared" ref="AJ155:AZ155" si="98">AJ144+AJ145+AJ146+AJ147+AJ148+AJ149+AJ150+AJ151+AJ152+AJ153+AJ154</f>
        <v>486.07680800000003</v>
      </c>
      <c r="AK155" s="91">
        <v>165.81</v>
      </c>
      <c r="AL155" s="158">
        <f>AJ155/$AJ$390*100</f>
        <v>2.1818354921960168</v>
      </c>
      <c r="AM155" s="91">
        <f t="shared" si="98"/>
        <v>486.07680800000003</v>
      </c>
      <c r="AN155" s="91">
        <f t="shared" si="98"/>
        <v>76.323450000000008</v>
      </c>
      <c r="AO155" s="91">
        <f t="shared" si="98"/>
        <v>430</v>
      </c>
      <c r="AP155" s="91">
        <f t="shared" si="98"/>
        <v>9.444465000000001</v>
      </c>
      <c r="AQ155" s="91">
        <v>46.88</v>
      </c>
      <c r="AR155" s="158">
        <f>AP155/$AP$390*100</f>
        <v>0.5011280795952141</v>
      </c>
      <c r="AS155" s="91">
        <f t="shared" si="98"/>
        <v>10.907767</v>
      </c>
      <c r="AT155" s="91">
        <f t="shared" si="98"/>
        <v>289.93064000000004</v>
      </c>
      <c r="AU155" s="91">
        <f t="shared" si="98"/>
        <v>-4.2969999999999996E-3</v>
      </c>
      <c r="AV155" s="91">
        <f t="shared" si="98"/>
        <v>316.63134100000002</v>
      </c>
      <c r="AW155" s="91">
        <f t="shared" si="98"/>
        <v>390.88779300000004</v>
      </c>
      <c r="AX155" s="91">
        <f t="shared" si="98"/>
        <v>76.270300000000006</v>
      </c>
      <c r="AY155" s="91">
        <f t="shared" si="98"/>
        <v>-9.7699626167013776E-14</v>
      </c>
      <c r="AZ155" s="91">
        <f t="shared" si="98"/>
        <v>732.37523799999997</v>
      </c>
      <c r="BA155" s="187"/>
      <c r="BB155" s="187">
        <f t="shared" si="85"/>
        <v>8851.9538470000007</v>
      </c>
      <c r="BC155" s="187">
        <f t="shared" si="86"/>
        <v>8851.953846999997</v>
      </c>
      <c r="BD155" s="187">
        <f t="shared" si="96"/>
        <v>0</v>
      </c>
      <c r="BE155" s="187"/>
      <c r="BF155" s="187"/>
      <c r="BG155" s="187"/>
    </row>
    <row r="156" spans="1:59" s="150" customFormat="1" ht="20.25" customHeight="1" x14ac:dyDescent="0.15">
      <c r="A156" s="261" t="s">
        <v>80</v>
      </c>
      <c r="B156" s="75" t="s">
        <v>74</v>
      </c>
      <c r="C156" s="79">
        <v>19639.74225173</v>
      </c>
      <c r="D156" s="79">
        <v>5159.6880499999997</v>
      </c>
      <c r="E156" s="79">
        <v>1.3788196655237199</v>
      </c>
      <c r="F156" s="79">
        <f>D156/$D$178*100</f>
        <v>27.415690216144856</v>
      </c>
      <c r="G156" s="79">
        <v>0.61433523999999995</v>
      </c>
      <c r="H156" s="79">
        <v>21</v>
      </c>
      <c r="I156" s="79">
        <v>61.433523999999998</v>
      </c>
      <c r="J156" s="79">
        <v>11.834054845823101</v>
      </c>
      <c r="K156" s="79">
        <f>I156/$I$178*100</f>
        <v>17.154570073024463</v>
      </c>
      <c r="L156" s="79">
        <v>11979.81507706</v>
      </c>
      <c r="M156" s="79">
        <v>22598</v>
      </c>
      <c r="N156" s="79">
        <v>4082.7579949999999</v>
      </c>
      <c r="O156" s="79">
        <v>-8.9324729116983601</v>
      </c>
      <c r="P156" s="79">
        <f>N156/$N$178*100</f>
        <v>29.331330698573012</v>
      </c>
      <c r="Q156" s="79">
        <v>18.18931388</v>
      </c>
      <c r="R156" s="79">
        <v>37</v>
      </c>
      <c r="S156" s="79"/>
      <c r="T156" s="79">
        <v>4.0810880000000003</v>
      </c>
      <c r="U156" s="79"/>
      <c r="V156" s="79">
        <f>T156/$T$178*100</f>
        <v>1.0376661881851441</v>
      </c>
      <c r="W156" s="79">
        <v>11495.709077060001</v>
      </c>
      <c r="X156" s="79">
        <v>18614</v>
      </c>
      <c r="Y156" s="79"/>
      <c r="Z156" s="79">
        <v>4034.8081699999998</v>
      </c>
      <c r="AA156" s="79"/>
      <c r="AB156" s="79">
        <f>Z156/$Z$178*100</f>
        <v>29.211424465267676</v>
      </c>
      <c r="AC156" s="79">
        <v>3959</v>
      </c>
      <c r="AD156" s="79">
        <v>45.308325000000004</v>
      </c>
      <c r="AE156" s="79">
        <f>AD156/$AD$178*100</f>
        <v>45.536871369824155</v>
      </c>
      <c r="AF156" s="79">
        <v>25</v>
      </c>
      <c r="AG156" s="79">
        <v>2.6415000000000002</v>
      </c>
      <c r="AH156" s="79">
        <f>AG156/$AG$178*100</f>
        <v>35.157840937222993</v>
      </c>
      <c r="AI156" s="79">
        <v>76.075869999999995</v>
      </c>
      <c r="AJ156" s="79">
        <v>147.21851899999999</v>
      </c>
      <c r="AK156" s="79">
        <v>63.675284891194998</v>
      </c>
      <c r="AL156" s="79">
        <f>AJ156/$AJ$178*100</f>
        <v>8.207914964663825</v>
      </c>
      <c r="AM156" s="115">
        <v>147.21851899999999</v>
      </c>
      <c r="AN156" s="79">
        <v>530.69478200000003</v>
      </c>
      <c r="AO156" s="79">
        <v>48</v>
      </c>
      <c r="AP156" s="79">
        <v>128.964482</v>
      </c>
      <c r="AQ156" s="79">
        <v>2079.8301055919901</v>
      </c>
      <c r="AR156" s="79">
        <f>AP156/$AP$178*100</f>
        <v>92.6947823017655</v>
      </c>
      <c r="AS156" s="79">
        <v>0</v>
      </c>
      <c r="AT156" s="79">
        <v>1.1492340000000001</v>
      </c>
      <c r="AU156" s="79">
        <v>252.21407400000001</v>
      </c>
      <c r="AV156" s="79">
        <v>366.78132699999998</v>
      </c>
      <c r="AW156" s="79">
        <v>86.458168999999998</v>
      </c>
      <c r="AX156" s="79">
        <v>32.710726000000001</v>
      </c>
      <c r="AY156" s="80">
        <v>0</v>
      </c>
      <c r="AZ156" s="162">
        <v>744.20863199999997</v>
      </c>
      <c r="BA156" s="187"/>
      <c r="BB156" s="187">
        <f t="shared" si="85"/>
        <v>5159.6880499999997</v>
      </c>
      <c r="BC156" s="187">
        <f t="shared" si="86"/>
        <v>5159.6880500000016</v>
      </c>
      <c r="BD156" s="187">
        <f t="shared" si="96"/>
        <v>0</v>
      </c>
      <c r="BE156" s="187"/>
      <c r="BF156" s="187"/>
      <c r="BG156" s="187"/>
    </row>
    <row r="157" spans="1:59" s="150" customFormat="1" ht="20.25" customHeight="1" x14ac:dyDescent="0.15">
      <c r="A157" s="261"/>
      <c r="B157" s="69" t="s">
        <v>31</v>
      </c>
      <c r="C157" s="74">
        <v>5813.7082740100004</v>
      </c>
      <c r="D157" s="74">
        <v>1250.9636230000001</v>
      </c>
      <c r="E157" s="74">
        <v>20.513928394313901</v>
      </c>
      <c r="F157" s="79">
        <f t="shared" ref="F157:F177" si="99">D157/$D$178*100</f>
        <v>6.6469195089874127</v>
      </c>
      <c r="G157" s="74">
        <v>251.41081101</v>
      </c>
      <c r="H157" s="74">
        <v>23</v>
      </c>
      <c r="I157" s="74">
        <v>22.52618</v>
      </c>
      <c r="J157" s="74">
        <v>-48.261551728996899</v>
      </c>
      <c r="K157" s="79">
        <f t="shared" ref="K157:K177" si="100">I157/$I$178*100</f>
        <v>6.2901638735157404</v>
      </c>
      <c r="L157" s="74">
        <v>3208.1492579999999</v>
      </c>
      <c r="M157" s="74">
        <v>5286</v>
      </c>
      <c r="N157" s="74">
        <v>953.99264000000005</v>
      </c>
      <c r="O157" s="74">
        <v>2.2354864989834402</v>
      </c>
      <c r="P157" s="79">
        <f t="shared" ref="P157:P177" si="101">N157/$N$178*100</f>
        <v>6.8536694171227044</v>
      </c>
      <c r="Q157" s="74">
        <v>969.37939700000004</v>
      </c>
      <c r="R157" s="74">
        <v>1532</v>
      </c>
      <c r="S157" s="74">
        <v>60.2510460251046</v>
      </c>
      <c r="T157" s="74">
        <v>237.681872</v>
      </c>
      <c r="U157" s="74">
        <v>24.412071225873198</v>
      </c>
      <c r="V157" s="79">
        <f t="shared" ref="V157:V177" si="102">T157/$T$178*100</f>
        <v>60.43350256572495</v>
      </c>
      <c r="W157" s="74">
        <v>3206.1972580000001</v>
      </c>
      <c r="X157" s="74">
        <v>5270</v>
      </c>
      <c r="Y157" s="74">
        <v>18.108471537427199</v>
      </c>
      <c r="Z157" s="74">
        <v>953.78508899999997</v>
      </c>
      <c r="AA157" s="74">
        <v>2.2421873551426601</v>
      </c>
      <c r="AB157" s="79">
        <f t="shared" ref="AB157:AB177" si="103">Z157/$Z$178*100</f>
        <v>6.9052653582343941</v>
      </c>
      <c r="AC157" s="74">
        <v>16</v>
      </c>
      <c r="AD157" s="74">
        <v>0.20755100000000001</v>
      </c>
      <c r="AE157" s="79">
        <f t="shared" ref="AE157:AE177" si="104">AD157/$AD$178*100</f>
        <v>0.20859793845123104</v>
      </c>
      <c r="AF157" s="74">
        <v>0</v>
      </c>
      <c r="AG157" s="74">
        <v>0</v>
      </c>
      <c r="AH157" s="79">
        <f t="shared" ref="AH157:AH177" si="105">AG157/$AG$178*100</f>
        <v>0</v>
      </c>
      <c r="AI157" s="74">
        <v>0</v>
      </c>
      <c r="AJ157" s="74">
        <v>0</v>
      </c>
      <c r="AK157" s="74" t="e">
        <v>#DIV/0!</v>
      </c>
      <c r="AL157" s="79">
        <f t="shared" ref="AL157:AL177" si="106">AJ157/$AJ$178*100</f>
        <v>0</v>
      </c>
      <c r="AM157" s="74">
        <v>0</v>
      </c>
      <c r="AN157" s="74">
        <v>28.650500000000001</v>
      </c>
      <c r="AO157" s="74">
        <v>155</v>
      </c>
      <c r="AP157" s="74">
        <v>2.0990980000000001</v>
      </c>
      <c r="AQ157" s="74">
        <v>327.48178348722502</v>
      </c>
      <c r="AR157" s="79">
        <f t="shared" ref="AR157:AR177" si="107">AP157/$AP$178*100</f>
        <v>1.5087520929993063</v>
      </c>
      <c r="AS157" s="74">
        <v>177.35849099999999</v>
      </c>
      <c r="AT157" s="74">
        <v>0</v>
      </c>
      <c r="AU157" s="74">
        <v>-1.7375999999999999E-2</v>
      </c>
      <c r="AV157" s="74">
        <v>48.541482000000002</v>
      </c>
      <c r="AW157" s="74">
        <v>26.727661999999999</v>
      </c>
      <c r="AX157" s="74">
        <v>11.546768</v>
      </c>
      <c r="AY157" s="74">
        <v>8.1886779999999995</v>
      </c>
      <c r="AZ157" s="74">
        <v>0</v>
      </c>
      <c r="BA157" s="187"/>
      <c r="BB157" s="187">
        <f t="shared" si="85"/>
        <v>1250.9636230000001</v>
      </c>
      <c r="BC157" s="187">
        <f t="shared" si="86"/>
        <v>1250.9636230000001</v>
      </c>
      <c r="BD157" s="187">
        <f t="shared" si="96"/>
        <v>0</v>
      </c>
      <c r="BE157" s="187"/>
      <c r="BF157" s="187"/>
      <c r="BG157" s="187"/>
    </row>
    <row r="158" spans="1:59" s="150" customFormat="1" ht="20.25" customHeight="1" x14ac:dyDescent="0.15">
      <c r="A158" s="261"/>
      <c r="B158" s="75" t="s">
        <v>32</v>
      </c>
      <c r="C158" s="76">
        <v>24083.80741524</v>
      </c>
      <c r="D158" s="76">
        <v>5581.9547769999999</v>
      </c>
      <c r="E158" s="76">
        <v>6.76913433234738</v>
      </c>
      <c r="F158" s="79">
        <f t="shared" si="99"/>
        <v>29.659378916669571</v>
      </c>
      <c r="G158" s="76">
        <v>3160.9577801400001</v>
      </c>
      <c r="H158" s="76">
        <v>34</v>
      </c>
      <c r="I158" s="76">
        <v>214.27800500000001</v>
      </c>
      <c r="J158" s="76">
        <v>-2.0197588406168498</v>
      </c>
      <c r="K158" s="79">
        <f t="shared" si="100"/>
        <v>59.834546556052778</v>
      </c>
      <c r="L158" s="76">
        <v>15429.21604858</v>
      </c>
      <c r="M158" s="76">
        <v>26253</v>
      </c>
      <c r="N158" s="76">
        <v>4582.9127310000003</v>
      </c>
      <c r="O158" s="76">
        <v>-2.8175962875317899</v>
      </c>
      <c r="P158" s="79">
        <f t="shared" si="101"/>
        <v>32.924539989948968</v>
      </c>
      <c r="Q158" s="76">
        <v>27.119126000000001</v>
      </c>
      <c r="R158" s="76">
        <v>80</v>
      </c>
      <c r="S158" s="76">
        <v>-98.944869427591698</v>
      </c>
      <c r="T158" s="76">
        <v>4.3480689999999997</v>
      </c>
      <c r="U158" s="76">
        <v>-99.660713644936294</v>
      </c>
      <c r="V158" s="79">
        <f t="shared" si="102"/>
        <v>1.1055493498782656</v>
      </c>
      <c r="W158" s="76">
        <v>15236.212048580001</v>
      </c>
      <c r="X158" s="76">
        <v>24671</v>
      </c>
      <c r="Y158" s="76">
        <v>10.533154121863801</v>
      </c>
      <c r="Z158" s="76">
        <v>4564.8708370000004</v>
      </c>
      <c r="AA158" s="76">
        <v>-3.15833445700421</v>
      </c>
      <c r="AB158" s="79">
        <f t="shared" si="103"/>
        <v>33.049001100027205</v>
      </c>
      <c r="AC158" s="76">
        <v>1582</v>
      </c>
      <c r="AD158" s="76">
        <v>18.041893999999999</v>
      </c>
      <c r="AE158" s="79">
        <f t="shared" si="104"/>
        <v>18.132901764653671</v>
      </c>
      <c r="AF158" s="76">
        <v>0</v>
      </c>
      <c r="AG158" s="76">
        <v>0</v>
      </c>
      <c r="AH158" s="79">
        <f t="shared" si="105"/>
        <v>0</v>
      </c>
      <c r="AI158" s="76">
        <v>8.4</v>
      </c>
      <c r="AJ158" s="76">
        <v>33.6</v>
      </c>
      <c r="AK158" s="76">
        <v>47.013403028187298</v>
      </c>
      <c r="AL158" s="79">
        <f t="shared" si="106"/>
        <v>1.8733101289567011</v>
      </c>
      <c r="AM158" s="76">
        <v>33.6</v>
      </c>
      <c r="AN158" s="76">
        <v>77.083600000000004</v>
      </c>
      <c r="AO158" s="76">
        <v>181</v>
      </c>
      <c r="AP158" s="76">
        <v>1.5953250000000001</v>
      </c>
      <c r="AQ158" s="76">
        <v>-67.659647705904206</v>
      </c>
      <c r="AR158" s="79">
        <f t="shared" si="107"/>
        <v>1.1466591520567968</v>
      </c>
      <c r="AS158" s="76">
        <v>4.1509429999999998</v>
      </c>
      <c r="AT158" s="76">
        <v>2.9252289999999999</v>
      </c>
      <c r="AU158" s="76">
        <v>496.364082</v>
      </c>
      <c r="AV158" s="76">
        <v>168.38514900000001</v>
      </c>
      <c r="AW158" s="76">
        <v>74.520523999999995</v>
      </c>
      <c r="AX158" s="76">
        <v>3.2227890000000001</v>
      </c>
      <c r="AY158" s="76">
        <v>0</v>
      </c>
      <c r="AZ158" s="76">
        <v>0</v>
      </c>
      <c r="BA158" s="187"/>
      <c r="BB158" s="187">
        <f t="shared" si="85"/>
        <v>5581.9547769999999</v>
      </c>
      <c r="BC158" s="187">
        <f t="shared" si="86"/>
        <v>5581.9547770000008</v>
      </c>
      <c r="BD158" s="187">
        <f t="shared" si="96"/>
        <v>0</v>
      </c>
      <c r="BE158" s="187"/>
      <c r="BF158" s="187"/>
      <c r="BG158" s="187"/>
    </row>
    <row r="159" spans="1:59" s="150" customFormat="1" ht="20.25" customHeight="1" x14ac:dyDescent="0.15">
      <c r="A159" s="261"/>
      <c r="B159" s="75" t="s">
        <v>34</v>
      </c>
      <c r="C159" s="79">
        <v>1884.0218854</v>
      </c>
      <c r="D159" s="79">
        <v>133.20022</v>
      </c>
      <c r="E159" s="79">
        <v>1.4127125360835899</v>
      </c>
      <c r="F159" s="79">
        <f t="shared" si="99"/>
        <v>0.707751308384301</v>
      </c>
      <c r="G159" s="79">
        <v>0</v>
      </c>
      <c r="H159" s="79">
        <v>0</v>
      </c>
      <c r="I159" s="79">
        <v>0</v>
      </c>
      <c r="J159" s="79" t="s">
        <v>56</v>
      </c>
      <c r="K159" s="79">
        <f t="shared" si="100"/>
        <v>0</v>
      </c>
      <c r="L159" s="79">
        <v>417.86198539999998</v>
      </c>
      <c r="M159" s="79">
        <v>757</v>
      </c>
      <c r="N159" s="79">
        <v>108.858926</v>
      </c>
      <c r="O159" s="79">
        <v>9.6356937941747898</v>
      </c>
      <c r="P159" s="79">
        <f t="shared" si="101"/>
        <v>0.78206378186211534</v>
      </c>
      <c r="Q159" s="79">
        <v>5.16</v>
      </c>
      <c r="R159" s="79">
        <v>11</v>
      </c>
      <c r="S159" s="79">
        <v>-88.5416666666667</v>
      </c>
      <c r="T159" s="79">
        <v>1.072565</v>
      </c>
      <c r="U159" s="79">
        <v>-91.629848033785095</v>
      </c>
      <c r="V159" s="79">
        <f t="shared" si="102"/>
        <v>0.27271267738671623</v>
      </c>
      <c r="W159" s="79">
        <v>413.71398540000001</v>
      </c>
      <c r="X159" s="79">
        <v>723</v>
      </c>
      <c r="Y159" s="79">
        <v>16.990291262135901</v>
      </c>
      <c r="Z159" s="79">
        <v>108.474012</v>
      </c>
      <c r="AA159" s="79">
        <v>9.9374487464868295</v>
      </c>
      <c r="AB159" s="79">
        <f t="shared" si="103"/>
        <v>0.785336074102016</v>
      </c>
      <c r="AC159" s="79">
        <v>34</v>
      </c>
      <c r="AD159" s="79">
        <v>0.38491399999999998</v>
      </c>
      <c r="AE159" s="79">
        <f t="shared" si="104"/>
        <v>0.38685560118244255</v>
      </c>
      <c r="AF159" s="79">
        <v>0</v>
      </c>
      <c r="AG159" s="79">
        <v>0</v>
      </c>
      <c r="AH159" s="79">
        <f t="shared" si="105"/>
        <v>0</v>
      </c>
      <c r="AI159" s="79"/>
      <c r="AJ159" s="79"/>
      <c r="AK159" s="79"/>
      <c r="AL159" s="79">
        <f t="shared" si="106"/>
        <v>0</v>
      </c>
      <c r="AM159" s="115"/>
      <c r="AN159" s="79">
        <v>0.18</v>
      </c>
      <c r="AO159" s="79">
        <v>1</v>
      </c>
      <c r="AP159" s="79">
        <v>9.4330000000000004E-3</v>
      </c>
      <c r="AQ159" s="79">
        <v>-302.68586162440897</v>
      </c>
      <c r="AR159" s="79">
        <f t="shared" si="107"/>
        <v>6.7800829181212385E-3</v>
      </c>
      <c r="AS159" s="79">
        <v>0</v>
      </c>
      <c r="AT159" s="79">
        <v>9.4339000000000006E-2</v>
      </c>
      <c r="AU159" s="79">
        <v>0</v>
      </c>
      <c r="AV159" s="79">
        <v>12.429252999999999</v>
      </c>
      <c r="AW159" s="79">
        <v>11.371309</v>
      </c>
      <c r="AX159" s="79">
        <v>0.43696000000000002</v>
      </c>
      <c r="AY159" s="80">
        <v>-4.4224179873708601E-15</v>
      </c>
      <c r="AZ159" s="162"/>
      <c r="BA159" s="187"/>
      <c r="BB159" s="187">
        <f t="shared" si="85"/>
        <v>133.20022</v>
      </c>
      <c r="BC159" s="187">
        <f t="shared" si="86"/>
        <v>133.20022</v>
      </c>
      <c r="BD159" s="187">
        <f t="shared" si="96"/>
        <v>0</v>
      </c>
      <c r="BE159" s="187"/>
      <c r="BF159" s="187"/>
      <c r="BG159" s="187"/>
    </row>
    <row r="160" spans="1:59" s="150" customFormat="1" ht="20.25" customHeight="1" x14ac:dyDescent="0.15">
      <c r="A160" s="261"/>
      <c r="B160" s="75" t="s">
        <v>33</v>
      </c>
      <c r="C160" s="76">
        <v>6160.4340222600003</v>
      </c>
      <c r="D160" s="76">
        <v>1271.4539309999998</v>
      </c>
      <c r="E160" s="76">
        <v>-15.1306235223174</v>
      </c>
      <c r="F160" s="79">
        <f t="shared" si="99"/>
        <v>6.7557935205783641</v>
      </c>
      <c r="G160" s="76">
        <v>56.575899999999997</v>
      </c>
      <c r="H160" s="76">
        <v>2</v>
      </c>
      <c r="I160" s="76">
        <v>4.6949930000000002</v>
      </c>
      <c r="J160" s="76">
        <v>354.49241495074142</v>
      </c>
      <c r="K160" s="79">
        <f t="shared" si="100"/>
        <v>1.3110201265820165</v>
      </c>
      <c r="L160" s="76">
        <v>2251.81928307</v>
      </c>
      <c r="M160" s="76">
        <v>4600</v>
      </c>
      <c r="N160" s="76">
        <v>752.27519299999994</v>
      </c>
      <c r="O160" s="76">
        <v>-1.9162607815616073</v>
      </c>
      <c r="P160" s="79">
        <f t="shared" si="101"/>
        <v>5.404491887405106</v>
      </c>
      <c r="Q160" s="76">
        <v>42.211644999999997</v>
      </c>
      <c r="R160" s="81">
        <v>83</v>
      </c>
      <c r="S160" s="76">
        <v>730.00000000000011</v>
      </c>
      <c r="T160" s="76">
        <v>14.582202000000002</v>
      </c>
      <c r="U160" s="76">
        <v>203.2376019399286</v>
      </c>
      <c r="V160" s="79">
        <f t="shared" si="102"/>
        <v>3.7077019570971732</v>
      </c>
      <c r="W160" s="76">
        <v>2118.47328307</v>
      </c>
      <c r="X160" s="76">
        <v>3507</v>
      </c>
      <c r="Y160" s="76">
        <v>33.600000000000009</v>
      </c>
      <c r="Z160" s="76">
        <v>738.72258499999998</v>
      </c>
      <c r="AA160" s="76">
        <v>-2.4642374611265838</v>
      </c>
      <c r="AB160" s="79">
        <f t="shared" si="103"/>
        <v>5.3482441006643402</v>
      </c>
      <c r="AC160" s="76">
        <v>1088</v>
      </c>
      <c r="AD160" s="76">
        <v>13.050608</v>
      </c>
      <c r="AE160" s="79">
        <f t="shared" si="104"/>
        <v>13.116438486613619</v>
      </c>
      <c r="AF160" s="76">
        <v>5</v>
      </c>
      <c r="AG160" s="76">
        <v>0.502</v>
      </c>
      <c r="AH160" s="79">
        <f t="shared" si="105"/>
        <v>6.6815204052568387</v>
      </c>
      <c r="AI160" s="76">
        <v>715.75731050000002</v>
      </c>
      <c r="AJ160" s="76">
        <v>321.35575399999999</v>
      </c>
      <c r="AK160" s="76">
        <v>-45.768595179927154</v>
      </c>
      <c r="AL160" s="79">
        <f t="shared" si="106"/>
        <v>17.916636576390413</v>
      </c>
      <c r="AM160" s="76">
        <v>318.11313400000006</v>
      </c>
      <c r="AN160" s="76">
        <v>46.92</v>
      </c>
      <c r="AO160" s="76">
        <v>27</v>
      </c>
      <c r="AP160" s="76">
        <v>2.8651590000000002</v>
      </c>
      <c r="AQ160" s="76">
        <v>-49.96589487448685</v>
      </c>
      <c r="AR160" s="79">
        <f t="shared" si="107"/>
        <v>2.0593677084280007</v>
      </c>
      <c r="AS160" s="76">
        <v>0</v>
      </c>
      <c r="AT160" s="76">
        <v>0</v>
      </c>
      <c r="AU160" s="76">
        <v>1.9076830000000002</v>
      </c>
      <c r="AV160" s="76">
        <v>102.625851</v>
      </c>
      <c r="AW160" s="76">
        <v>66.363092000000009</v>
      </c>
      <c r="AX160" s="76">
        <v>19.366205999999998</v>
      </c>
      <c r="AY160" s="76">
        <v>0</v>
      </c>
      <c r="AZ160" s="76"/>
      <c r="BA160" s="187"/>
      <c r="BB160" s="187">
        <f t="shared" si="85"/>
        <v>1271.4539309999998</v>
      </c>
      <c r="BC160" s="187">
        <f t="shared" si="86"/>
        <v>1271.4539309999998</v>
      </c>
      <c r="BD160" s="187">
        <f t="shared" si="96"/>
        <v>0</v>
      </c>
      <c r="BE160" s="187"/>
      <c r="BF160" s="187"/>
      <c r="BG160" s="187"/>
    </row>
    <row r="161" spans="1:59" s="150" customFormat="1" ht="20.25" customHeight="1" x14ac:dyDescent="0.15">
      <c r="A161" s="261"/>
      <c r="B161" s="202" t="s">
        <v>81</v>
      </c>
      <c r="C161" s="79">
        <v>555.80117677999999</v>
      </c>
      <c r="D161" s="79">
        <v>148.033366</v>
      </c>
      <c r="E161" s="79">
        <v>17.951729493743802</v>
      </c>
      <c r="F161" s="79">
        <f t="shared" si="99"/>
        <v>0.78656633203032322</v>
      </c>
      <c r="G161" s="79">
        <v>0</v>
      </c>
      <c r="H161" s="79">
        <v>0</v>
      </c>
      <c r="I161" s="79">
        <v>0</v>
      </c>
      <c r="J161" s="79"/>
      <c r="K161" s="79">
        <f t="shared" si="100"/>
        <v>0</v>
      </c>
      <c r="L161" s="79">
        <v>405.49677678</v>
      </c>
      <c r="M161" s="79">
        <v>1060</v>
      </c>
      <c r="N161" s="79">
        <v>136.04759899999999</v>
      </c>
      <c r="O161" s="79">
        <v>60.626045541410399</v>
      </c>
      <c r="P161" s="79">
        <f t="shared" si="101"/>
        <v>0.97739251797505833</v>
      </c>
      <c r="Q161" s="79"/>
      <c r="R161" s="79"/>
      <c r="S161" s="79"/>
      <c r="T161" s="79"/>
      <c r="U161" s="79"/>
      <c r="V161" s="79">
        <f t="shared" si="102"/>
        <v>0</v>
      </c>
      <c r="W161" s="79">
        <v>346.08277678000002</v>
      </c>
      <c r="X161" s="79">
        <v>573</v>
      </c>
      <c r="Y161" s="79">
        <v>28.47533632287</v>
      </c>
      <c r="Z161" s="79">
        <v>130.53427199999999</v>
      </c>
      <c r="AA161" s="79">
        <v>54.426292623952897</v>
      </c>
      <c r="AB161" s="79">
        <f t="shared" si="103"/>
        <v>0.9450491488066719</v>
      </c>
      <c r="AC161" s="79">
        <v>487</v>
      </c>
      <c r="AD161" s="79">
        <v>5.5133270000000003</v>
      </c>
      <c r="AE161" s="79">
        <f t="shared" si="104"/>
        <v>5.5411375816426336</v>
      </c>
      <c r="AF161" s="79">
        <v>0</v>
      </c>
      <c r="AG161" s="79">
        <v>0</v>
      </c>
      <c r="AH161" s="79">
        <f t="shared" si="105"/>
        <v>0</v>
      </c>
      <c r="AI161" s="79">
        <v>0</v>
      </c>
      <c r="AJ161" s="79"/>
      <c r="AK161" s="79">
        <v>0</v>
      </c>
      <c r="AL161" s="79">
        <f t="shared" si="106"/>
        <v>0</v>
      </c>
      <c r="AM161" s="115"/>
      <c r="AN161" s="79">
        <v>0</v>
      </c>
      <c r="AO161" s="79">
        <v>0</v>
      </c>
      <c r="AP161" s="79">
        <v>0</v>
      </c>
      <c r="AQ161" s="79"/>
      <c r="AR161" s="79">
        <f t="shared" si="107"/>
        <v>0</v>
      </c>
      <c r="AS161" s="79">
        <v>0</v>
      </c>
      <c r="AT161" s="79">
        <v>0</v>
      </c>
      <c r="AU161" s="79"/>
      <c r="AV161" s="79">
        <v>4.1490549999999997</v>
      </c>
      <c r="AW161" s="79">
        <v>7.7747120000000001</v>
      </c>
      <c r="AX161" s="79">
        <v>6.2E-2</v>
      </c>
      <c r="AY161" s="80"/>
      <c r="AZ161" s="162"/>
      <c r="BA161" s="187"/>
      <c r="BB161" s="187">
        <f t="shared" si="85"/>
        <v>148.033366</v>
      </c>
      <c r="BC161" s="187">
        <f t="shared" si="86"/>
        <v>148.033366</v>
      </c>
      <c r="BD161" s="187">
        <f t="shared" si="96"/>
        <v>0</v>
      </c>
      <c r="BE161" s="187"/>
      <c r="BF161" s="187"/>
      <c r="BG161" s="187"/>
    </row>
    <row r="162" spans="1:59" s="150" customFormat="1" ht="20.25" customHeight="1" x14ac:dyDescent="0.15">
      <c r="A162" s="261"/>
      <c r="B162" s="75" t="s">
        <v>44</v>
      </c>
      <c r="C162" s="74">
        <v>7716.4157906800001</v>
      </c>
      <c r="D162" s="74">
        <v>225.93495999999999</v>
      </c>
      <c r="E162" s="74">
        <v>-18.3534437062515</v>
      </c>
      <c r="F162" s="79">
        <f t="shared" si="99"/>
        <v>1.2004917375493427</v>
      </c>
      <c r="G162" s="74">
        <v>0</v>
      </c>
      <c r="H162" s="74">
        <v>0</v>
      </c>
      <c r="I162" s="74">
        <v>0</v>
      </c>
      <c r="J162" s="74">
        <v>-100</v>
      </c>
      <c r="K162" s="79">
        <f t="shared" si="100"/>
        <v>0</v>
      </c>
      <c r="L162" s="74">
        <v>497.41142625999998</v>
      </c>
      <c r="M162" s="74">
        <v>1088</v>
      </c>
      <c r="N162" s="74">
        <v>160.73658</v>
      </c>
      <c r="O162" s="74">
        <v>-26.6173031753525</v>
      </c>
      <c r="P162" s="79">
        <f t="shared" si="101"/>
        <v>1.1547629786314673</v>
      </c>
      <c r="Q162" s="74">
        <v>39.138187199999997</v>
      </c>
      <c r="R162" s="74">
        <v>70</v>
      </c>
      <c r="S162" s="74">
        <v>0</v>
      </c>
      <c r="T162" s="74">
        <v>9.0079709999999995</v>
      </c>
      <c r="U162" s="74">
        <v>-60.813192389138798</v>
      </c>
      <c r="V162" s="79">
        <f t="shared" si="102"/>
        <v>2.2903860271702841</v>
      </c>
      <c r="W162" s="74">
        <v>468.25342626000003</v>
      </c>
      <c r="X162" s="74">
        <v>849</v>
      </c>
      <c r="Y162" s="74">
        <v>-11.838006230529601</v>
      </c>
      <c r="Z162" s="74">
        <v>154.16296199999999</v>
      </c>
      <c r="AA162" s="74">
        <v>-16.224342119127598</v>
      </c>
      <c r="AB162" s="79">
        <f t="shared" si="103"/>
        <v>1.1161174286521114</v>
      </c>
      <c r="AC162" s="74">
        <v>1013</v>
      </c>
      <c r="AD162" s="74">
        <v>2.2415579999999999</v>
      </c>
      <c r="AE162" s="79">
        <f t="shared" si="104"/>
        <v>2.2528649715918716</v>
      </c>
      <c r="AF162" s="74">
        <v>0</v>
      </c>
      <c r="AG162" s="74">
        <v>4.3320600000000002</v>
      </c>
      <c r="AH162" s="79">
        <f t="shared" si="105"/>
        <v>57.658859137045702</v>
      </c>
      <c r="AI162" s="74">
        <v>0</v>
      </c>
      <c r="AJ162" s="74">
        <v>0</v>
      </c>
      <c r="AK162" s="74">
        <v>0</v>
      </c>
      <c r="AL162" s="79">
        <f t="shared" si="106"/>
        <v>0</v>
      </c>
      <c r="AM162" s="115">
        <v>0</v>
      </c>
      <c r="AN162" s="74">
        <v>1.5469999999999999</v>
      </c>
      <c r="AO162" s="74">
        <v>1</v>
      </c>
      <c r="AP162" s="74">
        <v>0.14594299999999999</v>
      </c>
      <c r="AQ162" s="74">
        <v>0</v>
      </c>
      <c r="AR162" s="79">
        <f t="shared" si="107"/>
        <v>0.10489829760620883</v>
      </c>
      <c r="AS162" s="74">
        <v>40.773491</v>
      </c>
      <c r="AT162" s="74">
        <v>0</v>
      </c>
      <c r="AU162" s="74">
        <v>0</v>
      </c>
      <c r="AV162" s="74">
        <v>0.180566</v>
      </c>
      <c r="AW162" s="74">
        <v>15.422739999999999</v>
      </c>
      <c r="AX162" s="74">
        <v>2.9125269999999999</v>
      </c>
      <c r="AY162" s="74">
        <v>5.7631129999999997</v>
      </c>
      <c r="AZ162" s="74">
        <v>0</v>
      </c>
      <c r="BA162" s="187"/>
      <c r="BB162" s="187">
        <f t="shared" si="85"/>
        <v>225.93495999999999</v>
      </c>
      <c r="BC162" s="187">
        <f t="shared" si="86"/>
        <v>225.93496000000002</v>
      </c>
      <c r="BD162" s="187">
        <f t="shared" si="96"/>
        <v>0</v>
      </c>
      <c r="BE162" s="187"/>
      <c r="BF162" s="187"/>
      <c r="BG162" s="187"/>
    </row>
    <row r="163" spans="1:59" s="150" customFormat="1" ht="20.25" customHeight="1" x14ac:dyDescent="0.15">
      <c r="A163" s="261"/>
      <c r="B163" s="75" t="s">
        <v>35</v>
      </c>
      <c r="C163" s="74">
        <v>352.65087832000199</v>
      </c>
      <c r="D163" s="74">
        <v>87.771703000000002</v>
      </c>
      <c r="E163" s="74">
        <v>-5.6416420155715201</v>
      </c>
      <c r="F163" s="79">
        <f t="shared" si="99"/>
        <v>0.46636963240277135</v>
      </c>
      <c r="G163" s="74">
        <v>108.59698954</v>
      </c>
      <c r="H163" s="74">
        <v>1</v>
      </c>
      <c r="I163" s="74">
        <v>6.146998</v>
      </c>
      <c r="J163" s="74">
        <v>-23.547007101287601</v>
      </c>
      <c r="K163" s="79">
        <f t="shared" si="100"/>
        <v>1.7164749970999746</v>
      </c>
      <c r="L163" s="74">
        <v>215.28380000000001</v>
      </c>
      <c r="M163" s="74">
        <v>493</v>
      </c>
      <c r="N163" s="74">
        <v>80.739800000000002</v>
      </c>
      <c r="O163" s="74">
        <v>-4.18153573382481</v>
      </c>
      <c r="P163" s="79">
        <f t="shared" si="101"/>
        <v>0.58005048970252404</v>
      </c>
      <c r="Q163" s="74">
        <v>197.83342300000001</v>
      </c>
      <c r="R163" s="74">
        <v>385</v>
      </c>
      <c r="S163" s="74">
        <v>46.946564885496201</v>
      </c>
      <c r="T163" s="74">
        <v>70.210271000000105</v>
      </c>
      <c r="U163" s="74">
        <v>64.155388830499803</v>
      </c>
      <c r="V163" s="79">
        <f t="shared" si="102"/>
        <v>17.851814094676733</v>
      </c>
      <c r="W163" s="74">
        <v>215.28380000000001</v>
      </c>
      <c r="X163" s="74">
        <v>493</v>
      </c>
      <c r="Y163" s="74">
        <v>6.9414316702820003</v>
      </c>
      <c r="Z163" s="74">
        <v>80.739800000000002</v>
      </c>
      <c r="AA163" s="74">
        <v>-4.18153573382481</v>
      </c>
      <c r="AB163" s="79">
        <f t="shared" si="103"/>
        <v>0.58454441194432782</v>
      </c>
      <c r="AC163" s="74"/>
      <c r="AD163" s="74"/>
      <c r="AE163" s="79">
        <f t="shared" si="104"/>
        <v>0</v>
      </c>
      <c r="AF163" s="74"/>
      <c r="AG163" s="74"/>
      <c r="AH163" s="79">
        <f t="shared" si="105"/>
        <v>0</v>
      </c>
      <c r="AI163" s="74"/>
      <c r="AJ163" s="74"/>
      <c r="AK163" s="74"/>
      <c r="AL163" s="79">
        <f t="shared" si="106"/>
        <v>0</v>
      </c>
      <c r="AM163" s="74"/>
      <c r="AN163" s="74">
        <v>0</v>
      </c>
      <c r="AO163" s="74">
        <v>0</v>
      </c>
      <c r="AP163" s="74">
        <v>0</v>
      </c>
      <c r="AQ163" s="74">
        <v>0</v>
      </c>
      <c r="AR163" s="79">
        <f t="shared" si="107"/>
        <v>0</v>
      </c>
      <c r="AS163" s="74">
        <v>0</v>
      </c>
      <c r="AT163" s="74">
        <v>0</v>
      </c>
      <c r="AU163" s="74">
        <v>0</v>
      </c>
      <c r="AV163" s="74">
        <v>0.85848899999999995</v>
      </c>
      <c r="AW163" s="74">
        <v>2.6415999999999999E-2</v>
      </c>
      <c r="AX163" s="74">
        <v>0</v>
      </c>
      <c r="AY163" s="76">
        <v>0</v>
      </c>
      <c r="AZ163" s="74">
        <v>0</v>
      </c>
      <c r="BA163" s="187"/>
      <c r="BB163" s="187">
        <f t="shared" si="85"/>
        <v>87.771703000000002</v>
      </c>
      <c r="BC163" s="187">
        <f t="shared" si="86"/>
        <v>87.771703000000002</v>
      </c>
      <c r="BD163" s="187">
        <f t="shared" si="96"/>
        <v>0</v>
      </c>
      <c r="BE163" s="187"/>
      <c r="BF163" s="187"/>
      <c r="BG163" s="187"/>
    </row>
    <row r="164" spans="1:59" s="150" customFormat="1" ht="20.25" customHeight="1" x14ac:dyDescent="0.15">
      <c r="A164" s="261"/>
      <c r="B164" s="77" t="s">
        <v>45</v>
      </c>
      <c r="C164" s="159">
        <v>3957.1349111599998</v>
      </c>
      <c r="D164" s="160">
        <v>890.97418500000003</v>
      </c>
      <c r="E164" s="160">
        <v>79.608321803882006</v>
      </c>
      <c r="F164" s="79">
        <f t="shared" si="99"/>
        <v>4.7341374148660282</v>
      </c>
      <c r="G164" s="159">
        <v>95.895728579999997</v>
      </c>
      <c r="H164" s="159">
        <v>15</v>
      </c>
      <c r="I164" s="78">
        <v>7.3109029999999997</v>
      </c>
      <c r="J164" s="78">
        <v>234.119078859273</v>
      </c>
      <c r="K164" s="79">
        <f t="shared" si="100"/>
        <v>2.041481419991221</v>
      </c>
      <c r="L164" s="159">
        <v>2386.657017</v>
      </c>
      <c r="M164" s="159">
        <v>4387</v>
      </c>
      <c r="N164" s="159">
        <v>775.0788</v>
      </c>
      <c r="O164" s="159">
        <v>93.790328980520002</v>
      </c>
      <c r="P164" s="79">
        <f t="shared" si="101"/>
        <v>5.568317453078218</v>
      </c>
      <c r="Q164" s="83">
        <v>1.4561919999999999</v>
      </c>
      <c r="R164" s="94">
        <v>5</v>
      </c>
      <c r="S164" s="83">
        <v>-37.5</v>
      </c>
      <c r="T164" s="83">
        <v>0.49560900000000002</v>
      </c>
      <c r="U164" s="83">
        <v>-67.118851648738101</v>
      </c>
      <c r="V164" s="79">
        <f t="shared" si="102"/>
        <v>0.12601460734496561</v>
      </c>
      <c r="W164" s="83">
        <v>2329.195017</v>
      </c>
      <c r="X164" s="83">
        <v>3916</v>
      </c>
      <c r="Y164" s="83">
        <v>120.86858432036099</v>
      </c>
      <c r="Z164" s="83">
        <v>769.69377899999995</v>
      </c>
      <c r="AA164" s="83">
        <v>92.492967916454802</v>
      </c>
      <c r="AB164" s="79">
        <f t="shared" si="103"/>
        <v>5.572471041825251</v>
      </c>
      <c r="AC164" s="83">
        <v>471</v>
      </c>
      <c r="AD164" s="83">
        <v>5.3850210000000001</v>
      </c>
      <c r="AE164" s="79">
        <f t="shared" si="104"/>
        <v>5.4121843745228233</v>
      </c>
      <c r="AF164" s="83">
        <v>0</v>
      </c>
      <c r="AG164" s="83">
        <v>0</v>
      </c>
      <c r="AH164" s="79">
        <f t="shared" si="105"/>
        <v>0</v>
      </c>
      <c r="AI164" s="83">
        <v>0</v>
      </c>
      <c r="AJ164" s="83">
        <v>0</v>
      </c>
      <c r="AK164" s="83" t="e">
        <v>#DIV/0!</v>
      </c>
      <c r="AL164" s="79">
        <f t="shared" si="106"/>
        <v>0</v>
      </c>
      <c r="AM164" s="83">
        <v>0</v>
      </c>
      <c r="AN164" s="83">
        <v>28.99</v>
      </c>
      <c r="AO164" s="83">
        <v>77</v>
      </c>
      <c r="AP164" s="83">
        <v>1.740219</v>
      </c>
      <c r="AQ164" s="83">
        <v>30.2605931949651</v>
      </c>
      <c r="AR164" s="79">
        <f t="shared" si="107"/>
        <v>1.2508034682169007</v>
      </c>
      <c r="AS164" s="83">
        <v>0</v>
      </c>
      <c r="AT164" s="83">
        <v>-6.4057000000000003E-2</v>
      </c>
      <c r="AU164" s="83">
        <v>0</v>
      </c>
      <c r="AV164" s="83">
        <v>62.994813999999998</v>
      </c>
      <c r="AW164" s="83">
        <v>40.243065999999999</v>
      </c>
      <c r="AX164" s="83">
        <v>3.6704400000000001</v>
      </c>
      <c r="AY164" s="83">
        <v>0</v>
      </c>
      <c r="AZ164" s="83">
        <v>0</v>
      </c>
      <c r="BA164" s="187"/>
      <c r="BB164" s="187">
        <f t="shared" si="85"/>
        <v>890.97418500000003</v>
      </c>
      <c r="BC164" s="187">
        <f t="shared" si="86"/>
        <v>890.97418500000003</v>
      </c>
      <c r="BD164" s="187">
        <f t="shared" si="96"/>
        <v>0</v>
      </c>
      <c r="BE164" s="187"/>
      <c r="BF164" s="187"/>
      <c r="BG164" s="187"/>
    </row>
    <row r="165" spans="1:59" s="150" customFormat="1" ht="20.25" customHeight="1" x14ac:dyDescent="0.15">
      <c r="A165" s="261"/>
      <c r="B165" s="75" t="s">
        <v>37</v>
      </c>
      <c r="C165" s="81">
        <v>724.01</v>
      </c>
      <c r="D165" s="81">
        <v>223.78</v>
      </c>
      <c r="E165" s="81">
        <v>228.79810000000001</v>
      </c>
      <c r="F165" s="79">
        <f t="shared" si="99"/>
        <v>1.1890414879963327</v>
      </c>
      <c r="G165" s="81">
        <v>0</v>
      </c>
      <c r="H165" s="81">
        <v>0</v>
      </c>
      <c r="I165" s="81">
        <v>0</v>
      </c>
      <c r="J165" s="81">
        <v>-100</v>
      </c>
      <c r="K165" s="79">
        <f t="shared" si="100"/>
        <v>0</v>
      </c>
      <c r="L165" s="81">
        <v>494.23</v>
      </c>
      <c r="M165" s="81">
        <v>836</v>
      </c>
      <c r="N165" s="81">
        <v>192.36</v>
      </c>
      <c r="O165" s="81">
        <v>192.42930000000001</v>
      </c>
      <c r="P165" s="79">
        <f t="shared" si="101"/>
        <v>1.3819518031897222</v>
      </c>
      <c r="Q165" s="81">
        <v>0</v>
      </c>
      <c r="R165" s="81">
        <v>0</v>
      </c>
      <c r="S165" s="81">
        <v>-100</v>
      </c>
      <c r="T165" s="81">
        <v>0</v>
      </c>
      <c r="U165" s="81">
        <v>-100</v>
      </c>
      <c r="V165" s="79">
        <f t="shared" si="102"/>
        <v>0</v>
      </c>
      <c r="W165" s="81">
        <v>493.99</v>
      </c>
      <c r="X165" s="81">
        <v>834</v>
      </c>
      <c r="Y165" s="81">
        <v>123.5925</v>
      </c>
      <c r="Z165" s="81">
        <v>192.34</v>
      </c>
      <c r="AA165" s="81">
        <v>192.3989</v>
      </c>
      <c r="AB165" s="79">
        <f t="shared" si="103"/>
        <v>1.3925136325996845</v>
      </c>
      <c r="AC165" s="81">
        <v>2</v>
      </c>
      <c r="AD165" s="81">
        <v>0.02</v>
      </c>
      <c r="AE165" s="79">
        <f t="shared" si="104"/>
        <v>2.0100884934423927E-2</v>
      </c>
      <c r="AF165" s="81">
        <v>0</v>
      </c>
      <c r="AG165" s="81">
        <v>0</v>
      </c>
      <c r="AH165" s="79">
        <f t="shared" si="105"/>
        <v>0</v>
      </c>
      <c r="AI165" s="81">
        <v>0</v>
      </c>
      <c r="AJ165" s="81">
        <v>0</v>
      </c>
      <c r="AK165" s="81">
        <v>0</v>
      </c>
      <c r="AL165" s="79">
        <f t="shared" si="106"/>
        <v>0</v>
      </c>
      <c r="AM165" s="81">
        <v>0</v>
      </c>
      <c r="AN165" s="81">
        <v>1.46</v>
      </c>
      <c r="AO165" s="81">
        <v>3</v>
      </c>
      <c r="AP165" s="81">
        <v>0.14000000000000001</v>
      </c>
      <c r="AQ165" s="81">
        <v>1300</v>
      </c>
      <c r="AR165" s="79">
        <f t="shared" si="107"/>
        <v>0.10062669442775082</v>
      </c>
      <c r="AS165" s="81">
        <v>18.510000000000002</v>
      </c>
      <c r="AT165" s="81">
        <v>0</v>
      </c>
      <c r="AU165" s="81">
        <v>0</v>
      </c>
      <c r="AV165" s="81">
        <v>1.53</v>
      </c>
      <c r="AW165" s="81">
        <v>11.17</v>
      </c>
      <c r="AX165" s="81">
        <v>7.0000000000000007E-2</v>
      </c>
      <c r="AY165" s="81">
        <v>0</v>
      </c>
      <c r="AZ165" s="81">
        <v>0</v>
      </c>
      <c r="BA165" s="187"/>
      <c r="BB165" s="187">
        <f t="shared" si="85"/>
        <v>223.78</v>
      </c>
      <c r="BC165" s="187">
        <f t="shared" si="86"/>
        <v>223.77999999999997</v>
      </c>
      <c r="BD165" s="187">
        <f t="shared" si="96"/>
        <v>0</v>
      </c>
      <c r="BE165" s="187"/>
      <c r="BF165" s="187"/>
      <c r="BG165" s="187"/>
    </row>
    <row r="166" spans="1:59" s="150" customFormat="1" ht="20.25" customHeight="1" x14ac:dyDescent="0.15">
      <c r="A166" s="261"/>
      <c r="B166" s="75" t="s">
        <v>38</v>
      </c>
      <c r="C166" s="83">
        <v>7766.66</v>
      </c>
      <c r="D166" s="83">
        <v>712.86</v>
      </c>
      <c r="E166" s="83">
        <v>-28.453856576504201</v>
      </c>
      <c r="F166" s="79">
        <f t="shared" si="99"/>
        <v>3.7877384714141824</v>
      </c>
      <c r="G166" s="161">
        <v>53.69</v>
      </c>
      <c r="H166" s="83">
        <v>1</v>
      </c>
      <c r="I166" s="83">
        <v>2.5099999999999998</v>
      </c>
      <c r="J166" s="83">
        <v>330.18867924528303</v>
      </c>
      <c r="K166" s="79">
        <f t="shared" si="100"/>
        <v>0.70088720424521622</v>
      </c>
      <c r="L166" s="94">
        <v>2172.58</v>
      </c>
      <c r="M166" s="94">
        <v>3693</v>
      </c>
      <c r="N166" s="83">
        <v>536.89</v>
      </c>
      <c r="O166" s="83">
        <v>-30.541935650801499</v>
      </c>
      <c r="P166" s="79">
        <f t="shared" si="101"/>
        <v>3.8571226014479612</v>
      </c>
      <c r="Q166" s="83">
        <v>71.75</v>
      </c>
      <c r="R166" s="83">
        <v>184</v>
      </c>
      <c r="S166" s="83">
        <v>132.911392405063</v>
      </c>
      <c r="T166" s="83">
        <v>18.98</v>
      </c>
      <c r="U166" s="83">
        <v>271.42857142857099</v>
      </c>
      <c r="V166" s="79">
        <f t="shared" si="102"/>
        <v>4.8258955091764832</v>
      </c>
      <c r="W166" s="94">
        <v>2167.09</v>
      </c>
      <c r="X166" s="83">
        <v>3648</v>
      </c>
      <c r="Y166" s="83">
        <v>-13.697657913413799</v>
      </c>
      <c r="Z166" s="83">
        <v>536.38</v>
      </c>
      <c r="AA166" s="83">
        <v>-30.538720538720501</v>
      </c>
      <c r="AB166" s="79">
        <f t="shared" si="103"/>
        <v>3.883313207101065</v>
      </c>
      <c r="AC166" s="83">
        <v>45</v>
      </c>
      <c r="AD166" s="83">
        <v>0.51</v>
      </c>
      <c r="AE166" s="79">
        <f t="shared" si="104"/>
        <v>0.51257256582781019</v>
      </c>
      <c r="AF166" s="83">
        <v>0</v>
      </c>
      <c r="AG166" s="83">
        <v>0</v>
      </c>
      <c r="AH166" s="79">
        <f t="shared" si="105"/>
        <v>0</v>
      </c>
      <c r="AI166" s="83">
        <v>0</v>
      </c>
      <c r="AJ166" s="83">
        <v>0</v>
      </c>
      <c r="AK166" s="83">
        <v>-1</v>
      </c>
      <c r="AL166" s="79">
        <f t="shared" si="106"/>
        <v>0</v>
      </c>
      <c r="AM166" s="83">
        <v>0</v>
      </c>
      <c r="AN166" s="94">
        <v>14.59</v>
      </c>
      <c r="AO166" s="83">
        <v>20</v>
      </c>
      <c r="AP166" s="83">
        <v>0.38</v>
      </c>
      <c r="AQ166" s="83">
        <v>-33.3333333333333</v>
      </c>
      <c r="AR166" s="79">
        <f t="shared" si="107"/>
        <v>0.27312959916103791</v>
      </c>
      <c r="AS166" s="83">
        <v>0</v>
      </c>
      <c r="AT166" s="83">
        <v>0.75</v>
      </c>
      <c r="AU166" s="83">
        <v>91.08</v>
      </c>
      <c r="AV166" s="83">
        <v>9.26</v>
      </c>
      <c r="AW166" s="83">
        <v>71.989999999999995</v>
      </c>
      <c r="AX166" s="83">
        <v>0</v>
      </c>
      <c r="AY166" s="83">
        <v>0</v>
      </c>
      <c r="AZ166" s="83">
        <v>0</v>
      </c>
      <c r="BA166" s="187"/>
      <c r="BB166" s="187">
        <f t="shared" ref="BB166:BB181" si="108">D166</f>
        <v>712.86</v>
      </c>
      <c r="BC166" s="187">
        <f t="shared" ref="BC166:BC181" si="109">I166+N166+AJ166+AP166+AS166+AT166+AU166+AV166+AW166+AX166+AY166</f>
        <v>712.86</v>
      </c>
      <c r="BD166" s="187">
        <f t="shared" si="96"/>
        <v>0</v>
      </c>
      <c r="BE166" s="187"/>
      <c r="BF166" s="187"/>
      <c r="BG166" s="187"/>
    </row>
    <row r="167" spans="1:59" s="150" customFormat="1" ht="20.25" customHeight="1" x14ac:dyDescent="0.15">
      <c r="A167" s="261"/>
      <c r="B167" s="75" t="s">
        <v>48</v>
      </c>
      <c r="C167" s="82">
        <v>204.91</v>
      </c>
      <c r="D167" s="82">
        <v>60.87</v>
      </c>
      <c r="E167" s="82">
        <v>15.24</v>
      </c>
      <c r="F167" s="79">
        <f t="shared" si="99"/>
        <v>0.32342906146365519</v>
      </c>
      <c r="G167" s="161">
        <v>2.75</v>
      </c>
      <c r="H167" s="161">
        <v>2</v>
      </c>
      <c r="I167" s="82">
        <v>0.62</v>
      </c>
      <c r="J167" s="82">
        <v>1.64</v>
      </c>
      <c r="K167" s="79">
        <f t="shared" si="100"/>
        <v>0.1731275165864678</v>
      </c>
      <c r="L167" s="161">
        <v>157.69</v>
      </c>
      <c r="M167" s="161">
        <v>266</v>
      </c>
      <c r="N167" s="82">
        <v>54.85</v>
      </c>
      <c r="O167" s="70">
        <v>23.62</v>
      </c>
      <c r="P167" s="79">
        <f t="shared" si="101"/>
        <v>0.39405311085961875</v>
      </c>
      <c r="Q167" s="82">
        <v>0</v>
      </c>
      <c r="R167" s="82">
        <v>0</v>
      </c>
      <c r="S167" s="82">
        <v>0</v>
      </c>
      <c r="T167" s="82">
        <v>0</v>
      </c>
      <c r="U167" s="82">
        <v>0</v>
      </c>
      <c r="V167" s="79">
        <f t="shared" si="102"/>
        <v>0</v>
      </c>
      <c r="W167" s="161">
        <v>157.69</v>
      </c>
      <c r="X167" s="161">
        <v>266</v>
      </c>
      <c r="Y167" s="82">
        <v>22.02</v>
      </c>
      <c r="Z167" s="82">
        <v>54.85</v>
      </c>
      <c r="AA167" s="82">
        <v>23.62</v>
      </c>
      <c r="AB167" s="79">
        <f t="shared" si="103"/>
        <v>0.39710602447796978</v>
      </c>
      <c r="AC167" s="161">
        <v>0</v>
      </c>
      <c r="AD167" s="161">
        <v>0</v>
      </c>
      <c r="AE167" s="79">
        <f t="shared" si="104"/>
        <v>0</v>
      </c>
      <c r="AF167" s="161">
        <v>0</v>
      </c>
      <c r="AG167" s="161">
        <v>0</v>
      </c>
      <c r="AH167" s="79">
        <f t="shared" si="105"/>
        <v>0</v>
      </c>
      <c r="AI167" s="161">
        <v>0</v>
      </c>
      <c r="AJ167" s="161">
        <v>0</v>
      </c>
      <c r="AK167" s="161" t="s">
        <v>49</v>
      </c>
      <c r="AL167" s="79">
        <f t="shared" si="106"/>
        <v>0</v>
      </c>
      <c r="AM167" s="161">
        <v>0</v>
      </c>
      <c r="AN167" s="161">
        <v>0</v>
      </c>
      <c r="AO167" s="161">
        <v>0</v>
      </c>
      <c r="AP167" s="161">
        <v>0</v>
      </c>
      <c r="AQ167" s="71">
        <v>0</v>
      </c>
      <c r="AR167" s="79">
        <f t="shared" si="107"/>
        <v>0</v>
      </c>
      <c r="AS167" s="82">
        <v>0</v>
      </c>
      <c r="AT167" s="82">
        <v>0</v>
      </c>
      <c r="AU167" s="82">
        <v>0</v>
      </c>
      <c r="AV167" s="82">
        <v>1.79</v>
      </c>
      <c r="AW167" s="82">
        <v>1.8</v>
      </c>
      <c r="AX167" s="82">
        <v>1.81</v>
      </c>
      <c r="AY167" s="82">
        <v>0</v>
      </c>
      <c r="AZ167" s="82">
        <v>0</v>
      </c>
      <c r="BA167" s="187"/>
      <c r="BB167" s="187">
        <f t="shared" si="108"/>
        <v>60.87</v>
      </c>
      <c r="BC167" s="187">
        <f t="shared" si="109"/>
        <v>60.87</v>
      </c>
      <c r="BD167" s="187">
        <f t="shared" si="96"/>
        <v>0</v>
      </c>
      <c r="BE167" s="187"/>
      <c r="BF167" s="187"/>
      <c r="BG167" s="187"/>
    </row>
    <row r="168" spans="1:59" s="150" customFormat="1" ht="20.25" customHeight="1" x14ac:dyDescent="0.15">
      <c r="A168" s="261"/>
      <c r="B168" s="75" t="s">
        <v>51</v>
      </c>
      <c r="C168" s="80">
        <v>666.62920626000005</v>
      </c>
      <c r="D168" s="80">
        <v>148.792731</v>
      </c>
      <c r="E168" s="80">
        <v>58.237284741847596</v>
      </c>
      <c r="F168" s="79">
        <f t="shared" si="99"/>
        <v>0.79060117200499613</v>
      </c>
      <c r="G168" s="80">
        <v>110.55723389000001</v>
      </c>
      <c r="H168" s="80">
        <v>2</v>
      </c>
      <c r="I168" s="80">
        <v>4.115367</v>
      </c>
      <c r="J168" s="80">
        <v>1113.7684814057814</v>
      </c>
      <c r="K168" s="79">
        <f t="shared" si="100"/>
        <v>1.1491665621804874</v>
      </c>
      <c r="L168" s="80">
        <v>381.97662331999999</v>
      </c>
      <c r="M168" s="80">
        <v>650</v>
      </c>
      <c r="N168" s="80">
        <v>138.662283</v>
      </c>
      <c r="O168" s="80">
        <v>46.575475164000146</v>
      </c>
      <c r="P168" s="79">
        <f t="shared" si="101"/>
        <v>0.99617691841470957</v>
      </c>
      <c r="Q168" s="80"/>
      <c r="R168" s="80"/>
      <c r="S168" s="80"/>
      <c r="T168" s="80"/>
      <c r="U168" s="80"/>
      <c r="V168" s="79">
        <f t="shared" si="102"/>
        <v>0</v>
      </c>
      <c r="W168" s="80">
        <v>381.98</v>
      </c>
      <c r="X168" s="80">
        <v>650</v>
      </c>
      <c r="Y168" s="80">
        <v>106.34920634920636</v>
      </c>
      <c r="Z168" s="80">
        <v>138.662283</v>
      </c>
      <c r="AA168" s="80">
        <v>46.575475164000146</v>
      </c>
      <c r="AB168" s="79">
        <f t="shared" si="103"/>
        <v>1.0038947665846703</v>
      </c>
      <c r="AC168" s="80">
        <v>0</v>
      </c>
      <c r="AD168" s="80"/>
      <c r="AE168" s="79">
        <f t="shared" si="104"/>
        <v>0</v>
      </c>
      <c r="AF168" s="80">
        <v>0</v>
      </c>
      <c r="AG168" s="80">
        <v>0</v>
      </c>
      <c r="AH168" s="79">
        <f t="shared" si="105"/>
        <v>0</v>
      </c>
      <c r="AI168" s="76">
        <v>0</v>
      </c>
      <c r="AJ168" s="76">
        <v>0</v>
      </c>
      <c r="AK168" s="76">
        <v>0</v>
      </c>
      <c r="AL168" s="79">
        <f t="shared" si="106"/>
        <v>0</v>
      </c>
      <c r="AM168" s="76">
        <v>0</v>
      </c>
      <c r="AN168" s="80">
        <v>0</v>
      </c>
      <c r="AO168" s="80">
        <v>0</v>
      </c>
      <c r="AP168" s="80">
        <v>0</v>
      </c>
      <c r="AQ168" s="80">
        <v>0</v>
      </c>
      <c r="AR168" s="79">
        <f t="shared" si="107"/>
        <v>0</v>
      </c>
      <c r="AS168" s="80">
        <v>0</v>
      </c>
      <c r="AT168" s="80">
        <v>2.6645150000000002</v>
      </c>
      <c r="AU168" s="80">
        <v>0</v>
      </c>
      <c r="AV168" s="80">
        <v>0</v>
      </c>
      <c r="AW168" s="80">
        <v>3.3386800000000001</v>
      </c>
      <c r="AX168" s="80">
        <v>1.1886000000000001E-2</v>
      </c>
      <c r="AY168" s="80">
        <v>0</v>
      </c>
      <c r="AZ168" s="191">
        <v>0</v>
      </c>
      <c r="BA168" s="187"/>
      <c r="BB168" s="187">
        <f t="shared" si="108"/>
        <v>148.792731</v>
      </c>
      <c r="BC168" s="187">
        <f t="shared" si="109"/>
        <v>148.792731</v>
      </c>
      <c r="BD168" s="187">
        <f t="shared" ref="BD168:BD177" si="110">BC168-BB168</f>
        <v>0</v>
      </c>
      <c r="BE168" s="187"/>
      <c r="BF168" s="187"/>
      <c r="BG168" s="187"/>
    </row>
    <row r="169" spans="1:59" s="150" customFormat="1" ht="20.25" customHeight="1" x14ac:dyDescent="0.15">
      <c r="A169" s="261"/>
      <c r="B169" s="75" t="s">
        <v>46</v>
      </c>
      <c r="C169" s="74">
        <v>330.554057</v>
      </c>
      <c r="D169" s="74">
        <v>99.294345999999805</v>
      </c>
      <c r="E169" s="74">
        <v>-36.560500635536599</v>
      </c>
      <c r="F169" s="79">
        <f t="shared" si="99"/>
        <v>0.527594498692745</v>
      </c>
      <c r="G169" s="74">
        <v>1.5</v>
      </c>
      <c r="H169" s="74">
        <v>5</v>
      </c>
      <c r="I169" s="74">
        <v>2.0369999999999999</v>
      </c>
      <c r="J169" s="74">
        <v>37.635135135135101</v>
      </c>
      <c r="K169" s="79">
        <f t="shared" si="100"/>
        <v>0.56880766336554012</v>
      </c>
      <c r="L169" s="74">
        <v>307.61645700000003</v>
      </c>
      <c r="M169" s="74">
        <v>557</v>
      </c>
      <c r="N169" s="74">
        <v>96.752345999999804</v>
      </c>
      <c r="O169" s="74">
        <v>-36.449581555437298</v>
      </c>
      <c r="P169" s="79">
        <f t="shared" si="101"/>
        <v>0.69508774702399467</v>
      </c>
      <c r="Q169" s="74">
        <v>95.668807999999999</v>
      </c>
      <c r="R169" s="74">
        <v>160</v>
      </c>
      <c r="S169" s="74">
        <v>0</v>
      </c>
      <c r="T169" s="74">
        <v>23.42916</v>
      </c>
      <c r="U169" s="74">
        <v>15.206301907389101</v>
      </c>
      <c r="V169" s="79">
        <f t="shared" si="102"/>
        <v>5.9571484735393723</v>
      </c>
      <c r="W169" s="74">
        <v>307.61645700000003</v>
      </c>
      <c r="X169" s="74">
        <v>557</v>
      </c>
      <c r="Y169" s="74">
        <v>0</v>
      </c>
      <c r="Z169" s="74">
        <v>96.752345999999804</v>
      </c>
      <c r="AA169" s="74">
        <v>-36.449581555437199</v>
      </c>
      <c r="AB169" s="79">
        <f t="shared" si="103"/>
        <v>0.70047291666320721</v>
      </c>
      <c r="AC169" s="74">
        <v>0</v>
      </c>
      <c r="AD169" s="74">
        <v>0</v>
      </c>
      <c r="AE169" s="79">
        <f t="shared" si="104"/>
        <v>0</v>
      </c>
      <c r="AF169" s="74">
        <v>0</v>
      </c>
      <c r="AG169" s="74">
        <v>0</v>
      </c>
      <c r="AH169" s="79">
        <f t="shared" si="105"/>
        <v>0</v>
      </c>
      <c r="AI169" s="74">
        <v>0</v>
      </c>
      <c r="AJ169" s="74">
        <v>0</v>
      </c>
      <c r="AK169" s="74">
        <v>0</v>
      </c>
      <c r="AL169" s="79">
        <f t="shared" si="106"/>
        <v>0</v>
      </c>
      <c r="AM169" s="74">
        <v>0</v>
      </c>
      <c r="AN169" s="74">
        <v>0</v>
      </c>
      <c r="AO169" s="74">
        <v>0</v>
      </c>
      <c r="AP169" s="74">
        <v>0</v>
      </c>
      <c r="AQ169" s="74">
        <v>-100</v>
      </c>
      <c r="AR169" s="79">
        <f t="shared" si="107"/>
        <v>0</v>
      </c>
      <c r="AS169" s="74">
        <v>0</v>
      </c>
      <c r="AT169" s="74">
        <v>5.6000000000000001E-2</v>
      </c>
      <c r="AU169" s="74">
        <v>0</v>
      </c>
      <c r="AV169" s="74">
        <v>0.17</v>
      </c>
      <c r="AW169" s="74">
        <v>7.3999999999999996E-2</v>
      </c>
      <c r="AX169" s="74">
        <v>0.20499999999999999</v>
      </c>
      <c r="AY169" s="74">
        <v>0</v>
      </c>
      <c r="AZ169" s="74"/>
      <c r="BA169" s="187"/>
      <c r="BB169" s="187">
        <f t="shared" si="108"/>
        <v>99.294345999999805</v>
      </c>
      <c r="BC169" s="187">
        <f t="shared" si="109"/>
        <v>99.294345999999805</v>
      </c>
      <c r="BD169" s="187">
        <f t="shared" si="110"/>
        <v>0</v>
      </c>
      <c r="BE169" s="187"/>
      <c r="BF169" s="187"/>
      <c r="BG169" s="187"/>
    </row>
    <row r="170" spans="1:59" s="150" customFormat="1" ht="20.25" customHeight="1" x14ac:dyDescent="0.15">
      <c r="A170" s="261"/>
      <c r="B170" s="75" t="s">
        <v>60</v>
      </c>
      <c r="C170" s="79">
        <v>351.28370794</v>
      </c>
      <c r="D170" s="79">
        <v>96.967967999999999</v>
      </c>
      <c r="E170" s="79">
        <v>-43.4035009996025</v>
      </c>
      <c r="F170" s="79">
        <f t="shared" si="99"/>
        <v>0.51523342997006327</v>
      </c>
      <c r="G170" s="79">
        <v>27</v>
      </c>
      <c r="H170" s="79">
        <v>7</v>
      </c>
      <c r="I170" s="79">
        <v>5.0943389999999997</v>
      </c>
      <c r="J170" s="79">
        <v>-67.455177665081607</v>
      </c>
      <c r="K170" s="79">
        <f t="shared" si="100"/>
        <v>1.4225326769670801</v>
      </c>
      <c r="L170" s="79">
        <v>260.34670793999999</v>
      </c>
      <c r="M170" s="79">
        <v>459</v>
      </c>
      <c r="N170" s="79">
        <v>87.189222000000001</v>
      </c>
      <c r="O170" s="79">
        <v>-41.714864527430898</v>
      </c>
      <c r="P170" s="79">
        <f t="shared" si="101"/>
        <v>0.62638439676444679</v>
      </c>
      <c r="Q170" s="74">
        <v>36.3062386</v>
      </c>
      <c r="R170" s="74">
        <v>63</v>
      </c>
      <c r="S170" s="74">
        <v>-66.6666666666667</v>
      </c>
      <c r="T170" s="74">
        <v>9.2001740000000005</v>
      </c>
      <c r="U170" s="74">
        <v>-79.788084268473796</v>
      </c>
      <c r="V170" s="79">
        <f t="shared" si="102"/>
        <v>2.3392559741961136</v>
      </c>
      <c r="W170" s="74">
        <v>260.10270794000002</v>
      </c>
      <c r="X170" s="74">
        <v>457</v>
      </c>
      <c r="Y170" s="74">
        <v>-29.907975460122699</v>
      </c>
      <c r="Z170" s="74">
        <v>87.166579999999996</v>
      </c>
      <c r="AA170" s="74">
        <v>-41.716767896606299</v>
      </c>
      <c r="AB170" s="79">
        <f t="shared" si="103"/>
        <v>0.63107336465161179</v>
      </c>
      <c r="AC170" s="79">
        <v>2</v>
      </c>
      <c r="AD170" s="79">
        <v>2.2641999999999999E-2</v>
      </c>
      <c r="AE170" s="79">
        <f t="shared" si="104"/>
        <v>2.2756211834261329E-2</v>
      </c>
      <c r="AF170" s="79"/>
      <c r="AG170" s="79"/>
      <c r="AH170" s="79">
        <f t="shared" si="105"/>
        <v>0</v>
      </c>
      <c r="AI170" s="79">
        <v>0</v>
      </c>
      <c r="AJ170" s="79">
        <v>0</v>
      </c>
      <c r="AK170" s="79">
        <v>0</v>
      </c>
      <c r="AL170" s="79">
        <f t="shared" si="106"/>
        <v>0</v>
      </c>
      <c r="AM170" s="115"/>
      <c r="AN170" s="79"/>
      <c r="AO170" s="79"/>
      <c r="AP170" s="79"/>
      <c r="AQ170" s="79">
        <v>0</v>
      </c>
      <c r="AR170" s="79">
        <f t="shared" si="107"/>
        <v>0</v>
      </c>
      <c r="AS170" s="79"/>
      <c r="AT170" s="79"/>
      <c r="AU170" s="79"/>
      <c r="AV170" s="79">
        <v>1.272643</v>
      </c>
      <c r="AW170" s="79">
        <v>3.0573640000000002</v>
      </c>
      <c r="AX170" s="79">
        <v>0.35439999999999999</v>
      </c>
      <c r="AY170" s="80"/>
      <c r="AZ170" s="162"/>
      <c r="BA170" s="187"/>
      <c r="BB170" s="187">
        <f t="shared" si="108"/>
        <v>96.967967999999999</v>
      </c>
      <c r="BC170" s="187">
        <f t="shared" si="109"/>
        <v>96.967968000000013</v>
      </c>
      <c r="BD170" s="187">
        <f t="shared" si="110"/>
        <v>0</v>
      </c>
      <c r="BE170" s="187"/>
      <c r="BF170" s="187"/>
      <c r="BG170" s="187"/>
    </row>
    <row r="171" spans="1:59" s="150" customFormat="1" ht="20.25" customHeight="1" x14ac:dyDescent="0.15">
      <c r="A171" s="261"/>
      <c r="B171" s="75" t="s">
        <v>43</v>
      </c>
      <c r="C171" s="79">
        <v>431.94</v>
      </c>
      <c r="D171" s="79">
        <v>148.119811</v>
      </c>
      <c r="E171" s="79">
        <v>-18.413764252272099</v>
      </c>
      <c r="F171" s="79">
        <f t="shared" si="99"/>
        <v>0.78702565230662058</v>
      </c>
      <c r="G171" s="79">
        <v>11.22</v>
      </c>
      <c r="H171" s="79">
        <v>3</v>
      </c>
      <c r="I171" s="79">
        <v>1.1476409999999999</v>
      </c>
      <c r="J171" s="79">
        <v>0</v>
      </c>
      <c r="K171" s="79">
        <f t="shared" si="100"/>
        <v>0.32046489719808136</v>
      </c>
      <c r="L171" s="79">
        <v>177.4</v>
      </c>
      <c r="M171" s="79">
        <v>1587</v>
      </c>
      <c r="N171" s="79">
        <v>126.96955199999999</v>
      </c>
      <c r="O171" s="79">
        <v>-1.80235730858469</v>
      </c>
      <c r="P171" s="79">
        <f t="shared" si="101"/>
        <v>0.91217405560714893</v>
      </c>
      <c r="Q171" s="79"/>
      <c r="R171" s="79"/>
      <c r="S171" s="79"/>
      <c r="T171" s="79"/>
      <c r="U171" s="79"/>
      <c r="V171" s="79">
        <f t="shared" si="102"/>
        <v>0</v>
      </c>
      <c r="W171" s="74">
        <v>83.22</v>
      </c>
      <c r="X171" s="74">
        <v>814</v>
      </c>
      <c r="Y171" s="74">
        <v>16.285714285714299</v>
      </c>
      <c r="Z171" s="74">
        <v>118.240285</v>
      </c>
      <c r="AA171" s="79">
        <v>0.66429848459049901</v>
      </c>
      <c r="AB171" s="79">
        <f t="shared" si="103"/>
        <v>0.85604247054680249</v>
      </c>
      <c r="AC171" s="79">
        <v>773</v>
      </c>
      <c r="AD171" s="79">
        <v>8.7292670000000001</v>
      </c>
      <c r="AE171" s="79">
        <f t="shared" si="104"/>
        <v>8.7732995764431987</v>
      </c>
      <c r="AF171" s="79"/>
      <c r="AG171" s="79"/>
      <c r="AH171" s="79">
        <f t="shared" si="105"/>
        <v>0</v>
      </c>
      <c r="AI171" s="79"/>
      <c r="AJ171" s="79"/>
      <c r="AK171" s="79"/>
      <c r="AL171" s="79">
        <f t="shared" si="106"/>
        <v>0</v>
      </c>
      <c r="AM171" s="115"/>
      <c r="AN171" s="79"/>
      <c r="AO171" s="79"/>
      <c r="AP171" s="79"/>
      <c r="AQ171" s="79"/>
      <c r="AR171" s="79">
        <f t="shared" si="107"/>
        <v>0</v>
      </c>
      <c r="AS171" s="79"/>
      <c r="AT171" s="79"/>
      <c r="AU171" s="79"/>
      <c r="AV171" s="79">
        <v>3.448258</v>
      </c>
      <c r="AW171" s="79">
        <v>16.554359999999999</v>
      </c>
      <c r="AX171" s="79"/>
      <c r="AY171" s="80"/>
      <c r="AZ171" s="162"/>
      <c r="BA171" s="187"/>
      <c r="BB171" s="187">
        <f t="shared" si="108"/>
        <v>148.119811</v>
      </c>
      <c r="BC171" s="187">
        <f t="shared" si="109"/>
        <v>148.119811</v>
      </c>
      <c r="BD171" s="187">
        <f t="shared" si="110"/>
        <v>0</v>
      </c>
      <c r="BE171" s="187"/>
      <c r="BF171" s="187"/>
      <c r="BG171" s="187"/>
    </row>
    <row r="172" spans="1:59" s="150" customFormat="1" ht="20.25" customHeight="1" x14ac:dyDescent="0.15">
      <c r="A172" s="261"/>
      <c r="B172" s="75" t="s">
        <v>59</v>
      </c>
      <c r="C172" s="83">
        <v>108.77</v>
      </c>
      <c r="D172" s="83">
        <v>31.2</v>
      </c>
      <c r="E172" s="83">
        <v>5.2986837664529203</v>
      </c>
      <c r="F172" s="79">
        <f t="shared" si="99"/>
        <v>0.16577931193799972</v>
      </c>
      <c r="G172" s="83"/>
      <c r="H172" s="83"/>
      <c r="I172" s="83"/>
      <c r="J172" s="83" t="e">
        <v>#DIV/0!</v>
      </c>
      <c r="K172" s="79">
        <f t="shared" si="100"/>
        <v>0</v>
      </c>
      <c r="L172" s="83">
        <v>104.32</v>
      </c>
      <c r="M172" s="83">
        <v>184</v>
      </c>
      <c r="N172" s="83">
        <v>30.7</v>
      </c>
      <c r="O172" s="83">
        <v>4.9931600547195654</v>
      </c>
      <c r="P172" s="79">
        <f t="shared" si="101"/>
        <v>0.22055479495697891</v>
      </c>
      <c r="Q172" s="82">
        <v>0</v>
      </c>
      <c r="R172" s="82">
        <v>0</v>
      </c>
      <c r="S172" s="83" t="e">
        <v>#DIV/0!</v>
      </c>
      <c r="T172" s="82">
        <v>0</v>
      </c>
      <c r="U172" s="83" t="e">
        <v>#DIV/0!</v>
      </c>
      <c r="V172" s="79">
        <f t="shared" si="102"/>
        <v>0</v>
      </c>
      <c r="W172" s="94">
        <v>104.32</v>
      </c>
      <c r="X172" s="94">
        <v>184</v>
      </c>
      <c r="Y172" s="83">
        <v>3.9548022598870061</v>
      </c>
      <c r="Z172" s="83">
        <v>30.7</v>
      </c>
      <c r="AA172" s="176">
        <v>5.4258241758241832</v>
      </c>
      <c r="AB172" s="79">
        <f t="shared" si="103"/>
        <v>0.22226353603415988</v>
      </c>
      <c r="AC172" s="131"/>
      <c r="AD172" s="83"/>
      <c r="AE172" s="79">
        <f t="shared" si="104"/>
        <v>0</v>
      </c>
      <c r="AF172" s="83"/>
      <c r="AG172" s="83"/>
      <c r="AH172" s="79">
        <f t="shared" si="105"/>
        <v>0</v>
      </c>
      <c r="AI172" s="83">
        <v>0</v>
      </c>
      <c r="AJ172" s="83">
        <v>0</v>
      </c>
      <c r="AK172" s="83">
        <v>0</v>
      </c>
      <c r="AL172" s="79">
        <f t="shared" si="106"/>
        <v>0</v>
      </c>
      <c r="AM172" s="83">
        <v>0</v>
      </c>
      <c r="AN172" s="131"/>
      <c r="AO172" s="83"/>
      <c r="AP172" s="83"/>
      <c r="AQ172" s="83">
        <v>0</v>
      </c>
      <c r="AR172" s="79">
        <f t="shared" si="107"/>
        <v>0</v>
      </c>
      <c r="AS172" s="83">
        <v>0</v>
      </c>
      <c r="AT172" s="83">
        <v>0</v>
      </c>
      <c r="AU172" s="83">
        <v>0</v>
      </c>
      <c r="AV172" s="131">
        <v>0.37</v>
      </c>
      <c r="AW172" s="83">
        <v>0.12</v>
      </c>
      <c r="AX172" s="83">
        <v>0.01</v>
      </c>
      <c r="AY172" s="83">
        <v>0</v>
      </c>
      <c r="AZ172" s="83">
        <v>0</v>
      </c>
      <c r="BA172" s="187"/>
      <c r="BB172" s="187">
        <f t="shared" si="108"/>
        <v>31.2</v>
      </c>
      <c r="BC172" s="187">
        <f t="shared" si="109"/>
        <v>31.200000000000003</v>
      </c>
      <c r="BD172" s="187">
        <f t="shared" si="110"/>
        <v>0</v>
      </c>
      <c r="BE172" s="187"/>
      <c r="BF172" s="187"/>
      <c r="BG172" s="187"/>
    </row>
    <row r="173" spans="1:59" s="150" customFormat="1" ht="20.25" customHeight="1" x14ac:dyDescent="0.15">
      <c r="A173" s="261"/>
      <c r="B173" s="75" t="s">
        <v>61</v>
      </c>
      <c r="C173" s="79">
        <v>283.53862400000003</v>
      </c>
      <c r="D173" s="79">
        <v>50.482402</v>
      </c>
      <c r="E173" s="79">
        <v>-15.7784249139322</v>
      </c>
      <c r="F173" s="79">
        <f t="shared" si="99"/>
        <v>0.2682351880941507</v>
      </c>
      <c r="G173" s="79">
        <v>0</v>
      </c>
      <c r="H173" s="79"/>
      <c r="I173" s="79"/>
      <c r="J173" s="115"/>
      <c r="K173" s="79">
        <f t="shared" si="100"/>
        <v>0</v>
      </c>
      <c r="L173" s="79">
        <v>138.07862399999999</v>
      </c>
      <c r="M173" s="79">
        <v>66</v>
      </c>
      <c r="N173" s="79">
        <v>44.413466</v>
      </c>
      <c r="O173" s="79">
        <v>-18.830962469222001</v>
      </c>
      <c r="P173" s="79">
        <f t="shared" si="101"/>
        <v>0.3190750126045197</v>
      </c>
      <c r="Q173" s="79"/>
      <c r="R173" s="79"/>
      <c r="S173" s="79"/>
      <c r="T173" s="79"/>
      <c r="U173" s="79"/>
      <c r="V173" s="79">
        <f t="shared" si="102"/>
        <v>0</v>
      </c>
      <c r="W173" s="74">
        <v>138.07862399999999</v>
      </c>
      <c r="X173" s="74">
        <v>66</v>
      </c>
      <c r="Y173" s="74">
        <v>-37.735849056603797</v>
      </c>
      <c r="Z173" s="74">
        <v>44.413466</v>
      </c>
      <c r="AA173" s="79">
        <v>-18.830962469222001</v>
      </c>
      <c r="AB173" s="79">
        <f t="shared" si="103"/>
        <v>0.32154703585319006</v>
      </c>
      <c r="AC173" s="79"/>
      <c r="AD173" s="79"/>
      <c r="AE173" s="79">
        <f t="shared" si="104"/>
        <v>0</v>
      </c>
      <c r="AF173" s="79"/>
      <c r="AG173" s="79"/>
      <c r="AH173" s="79">
        <f t="shared" si="105"/>
        <v>0</v>
      </c>
      <c r="AI173" s="79"/>
      <c r="AJ173" s="79"/>
      <c r="AK173" s="79"/>
      <c r="AL173" s="79">
        <f t="shared" si="106"/>
        <v>0</v>
      </c>
      <c r="AM173" s="115"/>
      <c r="AN173" s="79"/>
      <c r="AO173" s="79"/>
      <c r="AP173" s="79"/>
      <c r="AQ173" s="79"/>
      <c r="AR173" s="79">
        <f t="shared" si="107"/>
        <v>0</v>
      </c>
      <c r="AS173" s="79"/>
      <c r="AT173" s="79"/>
      <c r="AU173" s="79"/>
      <c r="AV173" s="79">
        <v>5.1935820000000001</v>
      </c>
      <c r="AW173" s="79">
        <v>0.87535399999999997</v>
      </c>
      <c r="AX173" s="79"/>
      <c r="AY173" s="80"/>
      <c r="AZ173" s="115"/>
      <c r="BA173" s="187"/>
      <c r="BB173" s="187">
        <f t="shared" si="108"/>
        <v>50.482402</v>
      </c>
      <c r="BC173" s="187">
        <f t="shared" si="109"/>
        <v>50.482402</v>
      </c>
      <c r="BD173" s="187">
        <f t="shared" si="110"/>
        <v>0</v>
      </c>
      <c r="BE173" s="187"/>
      <c r="BF173" s="187"/>
      <c r="BG173" s="187"/>
    </row>
    <row r="174" spans="1:59" s="150" customFormat="1" ht="20.25" customHeight="1" x14ac:dyDescent="0.15">
      <c r="A174" s="261"/>
      <c r="B174" s="75" t="s">
        <v>36</v>
      </c>
      <c r="C174" s="74">
        <v>567.47553949999997</v>
      </c>
      <c r="D174" s="74">
        <v>1375.560475</v>
      </c>
      <c r="E174" s="76">
        <v>2309.4115957088102</v>
      </c>
      <c r="F174" s="79">
        <f t="shared" si="99"/>
        <v>7.3089573421348737</v>
      </c>
      <c r="G174" s="74">
        <v>1.6</v>
      </c>
      <c r="H174" s="74">
        <v>6</v>
      </c>
      <c r="I174" s="74">
        <v>0.31415199999999999</v>
      </c>
      <c r="J174" s="76">
        <v>-62.892029071958198</v>
      </c>
      <c r="K174" s="79">
        <f t="shared" si="100"/>
        <v>8.7723154178503265E-2</v>
      </c>
      <c r="L174" s="74">
        <v>154.58708949999999</v>
      </c>
      <c r="M174" s="74">
        <v>254</v>
      </c>
      <c r="N174" s="74">
        <v>67.352134000000007</v>
      </c>
      <c r="O174" s="76">
        <v>254.09987876340799</v>
      </c>
      <c r="P174" s="79">
        <f t="shared" si="101"/>
        <v>0.48387088287573193</v>
      </c>
      <c r="Q174" s="74"/>
      <c r="R174" s="74"/>
      <c r="S174" s="74"/>
      <c r="T174" s="74"/>
      <c r="U174" s="74"/>
      <c r="V174" s="79">
        <f t="shared" si="102"/>
        <v>0</v>
      </c>
      <c r="W174" s="74">
        <v>154.58708949999999</v>
      </c>
      <c r="X174" s="74">
        <v>254</v>
      </c>
      <c r="Y174" s="76">
        <v>202.38095238095201</v>
      </c>
      <c r="Z174" s="74">
        <v>67.352134000000007</v>
      </c>
      <c r="AA174" s="76">
        <v>265.63392154466698</v>
      </c>
      <c r="AB174" s="79">
        <f t="shared" si="103"/>
        <v>0.48761965675200547</v>
      </c>
      <c r="AC174" s="74">
        <v>0</v>
      </c>
      <c r="AD174" s="74">
        <v>0</v>
      </c>
      <c r="AE174" s="79">
        <f t="shared" si="104"/>
        <v>0</v>
      </c>
      <c r="AF174" s="74">
        <v>0</v>
      </c>
      <c r="AG174" s="74">
        <v>0</v>
      </c>
      <c r="AH174" s="79">
        <f t="shared" si="105"/>
        <v>0</v>
      </c>
      <c r="AI174" s="74">
        <v>258.28845000000001</v>
      </c>
      <c r="AJ174" s="74">
        <v>1291.4422500000001</v>
      </c>
      <c r="AK174" s="76">
        <v>9069.8103280325904</v>
      </c>
      <c r="AL174" s="79">
        <f t="shared" si="106"/>
        <v>72.002138329989052</v>
      </c>
      <c r="AM174" s="74">
        <v>1291.4422500000001</v>
      </c>
      <c r="AN174" s="74">
        <v>0</v>
      </c>
      <c r="AO174" s="74">
        <v>0</v>
      </c>
      <c r="AP174" s="74">
        <v>0</v>
      </c>
      <c r="AQ174" s="76">
        <v>-100</v>
      </c>
      <c r="AR174" s="79">
        <f t="shared" si="107"/>
        <v>0</v>
      </c>
      <c r="AS174" s="74">
        <v>0</v>
      </c>
      <c r="AT174" s="74">
        <v>0</v>
      </c>
      <c r="AU174" s="74">
        <v>0</v>
      </c>
      <c r="AV174" s="74">
        <v>15.368596999999999</v>
      </c>
      <c r="AW174" s="74">
        <v>1.083342</v>
      </c>
      <c r="AX174" s="74">
        <v>0</v>
      </c>
      <c r="AY174" s="74">
        <v>0</v>
      </c>
      <c r="AZ174" s="74"/>
      <c r="BA174" s="187"/>
      <c r="BB174" s="187">
        <f t="shared" si="108"/>
        <v>1375.560475</v>
      </c>
      <c r="BC174" s="187">
        <f t="shared" si="109"/>
        <v>1375.560475</v>
      </c>
      <c r="BD174" s="187">
        <f t="shared" si="110"/>
        <v>0</v>
      </c>
      <c r="BE174" s="187"/>
      <c r="BF174" s="187"/>
      <c r="BG174" s="187"/>
    </row>
    <row r="175" spans="1:59" s="150" customFormat="1" ht="20.25" customHeight="1" x14ac:dyDescent="0.15">
      <c r="A175" s="261"/>
      <c r="B175" s="75" t="s">
        <v>39</v>
      </c>
      <c r="C175" s="89">
        <v>5281.2590269599996</v>
      </c>
      <c r="D175" s="87">
        <v>988.827853</v>
      </c>
      <c r="E175" s="88">
        <v>-11.0693596853276</v>
      </c>
      <c r="F175" s="79">
        <f t="shared" si="99"/>
        <v>5.2540769581881266</v>
      </c>
      <c r="G175" s="95">
        <v>367.39049289000002</v>
      </c>
      <c r="H175" s="95">
        <v>19</v>
      </c>
      <c r="I175" s="95">
        <v>25.328436</v>
      </c>
      <c r="J175" s="88">
        <v>231.698954854595</v>
      </c>
      <c r="K175" s="79">
        <f t="shared" si="100"/>
        <v>7.0726600382246572</v>
      </c>
      <c r="L175" s="89">
        <v>2553.4380540699999</v>
      </c>
      <c r="M175" s="89">
        <v>4177</v>
      </c>
      <c r="N175" s="89">
        <v>792.36211400000002</v>
      </c>
      <c r="O175" s="88">
        <v>-18.210605889272799</v>
      </c>
      <c r="P175" s="79">
        <f t="shared" si="101"/>
        <v>5.6924841558615107</v>
      </c>
      <c r="Q175" s="89">
        <v>1.1220000000000001</v>
      </c>
      <c r="R175" s="89">
        <v>2</v>
      </c>
      <c r="S175" s="88">
        <v>-50</v>
      </c>
      <c r="T175" s="89">
        <v>0.2059</v>
      </c>
      <c r="U175" s="88">
        <v>-69.662590246058599</v>
      </c>
      <c r="V175" s="79">
        <f t="shared" si="102"/>
        <v>5.2352575623784918E-2</v>
      </c>
      <c r="W175" s="87">
        <v>2550.7901539999998</v>
      </c>
      <c r="X175" s="89">
        <v>4171</v>
      </c>
      <c r="Y175" s="88">
        <v>7.8056345308865396</v>
      </c>
      <c r="Z175" s="87">
        <v>792.24141399999996</v>
      </c>
      <c r="AA175" s="88">
        <v>-18.2154163726923</v>
      </c>
      <c r="AB175" s="79">
        <f t="shared" si="103"/>
        <v>5.7357126406626309</v>
      </c>
      <c r="AC175" s="89">
        <v>5</v>
      </c>
      <c r="AD175" s="89">
        <v>8.3000000000000004E-2</v>
      </c>
      <c r="AE175" s="79">
        <f t="shared" si="104"/>
        <v>8.3418672477859307E-2</v>
      </c>
      <c r="AF175" s="89">
        <v>1</v>
      </c>
      <c r="AG175" s="89">
        <v>3.7699999999999997E-2</v>
      </c>
      <c r="AH175" s="79">
        <f t="shared" si="105"/>
        <v>0.50177952047446772</v>
      </c>
      <c r="AI175" s="102">
        <v>0</v>
      </c>
      <c r="AJ175" s="102">
        <v>0</v>
      </c>
      <c r="AK175" s="102" t="s">
        <v>49</v>
      </c>
      <c r="AL175" s="79">
        <f t="shared" si="106"/>
        <v>0</v>
      </c>
      <c r="AM175" s="102"/>
      <c r="AN175" s="103">
        <v>46.954999999999998</v>
      </c>
      <c r="AO175" s="89">
        <v>216</v>
      </c>
      <c r="AP175" s="102">
        <v>1.148433</v>
      </c>
      <c r="AQ175" s="88">
        <v>209.35555471750999</v>
      </c>
      <c r="AR175" s="79">
        <f t="shared" si="107"/>
        <v>0.8254501182981796</v>
      </c>
      <c r="AS175" s="89">
        <v>0.18867900000000001</v>
      </c>
      <c r="AT175" s="102">
        <v>0</v>
      </c>
      <c r="AU175" s="102">
        <v>0</v>
      </c>
      <c r="AV175" s="88">
        <v>119.61313</v>
      </c>
      <c r="AW175" s="102">
        <v>48.154961</v>
      </c>
      <c r="AX175" s="102">
        <v>2.0320999999999998</v>
      </c>
      <c r="AY175" s="102">
        <v>-1.5631940186722199E-13</v>
      </c>
      <c r="AZ175" s="102"/>
      <c r="BA175" s="187"/>
      <c r="BB175" s="187">
        <f t="shared" si="108"/>
        <v>988.827853</v>
      </c>
      <c r="BC175" s="187">
        <f t="shared" si="109"/>
        <v>988.82785299999978</v>
      </c>
      <c r="BD175" s="187">
        <f t="shared" si="110"/>
        <v>0</v>
      </c>
      <c r="BE175" s="187"/>
      <c r="BF175" s="187"/>
      <c r="BG175" s="187"/>
    </row>
    <row r="176" spans="1:59" s="150" customFormat="1" ht="20.25" customHeight="1" x14ac:dyDescent="0.15">
      <c r="A176" s="261"/>
      <c r="B176" s="75" t="s">
        <v>69</v>
      </c>
      <c r="C176" s="165">
        <v>590.79172600000004</v>
      </c>
      <c r="D176" s="165">
        <v>105.895588</v>
      </c>
      <c r="E176" s="165">
        <v>194.66</v>
      </c>
      <c r="F176" s="79">
        <f t="shared" si="99"/>
        <v>0.56266979858685573</v>
      </c>
      <c r="G176" s="165">
        <v>3.55</v>
      </c>
      <c r="H176" s="165">
        <v>2</v>
      </c>
      <c r="I176" s="165">
        <v>0.56000000000000005</v>
      </c>
      <c r="J176" s="165">
        <v>-81.33</v>
      </c>
      <c r="K176" s="79">
        <f t="shared" si="100"/>
        <v>0.15637324078777737</v>
      </c>
      <c r="L176" s="165">
        <v>292.790863</v>
      </c>
      <c r="M176" s="165">
        <v>547</v>
      </c>
      <c r="N176" s="165">
        <v>90.715587999999997</v>
      </c>
      <c r="O176" s="165">
        <v>172</v>
      </c>
      <c r="P176" s="79">
        <f t="shared" si="101"/>
        <v>0.65171849872123055</v>
      </c>
      <c r="Q176" s="165"/>
      <c r="R176" s="165"/>
      <c r="S176" s="165"/>
      <c r="T176" s="165"/>
      <c r="U176" s="165"/>
      <c r="V176" s="79">
        <f t="shared" si="102"/>
        <v>0</v>
      </c>
      <c r="W176" s="165">
        <v>292.790863</v>
      </c>
      <c r="X176" s="165">
        <v>547</v>
      </c>
      <c r="Y176" s="165">
        <v>272</v>
      </c>
      <c r="Z176" s="165">
        <v>90.715587999999997</v>
      </c>
      <c r="AA176" s="165">
        <v>172</v>
      </c>
      <c r="AB176" s="79">
        <f t="shared" si="103"/>
        <v>0.65676766652436491</v>
      </c>
      <c r="AC176" s="165"/>
      <c r="AD176" s="165"/>
      <c r="AE176" s="79">
        <f t="shared" si="104"/>
        <v>0</v>
      </c>
      <c r="AF176" s="165"/>
      <c r="AG176" s="165"/>
      <c r="AH176" s="79">
        <f t="shared" si="105"/>
        <v>0</v>
      </c>
      <c r="AI176" s="165"/>
      <c r="AJ176" s="165"/>
      <c r="AK176" s="184"/>
      <c r="AL176" s="79">
        <f t="shared" si="106"/>
        <v>0</v>
      </c>
      <c r="AM176" s="165"/>
      <c r="AN176" s="165">
        <v>1.66</v>
      </c>
      <c r="AO176" s="165">
        <v>2</v>
      </c>
      <c r="AP176" s="165">
        <v>0.04</v>
      </c>
      <c r="AQ176" s="184">
        <v>-55.56</v>
      </c>
      <c r="AR176" s="79">
        <f t="shared" si="107"/>
        <v>2.8750484122214516E-2</v>
      </c>
      <c r="AS176" s="165">
        <v>0</v>
      </c>
      <c r="AT176" s="165">
        <v>0</v>
      </c>
      <c r="AU176" s="165">
        <v>0</v>
      </c>
      <c r="AV176" s="165">
        <v>8.5299999999999994</v>
      </c>
      <c r="AW176" s="165">
        <v>6.05</v>
      </c>
      <c r="AX176" s="165">
        <v>0</v>
      </c>
      <c r="AY176" s="165">
        <v>0</v>
      </c>
      <c r="AZ176" s="165">
        <v>0</v>
      </c>
      <c r="BA176" s="187"/>
      <c r="BB176" s="187">
        <f t="shared" si="108"/>
        <v>105.895588</v>
      </c>
      <c r="BC176" s="187">
        <f t="shared" si="109"/>
        <v>105.895588</v>
      </c>
      <c r="BD176" s="187">
        <f t="shared" si="110"/>
        <v>0</v>
      </c>
      <c r="BE176" s="187"/>
      <c r="BF176" s="187"/>
      <c r="BG176" s="187"/>
    </row>
    <row r="177" spans="1:59" s="150" customFormat="1" ht="20.25" customHeight="1" x14ac:dyDescent="0.15">
      <c r="A177" s="261"/>
      <c r="B177" s="75" t="s">
        <v>58</v>
      </c>
      <c r="C177" s="165">
        <v>74.750658999999999</v>
      </c>
      <c r="D177" s="165">
        <v>27.575178000000001</v>
      </c>
      <c r="E177" s="165">
        <v>0</v>
      </c>
      <c r="F177" s="79">
        <f t="shared" si="99"/>
        <v>0.146519039596406</v>
      </c>
      <c r="G177" s="165"/>
      <c r="H177" s="165"/>
      <c r="I177" s="165"/>
      <c r="J177" s="165"/>
      <c r="K177" s="79">
        <f t="shared" si="100"/>
        <v>0</v>
      </c>
      <c r="L177" s="165">
        <v>71.390658999999999</v>
      </c>
      <c r="M177" s="165">
        <v>118</v>
      </c>
      <c r="N177" s="165">
        <v>26.826498999999998</v>
      </c>
      <c r="O177" s="165">
        <v>0</v>
      </c>
      <c r="P177" s="79">
        <f t="shared" si="101"/>
        <v>0.1927268073732443</v>
      </c>
      <c r="Q177" s="165">
        <v>0</v>
      </c>
      <c r="R177" s="165">
        <v>0</v>
      </c>
      <c r="S177" s="165">
        <v>-100</v>
      </c>
      <c r="T177" s="165">
        <v>0</v>
      </c>
      <c r="U177" s="165">
        <v>-100</v>
      </c>
      <c r="V177" s="79">
        <f t="shared" si="102"/>
        <v>0</v>
      </c>
      <c r="W177" s="165">
        <v>71.390658999999999</v>
      </c>
      <c r="X177" s="165">
        <v>118</v>
      </c>
      <c r="Y177" s="165">
        <v>0</v>
      </c>
      <c r="Z177" s="165">
        <v>26.826498999999998</v>
      </c>
      <c r="AA177" s="165">
        <v>0</v>
      </c>
      <c r="AB177" s="79">
        <f t="shared" si="103"/>
        <v>0.19421995202465323</v>
      </c>
      <c r="AC177" s="165">
        <v>0</v>
      </c>
      <c r="AD177" s="165">
        <v>0</v>
      </c>
      <c r="AE177" s="79">
        <f t="shared" si="104"/>
        <v>0</v>
      </c>
      <c r="AF177" s="165"/>
      <c r="AG177" s="165"/>
      <c r="AH177" s="79">
        <f t="shared" si="105"/>
        <v>0</v>
      </c>
      <c r="AI177" s="165"/>
      <c r="AJ177" s="165"/>
      <c r="AK177" s="184"/>
      <c r="AL177" s="79">
        <f t="shared" si="106"/>
        <v>0</v>
      </c>
      <c r="AM177" s="165"/>
      <c r="AN177" s="165"/>
      <c r="AO177" s="165"/>
      <c r="AP177" s="165"/>
      <c r="AQ177" s="184"/>
      <c r="AR177" s="79">
        <f t="shared" si="107"/>
        <v>0</v>
      </c>
      <c r="AS177" s="165"/>
      <c r="AT177" s="165"/>
      <c r="AU177" s="165"/>
      <c r="AV177" s="165"/>
      <c r="AW177" s="165">
        <v>0.74867899999999998</v>
      </c>
      <c r="AX177" s="165"/>
      <c r="AY177" s="165"/>
      <c r="AZ177" s="165"/>
      <c r="BA177" s="187"/>
      <c r="BB177" s="187">
        <f t="shared" si="108"/>
        <v>27.575178000000001</v>
      </c>
      <c r="BC177" s="187">
        <f t="shared" si="109"/>
        <v>27.575177999999998</v>
      </c>
      <c r="BD177" s="187">
        <f t="shared" si="110"/>
        <v>0</v>
      </c>
      <c r="BE177" s="187"/>
      <c r="BF177" s="187"/>
      <c r="BG177" s="187"/>
    </row>
    <row r="178" spans="1:59" s="150" customFormat="1" ht="20.25" customHeight="1" x14ac:dyDescent="0.15">
      <c r="A178" s="261"/>
      <c r="B178" s="90" t="s">
        <v>17</v>
      </c>
      <c r="C178" s="91">
        <f>C156+C157+C158+C159+C160+C161+C162+C163+C164+C165+C166+C167+C168+C169+C170+C171+C172+C173+C174+C175+C176+C177</f>
        <v>87546.289152239988</v>
      </c>
      <c r="D178" s="91">
        <f t="shared" ref="D178:AI178" si="111">D156+D157+D158+D159+D160+D161+D162+D163+D164+D165+D166+D167+D168+D169+D170+D171+D172+D173+D174+D175+D176+D177</f>
        <v>18820.201167000003</v>
      </c>
      <c r="E178" s="91">
        <v>10.92</v>
      </c>
      <c r="F178" s="158">
        <f>D178/$D$390*100</f>
        <v>3.465872200915471</v>
      </c>
      <c r="G178" s="91">
        <f t="shared" si="111"/>
        <v>4253.3092712899997</v>
      </c>
      <c r="H178" s="91">
        <f t="shared" si="111"/>
        <v>143</v>
      </c>
      <c r="I178" s="91">
        <f t="shared" si="111"/>
        <v>358.11753799999997</v>
      </c>
      <c r="J178" s="91">
        <v>-1.51</v>
      </c>
      <c r="K178" s="158">
        <f>I178/$I$390*100</f>
        <v>2.310568308501622</v>
      </c>
      <c r="L178" s="91">
        <f t="shared" si="111"/>
        <v>44058.155749979989</v>
      </c>
      <c r="M178" s="91">
        <f t="shared" si="111"/>
        <v>79916</v>
      </c>
      <c r="N178" s="91">
        <f t="shared" si="111"/>
        <v>13919.443468000001</v>
      </c>
      <c r="O178" s="91">
        <v>-2.4900000000000002</v>
      </c>
      <c r="P178" s="158">
        <f>N178/$N$390*100</f>
        <v>3.6313288008418847</v>
      </c>
      <c r="Q178" s="91">
        <f t="shared" si="111"/>
        <v>1505.33433068</v>
      </c>
      <c r="R178" s="91">
        <f t="shared" si="111"/>
        <v>2612</v>
      </c>
      <c r="S178" s="91">
        <v>-72.81</v>
      </c>
      <c r="T178" s="91">
        <f t="shared" si="111"/>
        <v>393.29488100000015</v>
      </c>
      <c r="U178" s="91">
        <v>-76.260000000000005</v>
      </c>
      <c r="V178" s="158">
        <f>T178/$T$390*100</f>
        <v>3.5695740115527972</v>
      </c>
      <c r="W178" s="91">
        <f t="shared" si="111"/>
        <v>42992.767226589996</v>
      </c>
      <c r="X178" s="91">
        <f t="shared" si="111"/>
        <v>71182</v>
      </c>
      <c r="Y178" s="91">
        <v>5.17</v>
      </c>
      <c r="Z178" s="91">
        <f t="shared" si="111"/>
        <v>13812.432100999999</v>
      </c>
      <c r="AA178" s="91">
        <v>-2.82</v>
      </c>
      <c r="AB178" s="158">
        <f>Z178/$Z$390*100</f>
        <v>3.6347655476850429</v>
      </c>
      <c r="AC178" s="91">
        <f t="shared" si="111"/>
        <v>9477</v>
      </c>
      <c r="AD178" s="91">
        <f t="shared" si="111"/>
        <v>99.498107000000005</v>
      </c>
      <c r="AE178" s="158">
        <f>AD178/$AD$390*100</f>
        <v>3.2957334575872119</v>
      </c>
      <c r="AF178" s="91">
        <f t="shared" si="111"/>
        <v>31</v>
      </c>
      <c r="AG178" s="91">
        <f t="shared" si="111"/>
        <v>7.5132600000000007</v>
      </c>
      <c r="AH178" s="158">
        <f>AG178/$AG$390*100</f>
        <v>2.7960380964181915</v>
      </c>
      <c r="AI178" s="91">
        <f t="shared" si="111"/>
        <v>1058.5216304999999</v>
      </c>
      <c r="AJ178" s="91">
        <f t="shared" ref="AJ178:AZ178" si="112">AJ156+AJ157+AJ158+AJ159+AJ160+AJ161+AJ162+AJ163+AJ164+AJ165+AJ166+AJ167+AJ168+AJ169+AJ170+AJ171+AJ172+AJ173+AJ174+AJ175+AJ176+AJ177</f>
        <v>1793.6165230000001</v>
      </c>
      <c r="AK178" s="91">
        <v>149.30000000000001</v>
      </c>
      <c r="AL178" s="158">
        <f>AJ178/$AJ$390*100</f>
        <v>8.0509420010646</v>
      </c>
      <c r="AM178" s="91">
        <f t="shared" si="112"/>
        <v>1790.3739030000002</v>
      </c>
      <c r="AN178" s="91">
        <f t="shared" si="112"/>
        <v>778.73088200000007</v>
      </c>
      <c r="AO178" s="91">
        <f t="shared" si="112"/>
        <v>731</v>
      </c>
      <c r="AP178" s="91">
        <f t="shared" si="112"/>
        <v>139.12809199999998</v>
      </c>
      <c r="AQ178" s="91">
        <v>232.46</v>
      </c>
      <c r="AR178" s="158">
        <f>AP178/$AP$390*100</f>
        <v>7.3822067805541387</v>
      </c>
      <c r="AS178" s="91">
        <f t="shared" si="112"/>
        <v>240.981604</v>
      </c>
      <c r="AT178" s="91">
        <f t="shared" si="112"/>
        <v>7.5752599999999992</v>
      </c>
      <c r="AU178" s="91">
        <f t="shared" si="112"/>
        <v>841.54846300000008</v>
      </c>
      <c r="AV178" s="91">
        <f t="shared" si="112"/>
        <v>933.49219599999981</v>
      </c>
      <c r="AW178" s="91">
        <f t="shared" si="112"/>
        <v>493.92443000000003</v>
      </c>
      <c r="AX178" s="91">
        <f t="shared" si="112"/>
        <v>78.421801999999985</v>
      </c>
      <c r="AY178" s="91">
        <f t="shared" si="112"/>
        <v>13.95179099999984</v>
      </c>
      <c r="AZ178" s="91">
        <f t="shared" si="112"/>
        <v>744.20863199999997</v>
      </c>
      <c r="BA178" s="187"/>
      <c r="BB178" s="187">
        <f t="shared" si="108"/>
        <v>18820.201167000003</v>
      </c>
      <c r="BC178" s="187">
        <f t="shared" si="109"/>
        <v>18820.201167000003</v>
      </c>
      <c r="BD178" s="187">
        <f t="shared" ref="BD178:BD222" si="113">BC178-BB178</f>
        <v>0</v>
      </c>
      <c r="BE178" s="187"/>
      <c r="BF178" s="187"/>
      <c r="BG178" s="187"/>
    </row>
    <row r="179" spans="1:59" s="150" customFormat="1" ht="20.25" customHeight="1" x14ac:dyDescent="0.15">
      <c r="A179" s="261" t="s">
        <v>82</v>
      </c>
      <c r="B179" s="75" t="s">
        <v>74</v>
      </c>
      <c r="C179" s="79">
        <v>280359.10851111001</v>
      </c>
      <c r="D179" s="79">
        <v>25822.265312</v>
      </c>
      <c r="E179" s="79">
        <v>324.14561269468697</v>
      </c>
      <c r="F179" s="79">
        <f>D179/$D$197*100</f>
        <v>68.026998193659566</v>
      </c>
      <c r="G179" s="79">
        <v>1.0071971</v>
      </c>
      <c r="H179" s="79">
        <v>61</v>
      </c>
      <c r="I179" s="79">
        <v>100.71971000000001</v>
      </c>
      <c r="J179" s="79">
        <v>-10.713729921357601</v>
      </c>
      <c r="K179" s="79">
        <f>I179/$I$197*100</f>
        <v>41.979543399628923</v>
      </c>
      <c r="L179" s="79">
        <v>14990.68976322</v>
      </c>
      <c r="M179" s="79">
        <v>29392</v>
      </c>
      <c r="N179" s="79">
        <v>4890.3805140000004</v>
      </c>
      <c r="O179" s="79">
        <v>-7.4131938407956799</v>
      </c>
      <c r="P179" s="79">
        <f>N179/$N$197*100</f>
        <v>32.264339005284114</v>
      </c>
      <c r="Q179" s="79">
        <v>68.855552000000003</v>
      </c>
      <c r="R179" s="79">
        <v>135</v>
      </c>
      <c r="S179" s="79"/>
      <c r="T179" s="79">
        <v>15.876232</v>
      </c>
      <c r="U179" s="79"/>
      <c r="V179" s="79">
        <f>T179/$T$197*100</f>
        <v>3.2157108602735756</v>
      </c>
      <c r="W179" s="79">
        <v>14380.32376322</v>
      </c>
      <c r="X179" s="79">
        <v>24387</v>
      </c>
      <c r="Y179" s="79"/>
      <c r="Z179" s="79">
        <v>4833.2509920000002</v>
      </c>
      <c r="AA179" s="79"/>
      <c r="AB179" s="79">
        <f>Z179/$Z$197*100</f>
        <v>32.441300834745142</v>
      </c>
      <c r="AC179" s="79">
        <v>5004</v>
      </c>
      <c r="AD179" s="79">
        <v>57.023862000000001</v>
      </c>
      <c r="AE179" s="79">
        <f>AD179/$AD$197*100</f>
        <v>23.541539885392993</v>
      </c>
      <c r="AF179" s="79">
        <v>1</v>
      </c>
      <c r="AG179" s="79">
        <v>0.10566</v>
      </c>
      <c r="AH179" s="79">
        <f>AG179/$AG$197*100</f>
        <v>0.63824427854415555</v>
      </c>
      <c r="AI179" s="79">
        <v>22.31165</v>
      </c>
      <c r="AJ179" s="79">
        <v>98.858999999999995</v>
      </c>
      <c r="AK179" s="79">
        <v>48.619922427012199</v>
      </c>
      <c r="AL179" s="79">
        <f>AJ179/$AJ$197*100</f>
        <v>34.713988569129064</v>
      </c>
      <c r="AM179" s="115">
        <v>98.858999999999995</v>
      </c>
      <c r="AN179" s="79">
        <v>81.433419999999998</v>
      </c>
      <c r="AO179" s="79">
        <v>397</v>
      </c>
      <c r="AP179" s="79">
        <v>4.630312</v>
      </c>
      <c r="AQ179" s="79">
        <v>111.157580890022</v>
      </c>
      <c r="AR179" s="79">
        <f>AP179/$AP$197*100</f>
        <v>5.2461016103902889</v>
      </c>
      <c r="AS179" s="79">
        <v>0</v>
      </c>
      <c r="AT179" s="79">
        <v>12.715187</v>
      </c>
      <c r="AU179" s="79">
        <v>92.080808000000005</v>
      </c>
      <c r="AV179" s="79">
        <v>336.26059500000002</v>
      </c>
      <c r="AW179" s="79">
        <v>227.53406000000001</v>
      </c>
      <c r="AX179" s="79">
        <v>20044.091138</v>
      </c>
      <c r="AY179" s="80">
        <v>14.993987999994699</v>
      </c>
      <c r="AZ179" s="162">
        <v>667.50474499999996</v>
      </c>
      <c r="BA179" s="187"/>
      <c r="BB179" s="187">
        <f t="shared" si="108"/>
        <v>25822.265312</v>
      </c>
      <c r="BC179" s="187">
        <f t="shared" si="109"/>
        <v>25822.265311999996</v>
      </c>
      <c r="BD179" s="187">
        <f t="shared" si="113"/>
        <v>0</v>
      </c>
      <c r="BE179" s="187"/>
      <c r="BF179" s="187"/>
      <c r="BG179" s="187"/>
    </row>
    <row r="180" spans="1:59" s="150" customFormat="1" ht="20.25" customHeight="1" x14ac:dyDescent="0.15">
      <c r="A180" s="261"/>
      <c r="B180" s="69" t="s">
        <v>31</v>
      </c>
      <c r="C180" s="74">
        <v>10968.832444719999</v>
      </c>
      <c r="D180" s="74">
        <v>1875.955123</v>
      </c>
      <c r="E180" s="74">
        <v>10.7934167556611</v>
      </c>
      <c r="F180" s="79">
        <f t="shared" ref="F180:F196" si="114">D180/$D$197*100</f>
        <v>4.9420759264061358</v>
      </c>
      <c r="G180" s="74">
        <v>1164.50729372</v>
      </c>
      <c r="H180" s="74">
        <v>20</v>
      </c>
      <c r="I180" s="74">
        <v>25.842282999999998</v>
      </c>
      <c r="J180" s="74">
        <v>56.965020240564101</v>
      </c>
      <c r="K180" s="79">
        <f t="shared" ref="K180:K196" si="115">I180/$I$197*100</f>
        <v>10.770952783164214</v>
      </c>
      <c r="L180" s="74">
        <v>4987.4345810000004</v>
      </c>
      <c r="M180" s="74">
        <v>9323</v>
      </c>
      <c r="N180" s="74">
        <v>1584.2364990000001</v>
      </c>
      <c r="O180" s="74">
        <v>4.7565257108834702</v>
      </c>
      <c r="P180" s="79">
        <f t="shared" ref="P180:P196" si="116">N180/$N$197*100</f>
        <v>10.452017654240239</v>
      </c>
      <c r="Q180" s="74">
        <v>1201.2639787999999</v>
      </c>
      <c r="R180" s="74">
        <v>1904</v>
      </c>
      <c r="S180" s="74">
        <v>514.19354838709705</v>
      </c>
      <c r="T180" s="74">
        <v>314.09174899999999</v>
      </c>
      <c r="U180" s="74">
        <v>467.09170653625301</v>
      </c>
      <c r="V180" s="79">
        <f t="shared" ref="V180:V196" si="117">T180/$T$197*100</f>
        <v>63.618889443138769</v>
      </c>
      <c r="W180" s="74">
        <v>4845.548581</v>
      </c>
      <c r="X180" s="74">
        <v>8160</v>
      </c>
      <c r="Y180" s="74">
        <v>19.472913616398198</v>
      </c>
      <c r="Z180" s="74">
        <v>1570.7494240000001</v>
      </c>
      <c r="AA180" s="74">
        <v>5.1777451009318698</v>
      </c>
      <c r="AB180" s="79">
        <f t="shared" ref="AB180:AB196" si="118">Z180/$Z$197*100</f>
        <v>10.543039185080801</v>
      </c>
      <c r="AC180" s="74">
        <v>1162</v>
      </c>
      <c r="AD180" s="74">
        <v>13.434245000000001</v>
      </c>
      <c r="AE180" s="79">
        <f t="shared" ref="AE180:AE196" si="119">AD180/$AD$197*100</f>
        <v>5.5461486368222728</v>
      </c>
      <c r="AF180" s="74">
        <v>1</v>
      </c>
      <c r="AG180" s="74">
        <v>5.2830000000000002E-2</v>
      </c>
      <c r="AH180" s="79">
        <f t="shared" ref="AH180:AH196" si="120">AG180/$AG$197*100</f>
        <v>0.31912213927207778</v>
      </c>
      <c r="AI180" s="74">
        <v>0</v>
      </c>
      <c r="AJ180" s="74">
        <v>0</v>
      </c>
      <c r="AK180" s="74" t="e">
        <v>#DIV/0!</v>
      </c>
      <c r="AL180" s="79">
        <f t="shared" ref="AL180:AL196" si="121">AJ180/$AJ$197*100</f>
        <v>0</v>
      </c>
      <c r="AM180" s="74">
        <v>0</v>
      </c>
      <c r="AN180" s="74">
        <v>156.93445</v>
      </c>
      <c r="AO180" s="74">
        <v>1228</v>
      </c>
      <c r="AP180" s="74">
        <v>7.9089289999999997</v>
      </c>
      <c r="AQ180" s="74">
        <v>13.826856125534499</v>
      </c>
      <c r="AR180" s="79">
        <f t="shared" ref="AR180:AR196" si="122">AP180/$AP$197*100</f>
        <v>8.960745013157311</v>
      </c>
      <c r="AS180" s="74">
        <v>0</v>
      </c>
      <c r="AT180" s="74">
        <v>4.9726419999999996</v>
      </c>
      <c r="AU180" s="74">
        <v>0</v>
      </c>
      <c r="AV180" s="74">
        <v>120.066757</v>
      </c>
      <c r="AW180" s="74">
        <v>87.054592</v>
      </c>
      <c r="AX180" s="74">
        <v>45.873421</v>
      </c>
      <c r="AY180" s="74">
        <v>0</v>
      </c>
      <c r="AZ180" s="74">
        <v>0</v>
      </c>
      <c r="BA180" s="187"/>
      <c r="BB180" s="187">
        <f t="shared" si="108"/>
        <v>1875.955123</v>
      </c>
      <c r="BC180" s="187">
        <f t="shared" si="109"/>
        <v>1875.955123</v>
      </c>
      <c r="BD180" s="187">
        <f t="shared" si="113"/>
        <v>0</v>
      </c>
      <c r="BE180" s="187"/>
      <c r="BF180" s="187"/>
      <c r="BG180" s="187"/>
    </row>
    <row r="181" spans="1:59" s="150" customFormat="1" ht="20.25" customHeight="1" x14ac:dyDescent="0.15">
      <c r="A181" s="261"/>
      <c r="B181" s="75" t="s">
        <v>32</v>
      </c>
      <c r="C181" s="76">
        <v>23354.835170499999</v>
      </c>
      <c r="D181" s="76">
        <v>5196.0350689999996</v>
      </c>
      <c r="E181" s="76">
        <v>5.0036819284482901</v>
      </c>
      <c r="F181" s="79">
        <f t="shared" si="114"/>
        <v>13.688600282826139</v>
      </c>
      <c r="G181" s="76">
        <v>181.54285999999999</v>
      </c>
      <c r="H181" s="76">
        <v>7</v>
      </c>
      <c r="I181" s="76">
        <v>24.469546000000001</v>
      </c>
      <c r="J181" s="76">
        <v>11.556242097857901</v>
      </c>
      <c r="K181" s="79">
        <f t="shared" si="115"/>
        <v>10.198801885710516</v>
      </c>
      <c r="L181" s="76">
        <v>15899.7289105</v>
      </c>
      <c r="M181" s="76">
        <v>27450</v>
      </c>
      <c r="N181" s="76">
        <v>4715.0225090000004</v>
      </c>
      <c r="O181" s="76">
        <v>4.0235018030637404</v>
      </c>
      <c r="P181" s="79">
        <f t="shared" si="116"/>
        <v>31.107412646606434</v>
      </c>
      <c r="Q181" s="76">
        <v>32.002867000000002</v>
      </c>
      <c r="R181" s="76">
        <v>113</v>
      </c>
      <c r="S181" s="76">
        <v>-98.555910543131006</v>
      </c>
      <c r="T181" s="76">
        <v>8.6152119999999996</v>
      </c>
      <c r="U181" s="76">
        <v>-99.341344039514496</v>
      </c>
      <c r="V181" s="79">
        <f t="shared" si="117"/>
        <v>1.7450003748974712</v>
      </c>
      <c r="W181" s="76">
        <v>15831.0429105</v>
      </c>
      <c r="X181" s="76">
        <v>26887</v>
      </c>
      <c r="Y181" s="76">
        <v>18.900632379604598</v>
      </c>
      <c r="Z181" s="76">
        <v>4708.6525300000003</v>
      </c>
      <c r="AA181" s="76">
        <v>4.4285283962994804</v>
      </c>
      <c r="AB181" s="79">
        <f t="shared" si="118"/>
        <v>31.604982547948303</v>
      </c>
      <c r="AC181" s="76">
        <v>563</v>
      </c>
      <c r="AD181" s="76">
        <v>6.3699789999999998</v>
      </c>
      <c r="AE181" s="79">
        <f t="shared" si="119"/>
        <v>2.6297607604622741</v>
      </c>
      <c r="AF181" s="76">
        <v>0</v>
      </c>
      <c r="AG181" s="76">
        <v>0</v>
      </c>
      <c r="AH181" s="79">
        <f t="shared" si="120"/>
        <v>0</v>
      </c>
      <c r="AI181" s="76">
        <v>4.0377000000000001</v>
      </c>
      <c r="AJ181" s="76">
        <v>23.318999999999999</v>
      </c>
      <c r="AK181" s="76">
        <v>0</v>
      </c>
      <c r="AL181" s="79">
        <f t="shared" si="121"/>
        <v>8.188384461136776</v>
      </c>
      <c r="AM181" s="76">
        <v>23.318999999999999</v>
      </c>
      <c r="AN181" s="76">
        <v>83.166200000000003</v>
      </c>
      <c r="AO181" s="76">
        <v>8035</v>
      </c>
      <c r="AP181" s="76">
        <v>60.001795000000001</v>
      </c>
      <c r="AQ181" s="76">
        <v>7.9334291561635499</v>
      </c>
      <c r="AR181" s="79">
        <f t="shared" si="122"/>
        <v>67.981490961258757</v>
      </c>
      <c r="AS181" s="76">
        <v>1.230566</v>
      </c>
      <c r="AT181" s="76">
        <v>2.8301889999999998</v>
      </c>
      <c r="AU181" s="76">
        <v>0.18867900000000001</v>
      </c>
      <c r="AV181" s="76">
        <v>254.39374000000001</v>
      </c>
      <c r="AW181" s="76">
        <v>110.95640899999999</v>
      </c>
      <c r="AX181" s="76">
        <v>3.622636</v>
      </c>
      <c r="AY181" s="76">
        <v>0</v>
      </c>
      <c r="AZ181" s="76">
        <v>0.27329999999999999</v>
      </c>
      <c r="BA181" s="187"/>
      <c r="BB181" s="187">
        <f t="shared" si="108"/>
        <v>5196.0350689999996</v>
      </c>
      <c r="BC181" s="187">
        <f t="shared" si="109"/>
        <v>5196.0350690000023</v>
      </c>
      <c r="BD181" s="187">
        <f t="shared" si="113"/>
        <v>0</v>
      </c>
      <c r="BE181" s="187"/>
      <c r="BF181" s="187"/>
      <c r="BG181" s="187"/>
    </row>
    <row r="182" spans="1:59" s="150" customFormat="1" ht="20.25" customHeight="1" x14ac:dyDescent="0.15">
      <c r="A182" s="261"/>
      <c r="B182" s="75" t="s">
        <v>34</v>
      </c>
      <c r="C182" s="79">
        <v>1243.3979198</v>
      </c>
      <c r="D182" s="79">
        <v>228.698173</v>
      </c>
      <c r="E182" s="79">
        <v>16.148820605702799</v>
      </c>
      <c r="F182" s="79">
        <f t="shared" si="114"/>
        <v>0.60248975113482273</v>
      </c>
      <c r="G182" s="79">
        <v>19.708082999999998</v>
      </c>
      <c r="H182" s="79">
        <v>2</v>
      </c>
      <c r="I182" s="79">
        <v>2.755274</v>
      </c>
      <c r="J182" s="79" t="s">
        <v>56</v>
      </c>
      <c r="K182" s="79">
        <f t="shared" si="115"/>
        <v>1.1483863929003486</v>
      </c>
      <c r="L182" s="79">
        <v>828.38023680000003</v>
      </c>
      <c r="M182" s="79">
        <v>1475</v>
      </c>
      <c r="N182" s="79">
        <v>213.621262</v>
      </c>
      <c r="O182" s="79">
        <v>15.605004871622</v>
      </c>
      <c r="P182" s="79">
        <f t="shared" si="116"/>
        <v>1.4093686158313155</v>
      </c>
      <c r="Q182" s="79">
        <v>5.9515560000000001</v>
      </c>
      <c r="R182" s="79">
        <v>12</v>
      </c>
      <c r="S182" s="79">
        <v>-98.288159771754593</v>
      </c>
      <c r="T182" s="79">
        <v>1.5760799999999999</v>
      </c>
      <c r="U182" s="79">
        <v>-98.471286544363295</v>
      </c>
      <c r="V182" s="79">
        <f t="shared" si="117"/>
        <v>0.3192330253589124</v>
      </c>
      <c r="W182" s="79">
        <v>828.38023680000003</v>
      </c>
      <c r="X182" s="79">
        <v>1475</v>
      </c>
      <c r="Y182" s="79">
        <v>26.2842465753425</v>
      </c>
      <c r="Z182" s="79">
        <v>213.621262</v>
      </c>
      <c r="AA182" s="79">
        <v>15.605004871622</v>
      </c>
      <c r="AB182" s="79">
        <f t="shared" si="118"/>
        <v>1.4338489014352247</v>
      </c>
      <c r="AC182" s="79">
        <v>0</v>
      </c>
      <c r="AD182" s="79">
        <v>0</v>
      </c>
      <c r="AE182" s="79">
        <f t="shared" si="119"/>
        <v>0</v>
      </c>
      <c r="AF182" s="79">
        <v>0</v>
      </c>
      <c r="AG182" s="79">
        <v>0</v>
      </c>
      <c r="AH182" s="79">
        <f t="shared" si="120"/>
        <v>0</v>
      </c>
      <c r="AI182" s="79"/>
      <c r="AJ182" s="79"/>
      <c r="AK182" s="79"/>
      <c r="AL182" s="79">
        <f t="shared" si="121"/>
        <v>0</v>
      </c>
      <c r="AM182" s="115"/>
      <c r="AN182" s="79">
        <v>2.5299999999999998</v>
      </c>
      <c r="AO182" s="79">
        <v>7</v>
      </c>
      <c r="AP182" s="79">
        <v>9.3201000000000006E-2</v>
      </c>
      <c r="AQ182" s="79">
        <v>243.041701939711</v>
      </c>
      <c r="AR182" s="79">
        <f t="shared" si="122"/>
        <v>0.10559588990763157</v>
      </c>
      <c r="AS182" s="79">
        <v>0</v>
      </c>
      <c r="AT182" s="79">
        <v>2.3188629999999999</v>
      </c>
      <c r="AU182" s="79">
        <v>0</v>
      </c>
      <c r="AV182" s="79">
        <v>1.4772689999999999</v>
      </c>
      <c r="AW182" s="79">
        <v>7.830368</v>
      </c>
      <c r="AX182" s="79">
        <v>0.60193600000000003</v>
      </c>
      <c r="AY182" s="80">
        <v>9.4587448984384501E-15</v>
      </c>
      <c r="AZ182" s="162"/>
      <c r="BA182" s="187"/>
      <c r="BB182" s="187">
        <f t="shared" ref="BB182:BB204" si="123">D182</f>
        <v>228.698173</v>
      </c>
      <c r="BC182" s="187">
        <f t="shared" ref="BC182:BC204" si="124">I182+N182+AJ182+AP182+AS182+AT182+AU182+AV182+AW182+AX182+AY182</f>
        <v>228.69817299999997</v>
      </c>
      <c r="BD182" s="187">
        <f t="shared" si="113"/>
        <v>0</v>
      </c>
      <c r="BE182" s="187"/>
      <c r="BF182" s="187"/>
      <c r="BG182" s="187"/>
    </row>
    <row r="183" spans="1:59" s="150" customFormat="1" ht="20.25" customHeight="1" x14ac:dyDescent="0.15">
      <c r="A183" s="261"/>
      <c r="B183" s="75" t="s">
        <v>33</v>
      </c>
      <c r="C183" s="76">
        <v>5887.8566226200001</v>
      </c>
      <c r="D183" s="76">
        <v>1316.0151249999994</v>
      </c>
      <c r="E183" s="76">
        <v>-5.1229613520712984</v>
      </c>
      <c r="F183" s="79">
        <f t="shared" si="114"/>
        <v>3.466952161226545</v>
      </c>
      <c r="G183" s="76">
        <v>40.22</v>
      </c>
      <c r="H183" s="76">
        <v>6</v>
      </c>
      <c r="I183" s="76">
        <v>4.247166</v>
      </c>
      <c r="J183" s="76">
        <v>43.089135623119247</v>
      </c>
      <c r="K183" s="79">
        <f t="shared" si="115"/>
        <v>1.7702005836040271</v>
      </c>
      <c r="L183" s="76">
        <v>2923.9440096200001</v>
      </c>
      <c r="M183" s="76">
        <v>9300</v>
      </c>
      <c r="N183" s="76">
        <v>948.07008100000007</v>
      </c>
      <c r="O183" s="76">
        <v>-13.972988212038274</v>
      </c>
      <c r="P183" s="79">
        <f t="shared" si="116"/>
        <v>6.2549027435764017</v>
      </c>
      <c r="Q183" s="76">
        <v>250.98020959999999</v>
      </c>
      <c r="R183" s="81">
        <v>402</v>
      </c>
      <c r="S183" s="76">
        <v>46.715328467153292</v>
      </c>
      <c r="T183" s="76">
        <v>60.638192000000004</v>
      </c>
      <c r="U183" s="76">
        <v>-59.072356480684675</v>
      </c>
      <c r="V183" s="79">
        <f t="shared" si="117"/>
        <v>12.282189663249708</v>
      </c>
      <c r="W183" s="76">
        <v>2232.67800962</v>
      </c>
      <c r="X183" s="76">
        <v>3636</v>
      </c>
      <c r="Y183" s="76">
        <v>-5.8275058275058296</v>
      </c>
      <c r="Z183" s="76">
        <v>878.230817</v>
      </c>
      <c r="AA183" s="76">
        <v>-10.892141593770132</v>
      </c>
      <c r="AB183" s="79">
        <f t="shared" si="118"/>
        <v>5.8947797628964942</v>
      </c>
      <c r="AC183" s="76">
        <v>5644</v>
      </c>
      <c r="AD183" s="76">
        <v>67.766190000000009</v>
      </c>
      <c r="AE183" s="79">
        <f t="shared" si="119"/>
        <v>27.976366538732854</v>
      </c>
      <c r="AF183" s="76">
        <v>20</v>
      </c>
      <c r="AG183" s="76">
        <v>2.0730740000000001</v>
      </c>
      <c r="AH183" s="79">
        <f t="shared" si="120"/>
        <v>12.522502550621301</v>
      </c>
      <c r="AI183" s="76">
        <v>33.865850000000002</v>
      </c>
      <c r="AJ183" s="76">
        <v>163.20765</v>
      </c>
      <c r="AK183" s="76">
        <v>1530.446053946054</v>
      </c>
      <c r="AL183" s="79">
        <f t="shared" si="121"/>
        <v>57.309789665022073</v>
      </c>
      <c r="AM183" s="76">
        <v>163.20765</v>
      </c>
      <c r="AN183" s="76">
        <v>215.946</v>
      </c>
      <c r="AO183" s="76">
        <v>836</v>
      </c>
      <c r="AP183" s="76">
        <v>2.4173629999999999</v>
      </c>
      <c r="AQ183" s="76">
        <v>260.39325717062962</v>
      </c>
      <c r="AR183" s="79">
        <f t="shared" si="122"/>
        <v>2.7388504116348749</v>
      </c>
      <c r="AS183" s="76">
        <v>0</v>
      </c>
      <c r="AT183" s="76">
        <v>0.221887</v>
      </c>
      <c r="AU183" s="76">
        <v>-0.48941599999999996</v>
      </c>
      <c r="AV183" s="76">
        <v>66.70694499999999</v>
      </c>
      <c r="AW183" s="76">
        <v>103.318085</v>
      </c>
      <c r="AX183" s="76">
        <v>24.436119000000001</v>
      </c>
      <c r="AY183" s="76">
        <v>3.8792449999997309</v>
      </c>
      <c r="AZ183" s="76"/>
      <c r="BA183" s="187"/>
      <c r="BB183" s="187">
        <f t="shared" si="123"/>
        <v>1316.0151249999994</v>
      </c>
      <c r="BC183" s="187">
        <f t="shared" si="124"/>
        <v>1316.0151249999994</v>
      </c>
      <c r="BD183" s="187">
        <f t="shared" si="113"/>
        <v>0</v>
      </c>
      <c r="BE183" s="187"/>
      <c r="BF183" s="187"/>
      <c r="BG183" s="187"/>
    </row>
    <row r="184" spans="1:59" s="150" customFormat="1" ht="20.25" customHeight="1" x14ac:dyDescent="0.15">
      <c r="A184" s="261"/>
      <c r="B184" s="75" t="s">
        <v>44</v>
      </c>
      <c r="C184" s="74">
        <v>10048.40045608</v>
      </c>
      <c r="D184" s="74">
        <v>447.66116499999998</v>
      </c>
      <c r="E184" s="74">
        <v>-2.9287191801355701</v>
      </c>
      <c r="F184" s="79">
        <f t="shared" si="114"/>
        <v>1.179332831371481</v>
      </c>
      <c r="G184" s="74">
        <v>0</v>
      </c>
      <c r="H184" s="74">
        <v>0</v>
      </c>
      <c r="I184" s="74">
        <v>0</v>
      </c>
      <c r="J184" s="74">
        <v>0</v>
      </c>
      <c r="K184" s="79">
        <f t="shared" si="115"/>
        <v>0</v>
      </c>
      <c r="L184" s="74">
        <v>697.5419766</v>
      </c>
      <c r="M184" s="74">
        <v>1142</v>
      </c>
      <c r="N184" s="74">
        <v>336.365072</v>
      </c>
      <c r="O184" s="74">
        <v>-8.4378906169846708</v>
      </c>
      <c r="P184" s="79">
        <f t="shared" si="116"/>
        <v>2.2191722467150332</v>
      </c>
      <c r="Q184" s="74">
        <v>202.1871084</v>
      </c>
      <c r="R184" s="74">
        <v>348</v>
      </c>
      <c r="S184" s="74">
        <v>0</v>
      </c>
      <c r="T184" s="74">
        <v>47.115295000000003</v>
      </c>
      <c r="U184" s="74">
        <v>-46.187018032609899</v>
      </c>
      <c r="V184" s="79">
        <f t="shared" si="117"/>
        <v>9.5431438528041976</v>
      </c>
      <c r="W184" s="74">
        <v>685.95197659999997</v>
      </c>
      <c r="X184" s="74">
        <v>1046</v>
      </c>
      <c r="Y184" s="74">
        <v>-23.649635036496399</v>
      </c>
      <c r="Z184" s="74">
        <v>333.41145</v>
      </c>
      <c r="AA184" s="74">
        <v>-6.8612174595262001</v>
      </c>
      <c r="AB184" s="79">
        <f t="shared" si="118"/>
        <v>2.2378935356557594</v>
      </c>
      <c r="AC184" s="74">
        <v>3107</v>
      </c>
      <c r="AD184" s="74">
        <v>0.86039600000000005</v>
      </c>
      <c r="AE184" s="79">
        <f t="shared" si="119"/>
        <v>0.35520299819806295</v>
      </c>
      <c r="AF184" s="74">
        <v>26</v>
      </c>
      <c r="AG184" s="74">
        <v>2.093226</v>
      </c>
      <c r="AH184" s="79">
        <f t="shared" si="120"/>
        <v>12.644231669504716</v>
      </c>
      <c r="AI184" s="74">
        <v>0</v>
      </c>
      <c r="AJ184" s="74">
        <v>0</v>
      </c>
      <c r="AK184" s="74">
        <v>0</v>
      </c>
      <c r="AL184" s="79">
        <f t="shared" si="121"/>
        <v>0</v>
      </c>
      <c r="AM184" s="115">
        <v>0</v>
      </c>
      <c r="AN184" s="74">
        <v>-0.3</v>
      </c>
      <c r="AO184" s="74">
        <v>0</v>
      </c>
      <c r="AP184" s="74">
        <v>-2.8000000000000001E-2</v>
      </c>
      <c r="AQ184" s="74">
        <v>191.666666666667</v>
      </c>
      <c r="AR184" s="79">
        <f t="shared" si="122"/>
        <v>-3.172374671316492E-2</v>
      </c>
      <c r="AS184" s="74">
        <v>0</v>
      </c>
      <c r="AT184" s="74">
        <v>0.50943400000000005</v>
      </c>
      <c r="AU184" s="74">
        <v>0</v>
      </c>
      <c r="AV184" s="74">
        <v>106.738446</v>
      </c>
      <c r="AW184" s="74">
        <v>2.4767739999999998</v>
      </c>
      <c r="AX184" s="74">
        <v>1.5994390000000001</v>
      </c>
      <c r="AY184" s="74">
        <v>0</v>
      </c>
      <c r="AZ184" s="74">
        <v>0</v>
      </c>
      <c r="BA184" s="187"/>
      <c r="BB184" s="187">
        <f t="shared" si="123"/>
        <v>447.66116499999998</v>
      </c>
      <c r="BC184" s="187">
        <f t="shared" si="124"/>
        <v>447.66116499999998</v>
      </c>
      <c r="BD184" s="187">
        <f t="shared" si="113"/>
        <v>0</v>
      </c>
      <c r="BE184" s="187"/>
      <c r="BF184" s="187"/>
      <c r="BG184" s="187"/>
    </row>
    <row r="185" spans="1:59" s="150" customFormat="1" ht="20.25" customHeight="1" x14ac:dyDescent="0.15">
      <c r="A185" s="261"/>
      <c r="B185" s="202" t="s">
        <v>81</v>
      </c>
      <c r="C185" s="79">
        <v>1448.6921007999999</v>
      </c>
      <c r="D185" s="79">
        <v>393.01850000000002</v>
      </c>
      <c r="E185" s="79">
        <v>-9.25422783931044</v>
      </c>
      <c r="F185" s="79">
        <f t="shared" si="114"/>
        <v>1.035380454291523</v>
      </c>
      <c r="G185" s="79">
        <v>10</v>
      </c>
      <c r="H185" s="79">
        <v>1</v>
      </c>
      <c r="I185" s="79">
        <v>1.5566040000000001</v>
      </c>
      <c r="J185" s="79">
        <v>-90.146316630330006</v>
      </c>
      <c r="K185" s="79">
        <f t="shared" si="115"/>
        <v>0.6487858749199733</v>
      </c>
      <c r="L185" s="79">
        <v>870.34410079999998</v>
      </c>
      <c r="M185" s="79">
        <v>4472</v>
      </c>
      <c r="N185" s="79">
        <v>236.624021</v>
      </c>
      <c r="O185" s="79">
        <v>-11.830854478679701</v>
      </c>
      <c r="P185" s="79">
        <f t="shared" si="116"/>
        <v>1.5611295702822416</v>
      </c>
      <c r="Q185" s="79"/>
      <c r="R185" s="79"/>
      <c r="S185" s="79"/>
      <c r="T185" s="79"/>
      <c r="U185" s="79"/>
      <c r="V185" s="79">
        <f t="shared" si="117"/>
        <v>0</v>
      </c>
      <c r="W185" s="79">
        <v>408.94010079999998</v>
      </c>
      <c r="X185" s="79">
        <v>690</v>
      </c>
      <c r="Y185" s="79">
        <v>-28.6452947259566</v>
      </c>
      <c r="Z185" s="79">
        <v>193.852859</v>
      </c>
      <c r="AA185" s="79">
        <v>-7.4789691009657702</v>
      </c>
      <c r="AB185" s="79">
        <f t="shared" si="118"/>
        <v>1.3011612529338372</v>
      </c>
      <c r="AC185" s="79">
        <v>3782</v>
      </c>
      <c r="AD185" s="79">
        <v>42.771161999999997</v>
      </c>
      <c r="AE185" s="79">
        <f t="shared" si="119"/>
        <v>17.657503032109702</v>
      </c>
      <c r="AF185" s="79">
        <v>0</v>
      </c>
      <c r="AG185" s="79">
        <v>0</v>
      </c>
      <c r="AH185" s="79">
        <f t="shared" si="120"/>
        <v>0</v>
      </c>
      <c r="AI185" s="79">
        <v>0</v>
      </c>
      <c r="AJ185" s="79"/>
      <c r="AK185" s="79">
        <v>0</v>
      </c>
      <c r="AL185" s="79">
        <f t="shared" si="121"/>
        <v>0</v>
      </c>
      <c r="AM185" s="115"/>
      <c r="AN185" s="79">
        <v>5.0000000000000001E-3</v>
      </c>
      <c r="AO185" s="79">
        <v>1</v>
      </c>
      <c r="AP185" s="79">
        <v>6.6039999999999996E-3</v>
      </c>
      <c r="AQ185" s="79">
        <v>-88.8888888888889</v>
      </c>
      <c r="AR185" s="79">
        <f t="shared" si="122"/>
        <v>7.4822722604907547E-3</v>
      </c>
      <c r="AS185" s="79">
        <v>0</v>
      </c>
      <c r="AT185" s="79">
        <v>0</v>
      </c>
      <c r="AU185" s="79"/>
      <c r="AV185" s="79">
        <v>15.126013</v>
      </c>
      <c r="AW185" s="79">
        <v>139.57925800000001</v>
      </c>
      <c r="AX185" s="79">
        <v>0.126</v>
      </c>
      <c r="AY185" s="80"/>
      <c r="AZ185" s="162"/>
      <c r="BA185" s="187"/>
      <c r="BB185" s="187">
        <f t="shared" si="123"/>
        <v>393.01850000000002</v>
      </c>
      <c r="BC185" s="187">
        <f t="shared" si="124"/>
        <v>393.01850000000002</v>
      </c>
      <c r="BD185" s="187">
        <f t="shared" si="113"/>
        <v>0</v>
      </c>
      <c r="BE185" s="187"/>
      <c r="BF185" s="187"/>
      <c r="BG185" s="187"/>
    </row>
    <row r="186" spans="1:59" s="150" customFormat="1" ht="20.25" customHeight="1" x14ac:dyDescent="0.15">
      <c r="A186" s="261"/>
      <c r="B186" s="75" t="s">
        <v>35</v>
      </c>
      <c r="C186" s="74">
        <v>79.457009189999994</v>
      </c>
      <c r="D186" s="74">
        <v>20.859155999999999</v>
      </c>
      <c r="E186" s="74">
        <v>-24.986708516618702</v>
      </c>
      <c r="F186" s="79">
        <f t="shared" si="114"/>
        <v>5.495202494390912E-2</v>
      </c>
      <c r="G186" s="74">
        <v>0</v>
      </c>
      <c r="H186" s="74">
        <v>0</v>
      </c>
      <c r="I186" s="74">
        <v>0</v>
      </c>
      <c r="J186" s="74">
        <v>0</v>
      </c>
      <c r="K186" s="79">
        <f t="shared" si="115"/>
        <v>0</v>
      </c>
      <c r="L186" s="74">
        <v>75.076999999999998</v>
      </c>
      <c r="M186" s="74">
        <v>136</v>
      </c>
      <c r="N186" s="74">
        <v>18.713999999999999</v>
      </c>
      <c r="O186" s="74">
        <v>-18.061139332842401</v>
      </c>
      <c r="P186" s="79">
        <f t="shared" si="116"/>
        <v>0.1234658199737966</v>
      </c>
      <c r="Q186" s="74">
        <v>40.260502600000002</v>
      </c>
      <c r="R186" s="74">
        <v>79</v>
      </c>
      <c r="S186" s="74">
        <v>1875</v>
      </c>
      <c r="T186" s="74">
        <v>10.699063000000001</v>
      </c>
      <c r="U186" s="74">
        <v>1686.29723249943</v>
      </c>
      <c r="V186" s="79">
        <f t="shared" si="117"/>
        <v>2.1670817788409229</v>
      </c>
      <c r="W186" s="74">
        <v>75.076999999999998</v>
      </c>
      <c r="X186" s="74">
        <v>136</v>
      </c>
      <c r="Y186" s="74">
        <v>32.038834951456302</v>
      </c>
      <c r="Z186" s="74">
        <v>18.713999999999999</v>
      </c>
      <c r="AA186" s="74">
        <v>-14.9119975265644</v>
      </c>
      <c r="AB186" s="79">
        <f t="shared" si="118"/>
        <v>0.12561038208574385</v>
      </c>
      <c r="AC186" s="74"/>
      <c r="AD186" s="74"/>
      <c r="AE186" s="79">
        <f t="shared" si="119"/>
        <v>0</v>
      </c>
      <c r="AF186" s="74"/>
      <c r="AG186" s="74"/>
      <c r="AH186" s="79">
        <f t="shared" si="120"/>
        <v>0</v>
      </c>
      <c r="AI186" s="74"/>
      <c r="AJ186" s="74"/>
      <c r="AK186" s="74"/>
      <c r="AL186" s="79">
        <f t="shared" si="121"/>
        <v>0</v>
      </c>
      <c r="AM186" s="74"/>
      <c r="AN186" s="74">
        <v>0</v>
      </c>
      <c r="AO186" s="74">
        <v>0</v>
      </c>
      <c r="AP186" s="74">
        <v>0</v>
      </c>
      <c r="AQ186" s="74">
        <v>0</v>
      </c>
      <c r="AR186" s="79">
        <f t="shared" si="122"/>
        <v>0</v>
      </c>
      <c r="AS186" s="74">
        <v>0</v>
      </c>
      <c r="AT186" s="74">
        <v>0</v>
      </c>
      <c r="AU186" s="74">
        <v>0</v>
      </c>
      <c r="AV186" s="74">
        <v>0.77723100000000001</v>
      </c>
      <c r="AW186" s="74">
        <v>1.3679250000000001</v>
      </c>
      <c r="AX186" s="74">
        <v>0</v>
      </c>
      <c r="AY186" s="76">
        <v>0</v>
      </c>
      <c r="AZ186" s="74">
        <v>0</v>
      </c>
      <c r="BA186" s="187"/>
      <c r="BB186" s="187">
        <f t="shared" si="123"/>
        <v>20.859155999999999</v>
      </c>
      <c r="BC186" s="187">
        <f t="shared" si="124"/>
        <v>20.859155999999999</v>
      </c>
      <c r="BD186" s="187">
        <f t="shared" si="113"/>
        <v>0</v>
      </c>
      <c r="BE186" s="187"/>
      <c r="BF186" s="187"/>
      <c r="BG186" s="187"/>
    </row>
    <row r="187" spans="1:59" s="150" customFormat="1" ht="20.25" customHeight="1" x14ac:dyDescent="0.15">
      <c r="A187" s="261"/>
      <c r="B187" s="75" t="s">
        <v>37</v>
      </c>
      <c r="C187" s="81">
        <v>122.75</v>
      </c>
      <c r="D187" s="81">
        <v>49.83</v>
      </c>
      <c r="E187" s="81">
        <v>44.812600000000003</v>
      </c>
      <c r="F187" s="79">
        <f t="shared" si="114"/>
        <v>0.13127373911748833</v>
      </c>
      <c r="G187" s="81">
        <v>0</v>
      </c>
      <c r="H187" s="81">
        <v>0</v>
      </c>
      <c r="I187" s="81">
        <v>0</v>
      </c>
      <c r="J187" s="81">
        <v>0</v>
      </c>
      <c r="K187" s="79">
        <f t="shared" si="115"/>
        <v>0</v>
      </c>
      <c r="L187" s="81">
        <v>118.37</v>
      </c>
      <c r="M187" s="81">
        <v>236</v>
      </c>
      <c r="N187" s="81">
        <v>49.18</v>
      </c>
      <c r="O187" s="81">
        <v>46.064700000000002</v>
      </c>
      <c r="P187" s="79">
        <f t="shared" si="116"/>
        <v>0.32446558866684394</v>
      </c>
      <c r="Q187" s="81">
        <v>1.04</v>
      </c>
      <c r="R187" s="81">
        <v>1</v>
      </c>
      <c r="S187" s="81">
        <v>-50</v>
      </c>
      <c r="T187" s="81">
        <v>0.16</v>
      </c>
      <c r="U187" s="81">
        <v>14.2857</v>
      </c>
      <c r="V187" s="79">
        <f t="shared" si="117"/>
        <v>3.2407799132928523E-2</v>
      </c>
      <c r="W187" s="81">
        <v>117.27</v>
      </c>
      <c r="X187" s="81">
        <v>227</v>
      </c>
      <c r="Y187" s="81">
        <v>70.676699999999997</v>
      </c>
      <c r="Z187" s="81">
        <v>48.97</v>
      </c>
      <c r="AA187" s="81">
        <v>46.266399999999997</v>
      </c>
      <c r="AB187" s="79">
        <f t="shared" si="118"/>
        <v>0.32869191037399148</v>
      </c>
      <c r="AC187" s="81">
        <v>8</v>
      </c>
      <c r="AD187" s="81">
        <v>0.17</v>
      </c>
      <c r="AE187" s="79">
        <f t="shared" si="119"/>
        <v>7.0182229686877567E-2</v>
      </c>
      <c r="AF187" s="81">
        <v>1</v>
      </c>
      <c r="AG187" s="81">
        <v>0.04</v>
      </c>
      <c r="AH187" s="79">
        <f t="shared" si="120"/>
        <v>0.24162191124139903</v>
      </c>
      <c r="AI187" s="81">
        <v>0</v>
      </c>
      <c r="AJ187" s="81">
        <v>0</v>
      </c>
      <c r="AK187" s="81">
        <v>0</v>
      </c>
      <c r="AL187" s="79">
        <f t="shared" si="121"/>
        <v>0</v>
      </c>
      <c r="AM187" s="81">
        <v>0</v>
      </c>
      <c r="AN187" s="81">
        <v>0</v>
      </c>
      <c r="AO187" s="81">
        <v>0</v>
      </c>
      <c r="AP187" s="81">
        <v>0</v>
      </c>
      <c r="AQ187" s="81">
        <v>0</v>
      </c>
      <c r="AR187" s="79">
        <f t="shared" si="122"/>
        <v>0</v>
      </c>
      <c r="AS187" s="81">
        <v>0</v>
      </c>
      <c r="AT187" s="81">
        <v>0</v>
      </c>
      <c r="AU187" s="81">
        <v>0</v>
      </c>
      <c r="AV187" s="81">
        <v>0</v>
      </c>
      <c r="AW187" s="81">
        <v>0.6</v>
      </c>
      <c r="AX187" s="81">
        <v>0.05</v>
      </c>
      <c r="AY187" s="81">
        <v>0</v>
      </c>
      <c r="AZ187" s="81">
        <v>0</v>
      </c>
      <c r="BA187" s="187"/>
      <c r="BB187" s="187">
        <f t="shared" si="123"/>
        <v>49.83</v>
      </c>
      <c r="BC187" s="187">
        <f t="shared" si="124"/>
        <v>49.83</v>
      </c>
      <c r="BD187" s="187">
        <f t="shared" si="113"/>
        <v>0</v>
      </c>
      <c r="BE187" s="187"/>
      <c r="BF187" s="187"/>
      <c r="BG187" s="187"/>
    </row>
    <row r="188" spans="1:59" s="150" customFormat="1" ht="20.25" customHeight="1" x14ac:dyDescent="0.15">
      <c r="A188" s="261"/>
      <c r="B188" s="75" t="s">
        <v>45</v>
      </c>
      <c r="C188" s="159">
        <v>2813.9429267599999</v>
      </c>
      <c r="D188" s="160">
        <v>786.35555899999997</v>
      </c>
      <c r="E188" s="160">
        <v>197.01980625946899</v>
      </c>
      <c r="F188" s="79">
        <f t="shared" si="114"/>
        <v>2.0716001305589544</v>
      </c>
      <c r="G188" s="159">
        <v>25.080500000000001</v>
      </c>
      <c r="H188" s="159">
        <v>6</v>
      </c>
      <c r="I188" s="78">
        <v>1.7296929999999999</v>
      </c>
      <c r="J188" s="78">
        <v>-13.6202150589185</v>
      </c>
      <c r="K188" s="79">
        <f t="shared" si="115"/>
        <v>0.72092862818543013</v>
      </c>
      <c r="L188" s="159">
        <v>2129.7448267599998</v>
      </c>
      <c r="M188" s="159">
        <v>6637</v>
      </c>
      <c r="N188" s="159">
        <v>695.70328900000004</v>
      </c>
      <c r="O188" s="159">
        <v>191.89981017077699</v>
      </c>
      <c r="P188" s="79">
        <f t="shared" si="116"/>
        <v>4.5899100691916317</v>
      </c>
      <c r="Q188" s="83">
        <v>6.1091302000000001</v>
      </c>
      <c r="R188" s="94">
        <v>15</v>
      </c>
      <c r="S188" s="83">
        <v>50</v>
      </c>
      <c r="T188" s="83">
        <v>1.7581979999999999</v>
      </c>
      <c r="U188" s="83">
        <v>12.861414344752101</v>
      </c>
      <c r="V188" s="79">
        <f t="shared" si="117"/>
        <v>0.35612079762447912</v>
      </c>
      <c r="W188" s="83">
        <v>1676.2708267600001</v>
      </c>
      <c r="X188" s="83">
        <v>2920</v>
      </c>
      <c r="Y188" s="83">
        <v>168.629254829807</v>
      </c>
      <c r="Z188" s="83">
        <v>653.62313200000006</v>
      </c>
      <c r="AA188" s="83">
        <v>181.778679449137</v>
      </c>
      <c r="AB188" s="79">
        <f t="shared" si="118"/>
        <v>4.3871888078764885</v>
      </c>
      <c r="AC188" s="83">
        <v>3717</v>
      </c>
      <c r="AD188" s="83">
        <v>42.080157</v>
      </c>
      <c r="AE188" s="79">
        <f t="shared" si="119"/>
        <v>17.372230846081578</v>
      </c>
      <c r="AF188" s="83">
        <v>0</v>
      </c>
      <c r="AG188" s="83">
        <v>0</v>
      </c>
      <c r="AH188" s="79">
        <f t="shared" si="120"/>
        <v>0</v>
      </c>
      <c r="AI188" s="83">
        <v>57.4</v>
      </c>
      <c r="AJ188" s="83">
        <v>0.50780000000000003</v>
      </c>
      <c r="AK188" s="83" t="e">
        <v>#DIV/0!</v>
      </c>
      <c r="AL188" s="79">
        <f t="shared" si="121"/>
        <v>0.17831217588083775</v>
      </c>
      <c r="AM188" s="83">
        <v>0</v>
      </c>
      <c r="AN188" s="83">
        <v>216.18</v>
      </c>
      <c r="AO188" s="83">
        <v>566</v>
      </c>
      <c r="AP188" s="83">
        <v>13.055619999999999</v>
      </c>
      <c r="AQ188" s="83">
        <v>36.338250675863101</v>
      </c>
      <c r="AR188" s="79">
        <f t="shared" si="122"/>
        <v>14.791899359404647</v>
      </c>
      <c r="AS188" s="83">
        <v>0</v>
      </c>
      <c r="AT188" s="83">
        <v>3.4330210000000001</v>
      </c>
      <c r="AU188" s="83">
        <v>0</v>
      </c>
      <c r="AV188" s="83">
        <v>12.522645000000001</v>
      </c>
      <c r="AW188" s="83">
        <v>59.390095000000002</v>
      </c>
      <c r="AX188" s="83">
        <v>1.3396E-2</v>
      </c>
      <c r="AY188" s="83">
        <v>0</v>
      </c>
      <c r="AZ188" s="83">
        <v>0</v>
      </c>
      <c r="BA188" s="187"/>
      <c r="BB188" s="187">
        <f t="shared" si="123"/>
        <v>786.35555899999997</v>
      </c>
      <c r="BC188" s="187">
        <f t="shared" si="124"/>
        <v>786.35555899999997</v>
      </c>
      <c r="BD188" s="187">
        <f t="shared" si="113"/>
        <v>0</v>
      </c>
      <c r="BE188" s="187"/>
      <c r="BF188" s="187"/>
      <c r="BG188" s="187"/>
    </row>
    <row r="189" spans="1:59" s="150" customFormat="1" ht="20.25" customHeight="1" x14ac:dyDescent="0.15">
      <c r="A189" s="261"/>
      <c r="B189" s="75" t="s">
        <v>38</v>
      </c>
      <c r="C189" s="83">
        <v>2306.96</v>
      </c>
      <c r="D189" s="83">
        <v>383.24</v>
      </c>
      <c r="E189" s="83">
        <v>-17.752596789424</v>
      </c>
      <c r="F189" s="79">
        <f t="shared" si="114"/>
        <v>1.0096196624400207</v>
      </c>
      <c r="G189" s="161">
        <v>0</v>
      </c>
      <c r="H189" s="83">
        <v>0</v>
      </c>
      <c r="I189" s="83">
        <v>0</v>
      </c>
      <c r="J189" s="83">
        <v>0</v>
      </c>
      <c r="K189" s="79">
        <f t="shared" si="115"/>
        <v>0</v>
      </c>
      <c r="L189" s="94">
        <v>1163.1300000000001</v>
      </c>
      <c r="M189" s="94">
        <v>2398</v>
      </c>
      <c r="N189" s="83">
        <v>360.81</v>
      </c>
      <c r="O189" s="83">
        <v>-17.495198024330001</v>
      </c>
      <c r="P189" s="79">
        <f t="shared" si="116"/>
        <v>2.3804479269394867</v>
      </c>
      <c r="Q189" s="83">
        <v>71.180000000000007</v>
      </c>
      <c r="R189" s="83">
        <v>196</v>
      </c>
      <c r="S189" s="83">
        <v>49.618320610687</v>
      </c>
      <c r="T189" s="83">
        <v>19.559999999999999</v>
      </c>
      <c r="U189" s="83">
        <v>48.858447488584503</v>
      </c>
      <c r="V189" s="79">
        <f t="shared" si="117"/>
        <v>3.961853444000512</v>
      </c>
      <c r="W189" s="94">
        <v>1163.1099999999999</v>
      </c>
      <c r="X189" s="83">
        <v>2398</v>
      </c>
      <c r="Y189" s="83">
        <v>-4.95441934205311</v>
      </c>
      <c r="Z189" s="83">
        <v>360.81</v>
      </c>
      <c r="AA189" s="83">
        <v>-17.4933113809426</v>
      </c>
      <c r="AB189" s="79">
        <f t="shared" si="118"/>
        <v>2.4217955520122496</v>
      </c>
      <c r="AC189" s="83">
        <v>0</v>
      </c>
      <c r="AD189" s="83">
        <v>0</v>
      </c>
      <c r="AE189" s="79">
        <f t="shared" si="119"/>
        <v>0</v>
      </c>
      <c r="AF189" s="83">
        <v>0</v>
      </c>
      <c r="AG189" s="83">
        <v>0</v>
      </c>
      <c r="AH189" s="79">
        <f t="shared" si="120"/>
        <v>0</v>
      </c>
      <c r="AI189" s="83">
        <v>0</v>
      </c>
      <c r="AJ189" s="83">
        <v>0</v>
      </c>
      <c r="AK189" s="83">
        <v>-1</v>
      </c>
      <c r="AL189" s="79">
        <f t="shared" si="121"/>
        <v>0</v>
      </c>
      <c r="AM189" s="83">
        <v>0</v>
      </c>
      <c r="AN189" s="94">
        <v>1.6</v>
      </c>
      <c r="AO189" s="83">
        <v>2</v>
      </c>
      <c r="AP189" s="83">
        <v>0.03</v>
      </c>
      <c r="AQ189" s="83">
        <v>0</v>
      </c>
      <c r="AR189" s="79">
        <f t="shared" si="122"/>
        <v>3.3989728621248126E-2</v>
      </c>
      <c r="AS189" s="83">
        <v>0</v>
      </c>
      <c r="AT189" s="83">
        <v>0</v>
      </c>
      <c r="AU189" s="83">
        <v>0</v>
      </c>
      <c r="AV189" s="83">
        <v>3.13</v>
      </c>
      <c r="AW189" s="83">
        <v>19.27</v>
      </c>
      <c r="AX189" s="83">
        <v>0</v>
      </c>
      <c r="AY189" s="83">
        <v>0</v>
      </c>
      <c r="AZ189" s="83">
        <v>0</v>
      </c>
      <c r="BA189" s="187"/>
      <c r="BB189" s="187">
        <f t="shared" si="123"/>
        <v>383.24</v>
      </c>
      <c r="BC189" s="187">
        <f t="shared" si="124"/>
        <v>383.23999999999995</v>
      </c>
      <c r="BD189" s="187">
        <f t="shared" si="113"/>
        <v>0</v>
      </c>
      <c r="BE189" s="187"/>
      <c r="BF189" s="187"/>
      <c r="BG189" s="187"/>
    </row>
    <row r="190" spans="1:59" s="150" customFormat="1" ht="20.25" customHeight="1" x14ac:dyDescent="0.15">
      <c r="A190" s="261"/>
      <c r="B190" s="75" t="s">
        <v>54</v>
      </c>
      <c r="C190" s="115">
        <v>46.224510799999997</v>
      </c>
      <c r="D190" s="115">
        <v>14.417614</v>
      </c>
      <c r="E190" s="115">
        <v>-58.399277447257298</v>
      </c>
      <c r="F190" s="79">
        <f t="shared" si="114"/>
        <v>3.7982221531861281E-2</v>
      </c>
      <c r="G190" s="115">
        <v>0</v>
      </c>
      <c r="H190" s="115">
        <v>0</v>
      </c>
      <c r="I190" s="115">
        <v>0</v>
      </c>
      <c r="J190" s="115"/>
      <c r="K190" s="79">
        <f t="shared" si="115"/>
        <v>0</v>
      </c>
      <c r="L190" s="115">
        <v>45.454510800000001</v>
      </c>
      <c r="M190" s="115">
        <v>103</v>
      </c>
      <c r="N190" s="115">
        <v>14.417614</v>
      </c>
      <c r="O190" s="115">
        <v>-45.285667904884903</v>
      </c>
      <c r="P190" s="79">
        <f t="shared" si="116"/>
        <v>9.5120366280628921E-2</v>
      </c>
      <c r="Q190" s="115">
        <v>0</v>
      </c>
      <c r="R190" s="115">
        <v>0</v>
      </c>
      <c r="S190" s="115"/>
      <c r="T190" s="115">
        <v>0</v>
      </c>
      <c r="U190" s="115"/>
      <c r="V190" s="79">
        <f t="shared" si="117"/>
        <v>0</v>
      </c>
      <c r="W190" s="115">
        <v>45.454510800000001</v>
      </c>
      <c r="X190" s="74">
        <v>103</v>
      </c>
      <c r="Y190" s="74">
        <v>-45.789473684210499</v>
      </c>
      <c r="Z190" s="74">
        <v>14.417614</v>
      </c>
      <c r="AA190" s="74">
        <v>-58.089680079190501</v>
      </c>
      <c r="AB190" s="79">
        <f t="shared" si="118"/>
        <v>9.6772576857153472E-2</v>
      </c>
      <c r="AC190" s="74">
        <v>0</v>
      </c>
      <c r="AD190" s="74">
        <v>0</v>
      </c>
      <c r="AE190" s="79">
        <f t="shared" si="119"/>
        <v>0</v>
      </c>
      <c r="AF190" s="74">
        <v>0</v>
      </c>
      <c r="AG190" s="74">
        <v>0</v>
      </c>
      <c r="AH190" s="79">
        <f t="shared" si="120"/>
        <v>0</v>
      </c>
      <c r="AI190" s="74">
        <v>0</v>
      </c>
      <c r="AJ190" s="74">
        <v>0</v>
      </c>
      <c r="AK190" s="74"/>
      <c r="AL190" s="79">
        <f t="shared" si="121"/>
        <v>0</v>
      </c>
      <c r="AM190" s="74"/>
      <c r="AN190" s="115">
        <v>0</v>
      </c>
      <c r="AO190" s="115">
        <v>0</v>
      </c>
      <c r="AP190" s="115">
        <v>0</v>
      </c>
      <c r="AQ190" s="115"/>
      <c r="AR190" s="79">
        <f t="shared" si="122"/>
        <v>0</v>
      </c>
      <c r="AS190" s="115">
        <v>0</v>
      </c>
      <c r="AT190" s="115">
        <v>0</v>
      </c>
      <c r="AU190" s="115">
        <v>0</v>
      </c>
      <c r="AV190" s="115">
        <v>0</v>
      </c>
      <c r="AW190" s="115">
        <v>0</v>
      </c>
      <c r="AX190" s="115">
        <v>0</v>
      </c>
      <c r="AY190" s="115"/>
      <c r="AZ190" s="115"/>
      <c r="BA190" s="187"/>
      <c r="BB190" s="187">
        <f t="shared" si="123"/>
        <v>14.417614</v>
      </c>
      <c r="BC190" s="187">
        <f t="shared" si="124"/>
        <v>14.417614</v>
      </c>
      <c r="BD190" s="187">
        <f t="shared" si="113"/>
        <v>0</v>
      </c>
      <c r="BE190" s="187"/>
      <c r="BF190" s="187"/>
      <c r="BG190" s="187"/>
    </row>
    <row r="191" spans="1:59" s="150" customFormat="1" ht="20.25" customHeight="1" x14ac:dyDescent="0.15">
      <c r="A191" s="261"/>
      <c r="B191" s="75" t="s">
        <v>57</v>
      </c>
      <c r="C191" s="74">
        <v>135.2441</v>
      </c>
      <c r="D191" s="74">
        <v>38.68</v>
      </c>
      <c r="E191" s="74">
        <v>42.625368731563398</v>
      </c>
      <c r="F191" s="79">
        <f t="shared" si="114"/>
        <v>0.1018998239828306</v>
      </c>
      <c r="G191" s="74"/>
      <c r="H191" s="74"/>
      <c r="I191" s="74"/>
      <c r="J191" s="74" t="e">
        <v>#DIV/0!</v>
      </c>
      <c r="K191" s="79">
        <f t="shared" si="115"/>
        <v>0</v>
      </c>
      <c r="L191" s="74">
        <v>122.0081</v>
      </c>
      <c r="M191" s="74">
        <v>300</v>
      </c>
      <c r="N191" s="74">
        <v>37.869999999999997</v>
      </c>
      <c r="O191" s="74">
        <v>40.311226380140802</v>
      </c>
      <c r="P191" s="79">
        <f t="shared" si="116"/>
        <v>0.24984773978880395</v>
      </c>
      <c r="Q191" s="74">
        <v>0</v>
      </c>
      <c r="R191" s="74"/>
      <c r="S191" s="74">
        <v>-100</v>
      </c>
      <c r="T191" s="74"/>
      <c r="U191" s="74">
        <v>-100</v>
      </c>
      <c r="V191" s="79">
        <f t="shared" si="117"/>
        <v>0</v>
      </c>
      <c r="W191" s="74">
        <v>122.0081</v>
      </c>
      <c r="X191" s="74">
        <v>300</v>
      </c>
      <c r="Y191" s="74">
        <v>77.514792899408306</v>
      </c>
      <c r="Z191" s="74">
        <v>37.869999999999997</v>
      </c>
      <c r="AA191" s="74">
        <v>40.8854166666667</v>
      </c>
      <c r="AB191" s="79">
        <f t="shared" si="118"/>
        <v>0.25418751574153681</v>
      </c>
      <c r="AC191" s="74"/>
      <c r="AD191" s="74"/>
      <c r="AE191" s="79">
        <f t="shared" si="119"/>
        <v>0</v>
      </c>
      <c r="AF191" s="74"/>
      <c r="AG191" s="74"/>
      <c r="AH191" s="79">
        <f t="shared" si="120"/>
        <v>0</v>
      </c>
      <c r="AI191" s="74"/>
      <c r="AJ191" s="74"/>
      <c r="AK191" s="74" t="e">
        <v>#DIV/0!</v>
      </c>
      <c r="AL191" s="79">
        <f t="shared" si="121"/>
        <v>0</v>
      </c>
      <c r="AM191" s="74"/>
      <c r="AN191" s="74"/>
      <c r="AO191" s="74"/>
      <c r="AP191" s="74"/>
      <c r="AQ191" s="74" t="e">
        <v>#DIV/0!</v>
      </c>
      <c r="AR191" s="79">
        <f t="shared" si="122"/>
        <v>0</v>
      </c>
      <c r="AS191" s="74"/>
      <c r="AT191" s="74"/>
      <c r="AU191" s="74"/>
      <c r="AV191" s="74"/>
      <c r="AW191" s="74">
        <v>0.81</v>
      </c>
      <c r="AX191" s="74"/>
      <c r="AY191" s="76"/>
      <c r="AZ191" s="74"/>
      <c r="BA191" s="187"/>
      <c r="BB191" s="187">
        <f t="shared" si="123"/>
        <v>38.68</v>
      </c>
      <c r="BC191" s="187">
        <f t="shared" si="124"/>
        <v>38.68</v>
      </c>
      <c r="BD191" s="187">
        <f t="shared" si="113"/>
        <v>0</v>
      </c>
      <c r="BE191" s="187"/>
      <c r="BF191" s="187"/>
      <c r="BG191" s="187"/>
    </row>
    <row r="192" spans="1:59" s="150" customFormat="1" ht="20.25" customHeight="1" x14ac:dyDescent="0.15">
      <c r="A192" s="261"/>
      <c r="B192" s="75" t="s">
        <v>60</v>
      </c>
      <c r="C192" s="79">
        <v>1014.3477464</v>
      </c>
      <c r="D192" s="79">
        <v>217.64993699999999</v>
      </c>
      <c r="E192" s="79">
        <v>-39.787521680233198</v>
      </c>
      <c r="F192" s="79">
        <f t="shared" si="114"/>
        <v>0.5733839263230136</v>
      </c>
      <c r="G192" s="79">
        <v>57.344906000000002</v>
      </c>
      <c r="H192" s="79">
        <v>5</v>
      </c>
      <c r="I192" s="79">
        <v>2.7409859999999999</v>
      </c>
      <c r="J192" s="79">
        <v>42.728465648139498</v>
      </c>
      <c r="K192" s="79">
        <f t="shared" si="115"/>
        <v>1.142431215744915</v>
      </c>
      <c r="L192" s="79">
        <v>345.11204040000001</v>
      </c>
      <c r="M192" s="79">
        <v>610</v>
      </c>
      <c r="N192" s="79">
        <v>131.73200299999999</v>
      </c>
      <c r="O192" s="79">
        <v>-60.026527501743601</v>
      </c>
      <c r="P192" s="79">
        <f t="shared" si="116"/>
        <v>0.86910333264858564</v>
      </c>
      <c r="Q192" s="74">
        <v>48.616686399999999</v>
      </c>
      <c r="R192" s="74">
        <v>89</v>
      </c>
      <c r="S192" s="74">
        <v>-64.541832669322702</v>
      </c>
      <c r="T192" s="74">
        <v>13.812497</v>
      </c>
      <c r="U192" s="74">
        <v>-73.556518724937106</v>
      </c>
      <c r="V192" s="79">
        <f t="shared" si="117"/>
        <v>2.7977039268761117</v>
      </c>
      <c r="W192" s="74">
        <v>344.25804040000003</v>
      </c>
      <c r="X192" s="74">
        <v>603</v>
      </c>
      <c r="Y192" s="74">
        <v>-49.113924050632903</v>
      </c>
      <c r="Z192" s="74">
        <v>131.65275600000001</v>
      </c>
      <c r="AA192" s="74">
        <v>-58.622006839059203</v>
      </c>
      <c r="AB192" s="79">
        <f t="shared" si="118"/>
        <v>0.88366746734002388</v>
      </c>
      <c r="AC192" s="79">
        <v>7</v>
      </c>
      <c r="AD192" s="79">
        <v>7.9246999999999998E-2</v>
      </c>
      <c r="AE192" s="79">
        <f t="shared" si="119"/>
        <v>3.2716065623505791E-2</v>
      </c>
      <c r="AF192" s="79"/>
      <c r="AG192" s="79"/>
      <c r="AH192" s="79">
        <f t="shared" si="120"/>
        <v>0</v>
      </c>
      <c r="AI192" s="79">
        <v>-0.33040000000000003</v>
      </c>
      <c r="AJ192" s="79">
        <v>-1.6519999999999999</v>
      </c>
      <c r="AK192" s="79">
        <v>0</v>
      </c>
      <c r="AL192" s="79">
        <f t="shared" si="121"/>
        <v>-0.58009396328307195</v>
      </c>
      <c r="AM192" s="115">
        <v>-1.6519999999999999</v>
      </c>
      <c r="AN192" s="79">
        <v>1.38</v>
      </c>
      <c r="AO192" s="79">
        <v>3</v>
      </c>
      <c r="AP192" s="79">
        <v>5.6604000000000002E-2</v>
      </c>
      <c r="AQ192" s="79">
        <v>-84.535989531113003</v>
      </c>
      <c r="AR192" s="79">
        <f t="shared" si="122"/>
        <v>6.4131819962570974E-2</v>
      </c>
      <c r="AS192" s="79"/>
      <c r="AT192" s="79">
        <v>1.886792</v>
      </c>
      <c r="AU192" s="79"/>
      <c r="AV192" s="79">
        <v>7.2528980000000001</v>
      </c>
      <c r="AW192" s="79">
        <v>59.424526999999998</v>
      </c>
      <c r="AX192" s="79">
        <v>16.208127000000001</v>
      </c>
      <c r="AY192" s="80"/>
      <c r="AZ192" s="162"/>
      <c r="BA192" s="187"/>
      <c r="BB192" s="187">
        <f t="shared" si="123"/>
        <v>217.64993699999999</v>
      </c>
      <c r="BC192" s="187">
        <f t="shared" si="124"/>
        <v>217.64993699999997</v>
      </c>
      <c r="BD192" s="187">
        <f t="shared" si="113"/>
        <v>0</v>
      </c>
      <c r="BE192" s="187"/>
      <c r="BF192" s="187"/>
      <c r="BG192" s="187"/>
    </row>
    <row r="193" spans="1:59" s="150" customFormat="1" ht="20.25" customHeight="1" x14ac:dyDescent="0.15">
      <c r="A193" s="261"/>
      <c r="B193" s="75" t="s">
        <v>59</v>
      </c>
      <c r="C193" s="83">
        <v>650.04999999999995</v>
      </c>
      <c r="D193" s="83">
        <v>207.03</v>
      </c>
      <c r="E193" s="83">
        <v>106.96790962711187</v>
      </c>
      <c r="F193" s="79">
        <f t="shared" si="114"/>
        <v>0.54540642603840273</v>
      </c>
      <c r="G193" s="83"/>
      <c r="H193" s="83"/>
      <c r="I193" s="83"/>
      <c r="J193" s="83" t="e">
        <v>#DIV/0!</v>
      </c>
      <c r="K193" s="79">
        <f t="shared" si="115"/>
        <v>0</v>
      </c>
      <c r="L193" s="83">
        <v>531.34</v>
      </c>
      <c r="M193" s="83">
        <v>1826</v>
      </c>
      <c r="N193" s="83">
        <v>185.9</v>
      </c>
      <c r="O193" s="83">
        <v>88.253164556962034</v>
      </c>
      <c r="P193" s="79">
        <f t="shared" si="116"/>
        <v>1.2264772861562889</v>
      </c>
      <c r="Q193" s="82">
        <v>0</v>
      </c>
      <c r="R193" s="82">
        <v>0</v>
      </c>
      <c r="S193" s="83" t="e">
        <v>#DIV/0!</v>
      </c>
      <c r="T193" s="82">
        <v>0</v>
      </c>
      <c r="U193" s="83" t="e">
        <v>#DIV/0!</v>
      </c>
      <c r="V193" s="79">
        <f t="shared" si="117"/>
        <v>0</v>
      </c>
      <c r="W193" s="94">
        <v>392.75</v>
      </c>
      <c r="X193" s="94">
        <v>690</v>
      </c>
      <c r="Y193" s="83">
        <v>101.75438596491229</v>
      </c>
      <c r="Z193" s="83">
        <v>162.05000000000001</v>
      </c>
      <c r="AA193" s="176">
        <v>89.909762100082048</v>
      </c>
      <c r="AB193" s="79">
        <f t="shared" si="118"/>
        <v>1.087697040557593</v>
      </c>
      <c r="AC193" s="131">
        <v>1021</v>
      </c>
      <c r="AD193" s="83">
        <v>11.66</v>
      </c>
      <c r="AE193" s="79">
        <f t="shared" si="119"/>
        <v>4.8136752832293661</v>
      </c>
      <c r="AF193" s="94">
        <v>115</v>
      </c>
      <c r="AG193" s="83">
        <v>12.19</v>
      </c>
      <c r="AH193" s="79">
        <f t="shared" si="120"/>
        <v>73.634277450816342</v>
      </c>
      <c r="AI193" s="83">
        <v>0</v>
      </c>
      <c r="AJ193" s="83">
        <v>0</v>
      </c>
      <c r="AK193" s="83">
        <v>0</v>
      </c>
      <c r="AL193" s="79">
        <f t="shared" si="121"/>
        <v>0</v>
      </c>
      <c r="AM193" s="83">
        <v>0</v>
      </c>
      <c r="AN193" s="181"/>
      <c r="AO193" s="94"/>
      <c r="AP193" s="83"/>
      <c r="AQ193" s="82">
        <v>0</v>
      </c>
      <c r="AR193" s="79">
        <f t="shared" si="122"/>
        <v>0</v>
      </c>
      <c r="AS193" s="83">
        <v>0</v>
      </c>
      <c r="AT193" s="83">
        <v>0</v>
      </c>
      <c r="AU193" s="83">
        <v>0</v>
      </c>
      <c r="AV193" s="131"/>
      <c r="AW193" s="83">
        <v>20.29</v>
      </c>
      <c r="AX193" s="83">
        <v>0.84</v>
      </c>
      <c r="AY193" s="190">
        <v>0</v>
      </c>
      <c r="AZ193" s="83">
        <v>0</v>
      </c>
      <c r="BA193" s="187"/>
      <c r="BB193" s="187">
        <f t="shared" si="123"/>
        <v>207.03</v>
      </c>
      <c r="BC193" s="187">
        <f t="shared" si="124"/>
        <v>207.03</v>
      </c>
      <c r="BD193" s="187">
        <f t="shared" si="113"/>
        <v>0</v>
      </c>
      <c r="BE193" s="187"/>
      <c r="BF193" s="187"/>
      <c r="BG193" s="187"/>
    </row>
    <row r="194" spans="1:59" s="150" customFormat="1" ht="20.25" customHeight="1" x14ac:dyDescent="0.15">
      <c r="A194" s="261"/>
      <c r="B194" s="75" t="s">
        <v>39</v>
      </c>
      <c r="C194" s="89">
        <v>2483.9214192999998</v>
      </c>
      <c r="D194" s="87">
        <v>668.76651500000003</v>
      </c>
      <c r="E194" s="88">
        <v>-14.3163626368544</v>
      </c>
      <c r="F194" s="79">
        <f t="shared" si="114"/>
        <v>1.761819807758817</v>
      </c>
      <c r="G194" s="95">
        <v>46.613999999999997</v>
      </c>
      <c r="H194" s="95">
        <v>3</v>
      </c>
      <c r="I194" s="95">
        <v>4.4905660000000003</v>
      </c>
      <c r="J194" s="88">
        <v>-38.413450672237403</v>
      </c>
      <c r="K194" s="79">
        <f t="shared" si="115"/>
        <v>1.871648660286036</v>
      </c>
      <c r="L194" s="89">
        <v>2192.5144135999999</v>
      </c>
      <c r="M194" s="89">
        <v>3792</v>
      </c>
      <c r="N194" s="89">
        <v>648.49977999999999</v>
      </c>
      <c r="O194" s="88">
        <v>-14.639786278275601</v>
      </c>
      <c r="P194" s="79">
        <f t="shared" si="116"/>
        <v>4.2784844015457253</v>
      </c>
      <c r="Q194" s="89">
        <v>-1.436931</v>
      </c>
      <c r="R194" s="89">
        <v>-3</v>
      </c>
      <c r="S194" s="88">
        <v>-118.75</v>
      </c>
      <c r="T194" s="89">
        <v>-0.19420000000000001</v>
      </c>
      <c r="U194" s="88">
        <v>-108.879743941472</v>
      </c>
      <c r="V194" s="79">
        <f t="shared" si="117"/>
        <v>-3.9334966197591997E-2</v>
      </c>
      <c r="W194" s="87">
        <v>2191.1907940000001</v>
      </c>
      <c r="X194" s="89">
        <v>3792</v>
      </c>
      <c r="Y194" s="88">
        <v>4.9833887043189398</v>
      </c>
      <c r="Z194" s="87">
        <v>648.49977999999999</v>
      </c>
      <c r="AA194" s="88">
        <v>-14.6385166223097</v>
      </c>
      <c r="AB194" s="79">
        <f t="shared" si="118"/>
        <v>4.3528003178540571</v>
      </c>
      <c r="AC194" s="89">
        <v>0</v>
      </c>
      <c r="AD194" s="89">
        <v>0</v>
      </c>
      <c r="AE194" s="79">
        <f t="shared" si="119"/>
        <v>0</v>
      </c>
      <c r="AF194" s="89">
        <v>0</v>
      </c>
      <c r="AG194" s="89">
        <v>0</v>
      </c>
      <c r="AH194" s="79">
        <f t="shared" si="120"/>
        <v>0</v>
      </c>
      <c r="AI194" s="102">
        <v>2.0050056999999999</v>
      </c>
      <c r="AJ194" s="102">
        <v>0.54</v>
      </c>
      <c r="AK194" s="102">
        <v>8.0000000000000107</v>
      </c>
      <c r="AL194" s="79">
        <f t="shared" si="121"/>
        <v>0.18961909211432137</v>
      </c>
      <c r="AM194" s="102">
        <v>0</v>
      </c>
      <c r="AN194" s="102">
        <v>1.78</v>
      </c>
      <c r="AO194" s="89">
        <v>14</v>
      </c>
      <c r="AP194" s="102">
        <v>7.0850999999999997E-2</v>
      </c>
      <c r="AQ194" s="88">
        <v>-83.771470716908397</v>
      </c>
      <c r="AR194" s="79">
        <f t="shared" si="122"/>
        <v>8.0273542084801697E-2</v>
      </c>
      <c r="AS194" s="102">
        <v>0</v>
      </c>
      <c r="AT194" s="102">
        <v>0.141509</v>
      </c>
      <c r="AU194" s="102">
        <v>0</v>
      </c>
      <c r="AV194" s="88">
        <v>8.8091059999999999</v>
      </c>
      <c r="AW194" s="102">
        <v>5.9938029999999998</v>
      </c>
      <c r="AX194" s="102">
        <v>0.22090000000000001</v>
      </c>
      <c r="AY194" s="102">
        <v>9.7144514654701197E-14</v>
      </c>
      <c r="AZ194" s="102"/>
      <c r="BA194" s="187"/>
      <c r="BB194" s="187">
        <f t="shared" si="123"/>
        <v>668.76651500000003</v>
      </c>
      <c r="BC194" s="187">
        <f t="shared" si="124"/>
        <v>668.76651500000003</v>
      </c>
      <c r="BD194" s="187">
        <f t="shared" si="113"/>
        <v>0</v>
      </c>
      <c r="BE194" s="187"/>
      <c r="BF194" s="187"/>
      <c r="BG194" s="187"/>
    </row>
    <row r="195" spans="1:59" s="150" customFormat="1" ht="20.25" customHeight="1" x14ac:dyDescent="0.15">
      <c r="A195" s="261"/>
      <c r="B195" s="75" t="s">
        <v>58</v>
      </c>
      <c r="C195" s="79">
        <v>1165.0034740000001</v>
      </c>
      <c r="D195" s="79">
        <v>289.621441</v>
      </c>
      <c r="E195" s="79">
        <v>0.55000000000000004</v>
      </c>
      <c r="F195" s="79">
        <f t="shared" si="114"/>
        <v>0.76298794879921816</v>
      </c>
      <c r="G195" s="74">
        <v>22.92615</v>
      </c>
      <c r="H195" s="74">
        <v>3</v>
      </c>
      <c r="I195" s="74">
        <v>71.373863999999998</v>
      </c>
      <c r="J195" s="74">
        <v>232.76</v>
      </c>
      <c r="K195" s="79">
        <f t="shared" si="115"/>
        <v>29.748320575855629</v>
      </c>
      <c r="L195" s="79">
        <v>264.35732400000001</v>
      </c>
      <c r="M195" s="79">
        <v>514</v>
      </c>
      <c r="N195" s="79">
        <v>87.334728999999996</v>
      </c>
      <c r="O195" s="79">
        <v>-39.18</v>
      </c>
      <c r="P195" s="79">
        <f t="shared" si="116"/>
        <v>0.57619183115177475</v>
      </c>
      <c r="Q195" s="79">
        <v>0</v>
      </c>
      <c r="R195" s="79">
        <v>0</v>
      </c>
      <c r="S195" s="79">
        <v>-100</v>
      </c>
      <c r="T195" s="79">
        <v>0</v>
      </c>
      <c r="U195" s="79">
        <v>-100</v>
      </c>
      <c r="V195" s="79">
        <f t="shared" si="117"/>
        <v>0</v>
      </c>
      <c r="W195" s="79">
        <v>264.23532399999999</v>
      </c>
      <c r="X195" s="79">
        <v>513</v>
      </c>
      <c r="Y195" s="79">
        <v>-20.217729393468101</v>
      </c>
      <c r="Z195" s="79">
        <v>87.323408000000001</v>
      </c>
      <c r="AA195" s="79">
        <v>-39.183180222935903</v>
      </c>
      <c r="AB195" s="79">
        <f t="shared" si="118"/>
        <v>0.58612411263809461</v>
      </c>
      <c r="AC195" s="79">
        <v>1</v>
      </c>
      <c r="AD195" s="79">
        <v>1.1320999999999999E-2</v>
      </c>
      <c r="AE195" s="79">
        <f t="shared" si="119"/>
        <v>4.6737236605008279E-3</v>
      </c>
      <c r="AF195" s="71">
        <v>0</v>
      </c>
      <c r="AG195" s="71">
        <v>0</v>
      </c>
      <c r="AH195" s="79">
        <f t="shared" si="120"/>
        <v>0</v>
      </c>
      <c r="AI195" s="71"/>
      <c r="AJ195" s="71"/>
      <c r="AK195" s="71"/>
      <c r="AL195" s="79">
        <f t="shared" si="121"/>
        <v>0</v>
      </c>
      <c r="AM195" s="74"/>
      <c r="AN195" s="74">
        <v>0.7</v>
      </c>
      <c r="AO195" s="74">
        <v>1</v>
      </c>
      <c r="AP195" s="74">
        <v>1.8679000000000001E-2</v>
      </c>
      <c r="AQ195" s="74"/>
      <c r="AR195" s="79">
        <f t="shared" si="122"/>
        <v>2.1163138030543129E-2</v>
      </c>
      <c r="AS195" s="74"/>
      <c r="AT195" s="74"/>
      <c r="AU195" s="74"/>
      <c r="AV195" s="74">
        <v>126.919055</v>
      </c>
      <c r="AW195" s="74">
        <v>3.975114</v>
      </c>
      <c r="AX195" s="74"/>
      <c r="AY195" s="76"/>
      <c r="AZ195" s="74"/>
      <c r="BA195" s="187"/>
      <c r="BB195" s="187">
        <f t="shared" si="123"/>
        <v>289.621441</v>
      </c>
      <c r="BC195" s="187">
        <f t="shared" si="124"/>
        <v>289.621441</v>
      </c>
      <c r="BD195" s="187">
        <f t="shared" si="113"/>
        <v>0</v>
      </c>
      <c r="BE195" s="187"/>
      <c r="BF195" s="187"/>
      <c r="BG195" s="187"/>
    </row>
    <row r="196" spans="1:59" s="150" customFormat="1" ht="20.25" customHeight="1" x14ac:dyDescent="0.15">
      <c r="A196" s="261"/>
      <c r="B196" s="77" t="s">
        <v>64</v>
      </c>
      <c r="C196" s="79">
        <v>14.45</v>
      </c>
      <c r="D196" s="79">
        <v>2.75</v>
      </c>
      <c r="E196" s="79">
        <v>0</v>
      </c>
      <c r="F196" s="79">
        <f t="shared" si="114"/>
        <v>7.2446875892653601E-3</v>
      </c>
      <c r="G196" s="74">
        <v>0</v>
      </c>
      <c r="H196" s="74">
        <v>0</v>
      </c>
      <c r="I196" s="74">
        <v>0</v>
      </c>
      <c r="J196" s="74">
        <v>0</v>
      </c>
      <c r="K196" s="79">
        <f t="shared" si="115"/>
        <v>0</v>
      </c>
      <c r="L196" s="79">
        <v>14.45</v>
      </c>
      <c r="M196" s="79">
        <v>24</v>
      </c>
      <c r="N196" s="79">
        <v>2.75</v>
      </c>
      <c r="O196" s="79">
        <v>0</v>
      </c>
      <c r="P196" s="79">
        <f t="shared" si="116"/>
        <v>1.8143155120655161E-2</v>
      </c>
      <c r="Q196" s="79"/>
      <c r="R196" s="79"/>
      <c r="S196" s="79"/>
      <c r="T196" s="79"/>
      <c r="U196" s="79"/>
      <c r="V196" s="79">
        <f t="shared" si="117"/>
        <v>0</v>
      </c>
      <c r="W196" s="79">
        <v>14.45</v>
      </c>
      <c r="X196" s="79">
        <v>24</v>
      </c>
      <c r="Y196" s="79">
        <v>0</v>
      </c>
      <c r="Z196" s="79">
        <v>2.75</v>
      </c>
      <c r="AA196" s="79">
        <v>0</v>
      </c>
      <c r="AB196" s="79">
        <f t="shared" si="118"/>
        <v>1.8458295967500035E-2</v>
      </c>
      <c r="AC196" s="79">
        <v>0</v>
      </c>
      <c r="AD196" s="79">
        <v>0</v>
      </c>
      <c r="AE196" s="79">
        <f t="shared" si="119"/>
        <v>0</v>
      </c>
      <c r="AF196" s="71"/>
      <c r="AG196" s="71"/>
      <c r="AH196" s="79">
        <f t="shared" si="120"/>
        <v>0</v>
      </c>
      <c r="AI196" s="71">
        <v>0</v>
      </c>
      <c r="AJ196" s="71">
        <v>0</v>
      </c>
      <c r="AK196" s="71">
        <v>0</v>
      </c>
      <c r="AL196" s="79">
        <f t="shared" si="121"/>
        <v>0</v>
      </c>
      <c r="AM196" s="74"/>
      <c r="AN196" s="74">
        <v>0</v>
      </c>
      <c r="AO196" s="74">
        <v>0</v>
      </c>
      <c r="AP196" s="74">
        <v>0</v>
      </c>
      <c r="AQ196" s="74">
        <v>0</v>
      </c>
      <c r="AR196" s="79">
        <f t="shared" si="122"/>
        <v>0</v>
      </c>
      <c r="AS196" s="74">
        <v>0</v>
      </c>
      <c r="AT196" s="74">
        <v>0</v>
      </c>
      <c r="AU196" s="74"/>
      <c r="AV196" s="74">
        <v>0</v>
      </c>
      <c r="AW196" s="74">
        <v>0</v>
      </c>
      <c r="AX196" s="74">
        <v>0</v>
      </c>
      <c r="AY196" s="76"/>
      <c r="AZ196" s="74"/>
      <c r="BA196" s="187"/>
      <c r="BB196" s="187">
        <f t="shared" si="123"/>
        <v>2.75</v>
      </c>
      <c r="BC196" s="187">
        <f t="shared" si="124"/>
        <v>2.75</v>
      </c>
      <c r="BD196" s="187">
        <f t="shared" si="113"/>
        <v>0</v>
      </c>
      <c r="BE196" s="187"/>
      <c r="BF196" s="187"/>
      <c r="BG196" s="187"/>
    </row>
    <row r="197" spans="1:59" s="150" customFormat="1" ht="20.25" customHeight="1" x14ac:dyDescent="0.15">
      <c r="A197" s="261"/>
      <c r="B197" s="90" t="s">
        <v>17</v>
      </c>
      <c r="C197" s="91">
        <f>C179+C180+C181+C182+C183+C184+C185+C186+C187+C188+C189+C190+C191+C192+C193+C194+C195+C196</f>
        <v>344143.47441208008</v>
      </c>
      <c r="D197" s="91">
        <f>D179+D180+D181+D182+D183+D184+D185+D186+D187+D188+D189+D190+D191+D192+D193+D194+D195+D196</f>
        <v>37958.848688999999</v>
      </c>
      <c r="E197" s="91">
        <v>115.77</v>
      </c>
      <c r="F197" s="158">
        <f>D197/$D$390*100</f>
        <v>6.9903885342439676</v>
      </c>
      <c r="G197" s="91">
        <f>G179+G180+G181+G182+G183+G184+G185+G186+G187+G188+G189+G190+G191+G192+G193+G194+G195+G196</f>
        <v>1568.9509898200001</v>
      </c>
      <c r="H197" s="91">
        <f>H179+H180+H181+H182+H183+H184+H185+H186+H187+H188+H189+H190+H191+H192+H193+H194+H195+H196</f>
        <v>114</v>
      </c>
      <c r="I197" s="91">
        <f>I179+I180+I181+I182+I183+I184+I185+I186+I187+I188+I189+I190+I191+I192+I193+I194+I195+I196</f>
        <v>239.92569199999997</v>
      </c>
      <c r="J197" s="91">
        <v>18.399999999999999</v>
      </c>
      <c r="K197" s="158">
        <f>I197/$I$390*100</f>
        <v>1.5479965137326535</v>
      </c>
      <c r="L197" s="91">
        <f>L179+L180+L181+L182+L183+L184+L185+L186+L187+L188+L189+L190+L191+L192+L193+L194+L195+L196</f>
        <v>48199.621794099992</v>
      </c>
      <c r="M197" s="91">
        <f>M179+M180+M181+M182+M183+M184+M185+M186+M187+M188+M189+M190+M191+M192+M193+M194+M195+M196</f>
        <v>99130</v>
      </c>
      <c r="N197" s="91">
        <f>N179+N180+N181+N182+N183+N184+N185+N186+N187+N188+N189+N190+N191+N192+N193+N194+N195+N196</f>
        <v>15157.231373000001</v>
      </c>
      <c r="O197" s="91">
        <v>-1.41</v>
      </c>
      <c r="P197" s="158">
        <f>N197/$N$390*100</f>
        <v>3.9542450782845537</v>
      </c>
      <c r="Q197" s="91">
        <f>Q179+Q180+Q181+Q182+Q183+Q184+Q185+Q186+Q187+Q188+Q189+Q190+Q191+Q192+Q193+Q194+Q195+Q196</f>
        <v>1927.0106599999999</v>
      </c>
      <c r="R197" s="91">
        <f>R179+R180+R181+R182+R183+R184+R185+R186+R187+R188+R189+R190+R191+R192+R193+R194+R195+R196</f>
        <v>3291</v>
      </c>
      <c r="S197" s="91">
        <v>-78.64</v>
      </c>
      <c r="T197" s="91">
        <f>T179+T180+T181+T182+T183+T184+T185+T186+T187+T188+T189+T190+T191+T192+T193+T194+T195+T196</f>
        <v>493.70831800000002</v>
      </c>
      <c r="U197" s="91">
        <v>-81.99</v>
      </c>
      <c r="V197" s="158">
        <f>T197/$T$390*100</f>
        <v>4.4809339413198295</v>
      </c>
      <c r="W197" s="91">
        <f>W179+W180+W181+W182+W183+W184+W185+W186+W187+W188+W189+W190+W191+W192+W193+W194+W195+W196</f>
        <v>45618.940174500007</v>
      </c>
      <c r="X197" s="91">
        <f>X179+X180+X181+X182+X183+X184+X185+X186+X187+X188+X189+X190+X191+X192+X193+X194+X195+X196</f>
        <v>77987</v>
      </c>
      <c r="Y197" s="91">
        <v>5.39</v>
      </c>
      <c r="Z197" s="91">
        <f>Z179+Z180+Z181+Z182+Z183+Z184+Z185+Z186+Z187+Z188+Z189+Z190+Z191+Z192+Z193+Z194+Z195+Z196</f>
        <v>14898.450024000002</v>
      </c>
      <c r="AA197" s="91">
        <v>-1.43</v>
      </c>
      <c r="AB197" s="158">
        <f>Z197/$Z$390*100</f>
        <v>3.9205530543185119</v>
      </c>
      <c r="AC197" s="91">
        <f>AC179+AC180+AC181+AC182+AC183+AC184+AC185+AC186+AC187+AC188+AC189+AC190+AC191+AC192+AC193+AC194+AC195+AC196</f>
        <v>24016</v>
      </c>
      <c r="AD197" s="91">
        <f>AD179+AD180+AD181+AD182+AD183+AD184+AD185+AD186+AD187+AD188+AD189+AD190+AD191+AD192+AD193+AD194+AD195+AD196</f>
        <v>242.22655900000004</v>
      </c>
      <c r="AE197" s="158">
        <f>AD197/$AD$390*100</f>
        <v>8.0234106847130562</v>
      </c>
      <c r="AF197" s="91">
        <f>AF179+AF180+AF181+AF182+AF183+AF184+AF185+AF186+AF187+AF188+AF189+AF190+AF191+AF192+AF193+AF194+AF195+AF196</f>
        <v>164</v>
      </c>
      <c r="AG197" s="91">
        <f>AG179+AG180+AG181+AG182+AG183+AG184+AG185+AG186+AG187+AG188+AG189+AG190+AG191+AG192+AG193+AG194+AG195+AG196</f>
        <v>16.554790000000001</v>
      </c>
      <c r="AH197" s="158">
        <f>AG197/$AG$390*100</f>
        <v>6.1608174771274937</v>
      </c>
      <c r="AI197" s="91">
        <f>AI179+AI180+AI181+AI182+AI183+AI184+AI185+AI186+AI187+AI188+AI189+AI190+AI191+AI192+AI193+AI194+AI195+AI196</f>
        <v>119.2898057</v>
      </c>
      <c r="AJ197" s="91">
        <f>AJ179+AJ180+AJ181+AJ182+AJ183+AJ184+AJ185+AJ186+AJ187+AJ188+AJ189+AJ190+AJ191+AJ192+AJ193+AJ194+AJ195+AJ196</f>
        <v>284.78145000000001</v>
      </c>
      <c r="AK197" s="91">
        <v>269.70999999999998</v>
      </c>
      <c r="AL197" s="158">
        <f>AJ197/$AJ$390*100</f>
        <v>1.2782882558944169</v>
      </c>
      <c r="AM197" s="91">
        <f>AM179+AM180+AM181+AM182+AM183+AM184+AM185+AM186+AM187+AM188+AM189+AM190+AM191+AM192+AM193+AM194+AM195+AM196</f>
        <v>283.73365000000001</v>
      </c>
      <c r="AN197" s="91">
        <f>AN179+AN180+AN181+AN182+AN183+AN184+AN185+AN186+AN187+AN188+AN189+AN190+AN191+AN192+AN193+AN194+AN195+AN196</f>
        <v>761.35507000000007</v>
      </c>
      <c r="AO197" s="91">
        <f>AO179+AO180+AO181+AO182+AO183+AO184+AO185+AO186+AO187+AO188+AO189+AO190+AO191+AO192+AO193+AO194+AO195+AO196</f>
        <v>11090</v>
      </c>
      <c r="AP197" s="91">
        <f>AP179+AP180+AP181+AP182+AP183+AP184+AP185+AP186+AP187+AP188+AP189+AP190+AP191+AP192+AP193+AP194+AP195+AP196</f>
        <v>88.261957999999993</v>
      </c>
      <c r="AQ197" s="91">
        <v>16.350000000000001</v>
      </c>
      <c r="AR197" s="158">
        <f>AP197/$AP$390*100</f>
        <v>4.6832240379792225</v>
      </c>
      <c r="AS197" s="91">
        <f>AS179+AS180+AS181+AS182+AS183+AS184+AS185+AS186+AS187+AS188+AS189+AS190+AS191+AS192+AS193+AS194+AS195+AS196</f>
        <v>1.230566</v>
      </c>
      <c r="AT197" s="91">
        <f t="shared" ref="AT197:AZ197" si="125">AT179+AT180+AT181+AT182+AT183+AT184+AT185+AT186+AT187+AT188+AT189+AT190+AT191+AT192+AT193+AT194+AT195+AT196</f>
        <v>29.029523999999999</v>
      </c>
      <c r="AU197" s="91">
        <f t="shared" si="125"/>
        <v>91.780070999999992</v>
      </c>
      <c r="AV197" s="91">
        <f t="shared" si="125"/>
        <v>1060.1807000000001</v>
      </c>
      <c r="AW197" s="91">
        <f t="shared" si="125"/>
        <v>849.87100999999984</v>
      </c>
      <c r="AX197" s="91">
        <f t="shared" si="125"/>
        <v>20137.683112000002</v>
      </c>
      <c r="AY197" s="91">
        <f t="shared" si="125"/>
        <v>18.873232999994535</v>
      </c>
      <c r="AZ197" s="91">
        <f t="shared" si="125"/>
        <v>667.77804499999991</v>
      </c>
      <c r="BA197" s="187"/>
      <c r="BB197" s="187">
        <f t="shared" si="123"/>
        <v>37958.848688999999</v>
      </c>
      <c r="BC197" s="187">
        <f t="shared" si="124"/>
        <v>37958.848688999991</v>
      </c>
      <c r="BD197" s="187">
        <f t="shared" si="113"/>
        <v>0</v>
      </c>
      <c r="BE197" s="187"/>
      <c r="BF197" s="187"/>
      <c r="BG197" s="187"/>
    </row>
    <row r="198" spans="1:59" s="150" customFormat="1" ht="20.25" customHeight="1" x14ac:dyDescent="0.15">
      <c r="A198" s="261" t="s">
        <v>83</v>
      </c>
      <c r="B198" s="75" t="s">
        <v>74</v>
      </c>
      <c r="C198" s="199">
        <v>18087.025471460001</v>
      </c>
      <c r="D198" s="199">
        <v>4780.1094629999998</v>
      </c>
      <c r="E198" s="199">
        <v>4.2686994025433096</v>
      </c>
      <c r="F198" s="79">
        <f>D198/$D$206*100</f>
        <v>44.770632043889314</v>
      </c>
      <c r="G198" s="199">
        <v>0.24578025000000001</v>
      </c>
      <c r="H198" s="199">
        <v>17</v>
      </c>
      <c r="I198" s="199">
        <v>24.578025</v>
      </c>
      <c r="J198" s="199">
        <v>46.966324666446901</v>
      </c>
      <c r="K198" s="79">
        <f>I198/$I$206*100</f>
        <v>26.682804655427066</v>
      </c>
      <c r="L198" s="199">
        <v>13414.08679899</v>
      </c>
      <c r="M198" s="199">
        <v>32662</v>
      </c>
      <c r="N198" s="199">
        <v>4037.9665060000002</v>
      </c>
      <c r="O198" s="199">
        <v>-2.5406277582371501</v>
      </c>
      <c r="P198" s="79">
        <f>N198/$N$206*100</f>
        <v>46.30448516436774</v>
      </c>
      <c r="Q198" s="199">
        <v>10.1560498</v>
      </c>
      <c r="R198" s="199">
        <v>29</v>
      </c>
      <c r="S198" s="199"/>
      <c r="T198" s="199">
        <v>3.0746449999999999</v>
      </c>
      <c r="U198" s="199"/>
      <c r="V198" s="79">
        <f>T198/$T$206*100</f>
        <v>1.0023772907703243</v>
      </c>
      <c r="W198" s="199">
        <v>12340.894798990001</v>
      </c>
      <c r="X198" s="199">
        <v>23450</v>
      </c>
      <c r="Y198" s="199"/>
      <c r="Z198" s="199">
        <v>3920.3009470000002</v>
      </c>
      <c r="AA198" s="199"/>
      <c r="AB198" s="79">
        <f>Z198/$Z$206*100</f>
        <v>45.793532307504286</v>
      </c>
      <c r="AC198" s="199">
        <v>8997</v>
      </c>
      <c r="AD198" s="199">
        <v>102.13380600000001</v>
      </c>
      <c r="AE198" s="79">
        <f>AD198/$AD$206*100</f>
        <v>72.273630889429512</v>
      </c>
      <c r="AF198" s="199">
        <v>215</v>
      </c>
      <c r="AG198" s="199">
        <v>15.531753</v>
      </c>
      <c r="AH198" s="79">
        <f>AG198/$AG$206*100</f>
        <v>84.725956104688962</v>
      </c>
      <c r="AI198" s="199">
        <v>13.6701</v>
      </c>
      <c r="AJ198" s="199">
        <v>65.88</v>
      </c>
      <c r="AK198" s="199">
        <v>373.687956979815</v>
      </c>
      <c r="AL198" s="79">
        <f>AJ198/$AJ$206*100</f>
        <v>7.87550341089272</v>
      </c>
      <c r="AM198" s="204">
        <v>65.88</v>
      </c>
      <c r="AN198" s="199">
        <v>50.724432700000001</v>
      </c>
      <c r="AO198" s="199">
        <v>1130</v>
      </c>
      <c r="AP198" s="199">
        <v>18.059605000000001</v>
      </c>
      <c r="AQ198" s="199">
        <v>177.69729778935201</v>
      </c>
      <c r="AR198" s="79">
        <f>AP198/$AP$206*100</f>
        <v>93.781170198579474</v>
      </c>
      <c r="AS198" s="199">
        <v>0</v>
      </c>
      <c r="AT198" s="199">
        <v>0.23663200000000001</v>
      </c>
      <c r="AU198" s="199">
        <v>64.786463999999995</v>
      </c>
      <c r="AV198" s="199">
        <v>244.25828000000001</v>
      </c>
      <c r="AW198" s="199">
        <v>199.94502399999999</v>
      </c>
      <c r="AX198" s="199">
        <v>124.398927</v>
      </c>
      <c r="AY198" s="205">
        <v>1.1368683772161601E-12</v>
      </c>
      <c r="AZ198" s="206">
        <v>538.10183700000005</v>
      </c>
      <c r="BA198" s="187"/>
      <c r="BB198" s="187">
        <f t="shared" si="123"/>
        <v>4780.1094629999998</v>
      </c>
      <c r="BC198" s="187">
        <f t="shared" si="124"/>
        <v>4780.1094630000007</v>
      </c>
      <c r="BD198" s="187">
        <f t="shared" si="113"/>
        <v>0</v>
      </c>
      <c r="BE198" s="187"/>
      <c r="BF198" s="187"/>
      <c r="BG198" s="187"/>
    </row>
    <row r="199" spans="1:59" s="150" customFormat="1" ht="20.25" customHeight="1" x14ac:dyDescent="0.15">
      <c r="A199" s="261"/>
      <c r="B199" s="69" t="s">
        <v>31</v>
      </c>
      <c r="C199" s="74">
        <v>8206.1724730400001</v>
      </c>
      <c r="D199" s="74">
        <v>1943.5749269999999</v>
      </c>
      <c r="E199" s="74">
        <v>6.6056468205982801</v>
      </c>
      <c r="F199" s="79">
        <f t="shared" ref="F199:F205" si="126">D199/$D$206*100</f>
        <v>18.203574328156765</v>
      </c>
      <c r="G199" s="74">
        <v>563.98671583999999</v>
      </c>
      <c r="H199" s="74">
        <v>36</v>
      </c>
      <c r="I199" s="74">
        <v>61.239995999999998</v>
      </c>
      <c r="J199" s="74">
        <v>-24.8407176003549</v>
      </c>
      <c r="K199" s="79">
        <f>I199/$I$206*100</f>
        <v>66.484383931057721</v>
      </c>
      <c r="L199" s="74">
        <v>4980.5428392000003</v>
      </c>
      <c r="M199" s="74">
        <v>11197</v>
      </c>
      <c r="N199" s="74">
        <v>1481.4555359999999</v>
      </c>
      <c r="O199" s="74">
        <v>-10.9983211887143</v>
      </c>
      <c r="P199" s="79">
        <f t="shared" ref="P199:P205" si="127">N199/$N$206*100</f>
        <v>16.988262727403232</v>
      </c>
      <c r="Q199" s="74">
        <v>975.68235719999996</v>
      </c>
      <c r="R199" s="74">
        <v>1799</v>
      </c>
      <c r="S199" s="74">
        <v>16.064516129032299</v>
      </c>
      <c r="T199" s="74">
        <v>258.91455999999999</v>
      </c>
      <c r="U199" s="74">
        <v>-7.9202539784313197</v>
      </c>
      <c r="V199" s="79">
        <f t="shared" ref="V199:V205" si="128">T199/$T$206*100</f>
        <v>84.409769320942928</v>
      </c>
      <c r="W199" s="74">
        <v>4767.0428392000003</v>
      </c>
      <c r="X199" s="74">
        <v>9447</v>
      </c>
      <c r="Y199" s="74">
        <v>4.6411165263624303</v>
      </c>
      <c r="Z199" s="74">
        <v>1461.6475600000001</v>
      </c>
      <c r="AA199" s="74">
        <v>-11.0182855259908</v>
      </c>
      <c r="AB199" s="79">
        <f t="shared" ref="AB199:AB205" si="129">Z199/$Z$206*100</f>
        <v>17.073690429880358</v>
      </c>
      <c r="AC199" s="74">
        <v>1750</v>
      </c>
      <c r="AD199" s="74">
        <v>19.807976</v>
      </c>
      <c r="AE199" s="79">
        <f t="shared" ref="AE199:AE205" si="130">AD199/$AD$206*100</f>
        <v>14.016851052145048</v>
      </c>
      <c r="AF199" s="74">
        <v>0</v>
      </c>
      <c r="AG199" s="74">
        <v>0</v>
      </c>
      <c r="AH199" s="79">
        <f t="shared" ref="AH199:AH205" si="131">AG199/$AG$206*100</f>
        <v>0</v>
      </c>
      <c r="AI199" s="74">
        <v>60.131892999999998</v>
      </c>
      <c r="AJ199" s="74">
        <v>219.533379</v>
      </c>
      <c r="AK199" s="74" t="e">
        <v>#DIV/0!</v>
      </c>
      <c r="AL199" s="79">
        <f t="shared" ref="AL199:AL205" si="132">AJ199/$AJ$206*100</f>
        <v>26.243713951416282</v>
      </c>
      <c r="AM199" s="74">
        <v>219.533379</v>
      </c>
      <c r="AN199" s="74">
        <v>3.5859999999999999</v>
      </c>
      <c r="AO199" s="74">
        <v>4</v>
      </c>
      <c r="AP199" s="74">
        <v>0.24052799999999999</v>
      </c>
      <c r="AQ199" s="74">
        <v>-78.256923527518694</v>
      </c>
      <c r="AR199" s="79">
        <f t="shared" ref="AR199:AR205" si="133">AP199/$AP$206*100</f>
        <v>1.2490304912828338</v>
      </c>
      <c r="AS199" s="74">
        <v>4.6709430000000003</v>
      </c>
      <c r="AT199" s="74">
        <v>0</v>
      </c>
      <c r="AU199" s="74">
        <v>-1.4123999999999999E-2</v>
      </c>
      <c r="AV199" s="74">
        <v>70.581913</v>
      </c>
      <c r="AW199" s="74">
        <v>79.815774000000005</v>
      </c>
      <c r="AX199" s="74">
        <v>26.050982000000001</v>
      </c>
      <c r="AY199" s="74">
        <v>0</v>
      </c>
      <c r="AZ199" s="74">
        <v>0</v>
      </c>
      <c r="BA199" s="187"/>
      <c r="BB199" s="187">
        <f t="shared" si="123"/>
        <v>1943.5749269999999</v>
      </c>
      <c r="BC199" s="187">
        <f t="shared" si="124"/>
        <v>1943.5749269999999</v>
      </c>
      <c r="BD199" s="187">
        <f t="shared" si="113"/>
        <v>0</v>
      </c>
      <c r="BE199" s="187"/>
      <c r="BF199" s="187"/>
      <c r="BG199" s="187"/>
    </row>
    <row r="200" spans="1:59" s="150" customFormat="1" ht="20.25" customHeight="1" x14ac:dyDescent="0.15">
      <c r="A200" s="261"/>
      <c r="B200" s="75" t="s">
        <v>33</v>
      </c>
      <c r="C200" s="76">
        <v>3460.1018061</v>
      </c>
      <c r="D200" s="76">
        <v>1084.1626960000003</v>
      </c>
      <c r="E200" s="76">
        <v>51.406904409717136</v>
      </c>
      <c r="F200" s="79">
        <f t="shared" si="126"/>
        <v>10.154296572920771</v>
      </c>
      <c r="G200" s="76">
        <v>11.975</v>
      </c>
      <c r="H200" s="76">
        <v>2</v>
      </c>
      <c r="I200" s="76">
        <v>2.225543</v>
      </c>
      <c r="J200" s="76">
        <v>-46.010022461628552</v>
      </c>
      <c r="K200" s="79">
        <f>I200/$I$206*100</f>
        <v>2.4161310406858618</v>
      </c>
      <c r="L200" s="76">
        <v>1441.8014720799999</v>
      </c>
      <c r="M200" s="76">
        <v>4082</v>
      </c>
      <c r="N200" s="76">
        <v>485.76667400000002</v>
      </c>
      <c r="O200" s="76">
        <v>-13.968526568092754</v>
      </c>
      <c r="P200" s="79">
        <f t="shared" si="127"/>
        <v>5.5704215763441161</v>
      </c>
      <c r="Q200" s="76">
        <v>8.3752200000000006</v>
      </c>
      <c r="R200" s="81">
        <v>34</v>
      </c>
      <c r="S200" s="76" t="e">
        <v>#DIV/0!</v>
      </c>
      <c r="T200" s="76">
        <v>3.3654669999999998</v>
      </c>
      <c r="U200" s="76">
        <v>-96.739668897075987</v>
      </c>
      <c r="V200" s="79">
        <f t="shared" si="128"/>
        <v>1.0971893319836699</v>
      </c>
      <c r="W200" s="76">
        <v>1244.89347208</v>
      </c>
      <c r="X200" s="76">
        <v>2468</v>
      </c>
      <c r="Y200" s="76">
        <v>6.2876830318690846</v>
      </c>
      <c r="Z200" s="76">
        <v>463.89867400000003</v>
      </c>
      <c r="AA200" s="76">
        <v>-14.429772977074895</v>
      </c>
      <c r="AB200" s="79">
        <f t="shared" si="129"/>
        <v>5.4188592157660693</v>
      </c>
      <c r="AC200" s="76">
        <v>1589</v>
      </c>
      <c r="AD200" s="76">
        <v>19.068000000000001</v>
      </c>
      <c r="AE200" s="79">
        <f t="shared" si="130"/>
        <v>13.493216866897548</v>
      </c>
      <c r="AF200" s="76">
        <v>25</v>
      </c>
      <c r="AG200" s="76">
        <v>2.8</v>
      </c>
      <c r="AH200" s="79">
        <f t="shared" si="131"/>
        <v>15.274043895311049</v>
      </c>
      <c r="AI200" s="76">
        <v>1122.2043423099999</v>
      </c>
      <c r="AJ200" s="76">
        <v>541.42602499999998</v>
      </c>
      <c r="AK200" s="76">
        <v>712.75735484906158</v>
      </c>
      <c r="AL200" s="79">
        <f t="shared" si="132"/>
        <v>64.72377818205203</v>
      </c>
      <c r="AM200" s="76">
        <v>541.42602499999998</v>
      </c>
      <c r="AN200" s="76">
        <v>0.313</v>
      </c>
      <c r="AO200" s="76">
        <v>1</v>
      </c>
      <c r="AP200" s="76">
        <v>9.4339999999999997E-3</v>
      </c>
      <c r="AQ200" s="76" t="e">
        <v>#DIV/0!</v>
      </c>
      <c r="AR200" s="79">
        <f t="shared" si="133"/>
        <v>4.8989529928998937E-2</v>
      </c>
      <c r="AS200" s="76">
        <v>0</v>
      </c>
      <c r="AT200" s="76">
        <v>0</v>
      </c>
      <c r="AU200" s="76">
        <v>0</v>
      </c>
      <c r="AV200" s="76">
        <v>16.721191000000001</v>
      </c>
      <c r="AW200" s="76">
        <v>29.158904999999997</v>
      </c>
      <c r="AX200" s="76">
        <v>8.8549240000000005</v>
      </c>
      <c r="AY200" s="76">
        <v>1.3145040611561853E-13</v>
      </c>
      <c r="AZ200" s="76"/>
      <c r="BA200" s="187"/>
      <c r="BB200" s="187">
        <f t="shared" si="123"/>
        <v>1084.1626960000003</v>
      </c>
      <c r="BC200" s="187">
        <f t="shared" si="124"/>
        <v>1084.1626960000003</v>
      </c>
      <c r="BD200" s="187">
        <f t="shared" si="113"/>
        <v>0</v>
      </c>
      <c r="BE200" s="187"/>
      <c r="BF200" s="187"/>
      <c r="BG200" s="187"/>
    </row>
    <row r="201" spans="1:59" s="150" customFormat="1" ht="20.25" customHeight="1" x14ac:dyDescent="0.15">
      <c r="A201" s="261"/>
      <c r="B201" s="75" t="s">
        <v>34</v>
      </c>
      <c r="C201" s="79">
        <v>1842.9091870300001</v>
      </c>
      <c r="D201" s="79">
        <v>318.191732</v>
      </c>
      <c r="E201" s="79">
        <v>-14.7948287568273</v>
      </c>
      <c r="F201" s="79">
        <f t="shared" si="126"/>
        <v>2.980192203347424</v>
      </c>
      <c r="G201" s="79">
        <v>1.008</v>
      </c>
      <c r="H201" s="79">
        <v>1</v>
      </c>
      <c r="I201" s="79">
        <v>0.235929</v>
      </c>
      <c r="J201" s="79" t="s">
        <v>56</v>
      </c>
      <c r="K201" s="79">
        <f>I201/$I$206*100</f>
        <v>0.25613316853369028</v>
      </c>
      <c r="L201" s="79">
        <v>1288.06458703</v>
      </c>
      <c r="M201" s="79">
        <v>2414</v>
      </c>
      <c r="N201" s="79">
        <v>304.45512200000002</v>
      </c>
      <c r="O201" s="79">
        <v>-14.1255456800325</v>
      </c>
      <c r="P201" s="79">
        <f t="shared" si="127"/>
        <v>3.491271574174065</v>
      </c>
      <c r="Q201" s="79">
        <v>9.1698240000000002</v>
      </c>
      <c r="R201" s="79">
        <v>27</v>
      </c>
      <c r="S201" s="79">
        <v>-98.260309278350505</v>
      </c>
      <c r="T201" s="79">
        <v>2.9210129999999999</v>
      </c>
      <c r="U201" s="79">
        <v>-98.656094126619607</v>
      </c>
      <c r="V201" s="79">
        <f t="shared" si="128"/>
        <v>0.95229110913451709</v>
      </c>
      <c r="W201" s="79">
        <v>1287.8205870300001</v>
      </c>
      <c r="X201" s="79">
        <v>2412</v>
      </c>
      <c r="Y201" s="79">
        <v>-1.22850122850123</v>
      </c>
      <c r="Z201" s="79">
        <v>304.43248</v>
      </c>
      <c r="AA201" s="79">
        <v>-14.1291900480877</v>
      </c>
      <c r="AB201" s="79">
        <f t="shared" si="129"/>
        <v>3.5561143893817628</v>
      </c>
      <c r="AC201" s="79">
        <v>2</v>
      </c>
      <c r="AD201" s="79">
        <v>2.2641999999999999E-2</v>
      </c>
      <c r="AE201" s="79">
        <f t="shared" si="130"/>
        <v>1.602231048354805E-2</v>
      </c>
      <c r="AF201" s="79">
        <v>0</v>
      </c>
      <c r="AG201" s="79">
        <v>0</v>
      </c>
      <c r="AH201" s="79">
        <f t="shared" si="131"/>
        <v>0</v>
      </c>
      <c r="AI201" s="79"/>
      <c r="AJ201" s="79"/>
      <c r="AK201" s="79"/>
      <c r="AL201" s="79">
        <f t="shared" si="132"/>
        <v>0</v>
      </c>
      <c r="AM201" s="115"/>
      <c r="AN201" s="79">
        <v>23.82</v>
      </c>
      <c r="AO201" s="79">
        <v>39</v>
      </c>
      <c r="AP201" s="79">
        <v>0.573577</v>
      </c>
      <c r="AQ201" s="79">
        <v>-29.950611735452799</v>
      </c>
      <c r="AR201" s="79">
        <f t="shared" si="133"/>
        <v>2.9785104524152448</v>
      </c>
      <c r="AS201" s="79">
        <v>0</v>
      </c>
      <c r="AT201" s="79">
        <v>1.5094E-2</v>
      </c>
      <c r="AU201" s="79">
        <v>0</v>
      </c>
      <c r="AV201" s="79">
        <v>1.518866</v>
      </c>
      <c r="AW201" s="79">
        <v>11.121036</v>
      </c>
      <c r="AX201" s="79">
        <v>0.27210800000000002</v>
      </c>
      <c r="AY201" s="80">
        <v>-1.8587797967484201E-15</v>
      </c>
      <c r="AZ201" s="162"/>
      <c r="BA201" s="187"/>
      <c r="BB201" s="187">
        <f t="shared" si="123"/>
        <v>318.191732</v>
      </c>
      <c r="BC201" s="187">
        <f t="shared" si="124"/>
        <v>318.191732</v>
      </c>
      <c r="BD201" s="187">
        <f t="shared" si="113"/>
        <v>0</v>
      </c>
      <c r="BE201" s="187"/>
      <c r="BF201" s="187"/>
      <c r="BG201" s="187"/>
    </row>
    <row r="202" spans="1:59" s="150" customFormat="1" ht="20.25" customHeight="1" x14ac:dyDescent="0.15">
      <c r="A202" s="261"/>
      <c r="B202" s="69" t="s">
        <v>32</v>
      </c>
      <c r="C202" s="76">
        <v>8013.3575360599998</v>
      </c>
      <c r="D202" s="76">
        <v>1799.416547</v>
      </c>
      <c r="E202" s="76">
        <v>-1.10649672427819</v>
      </c>
      <c r="F202" s="79">
        <f t="shared" si="126"/>
        <v>16.853383116641581</v>
      </c>
      <c r="G202" s="76">
        <v>3.0820631999999999</v>
      </c>
      <c r="H202" s="76">
        <v>1</v>
      </c>
      <c r="I202" s="76">
        <v>1.426698</v>
      </c>
      <c r="J202" s="76">
        <v>-57.158647752424898</v>
      </c>
      <c r="K202" s="79">
        <f t="shared" ref="K202:K205" si="134">I202/$I$206*100</f>
        <v>1.5488756332654265</v>
      </c>
      <c r="L202" s="76">
        <v>5560.6791728600001</v>
      </c>
      <c r="M202" s="76">
        <v>10370</v>
      </c>
      <c r="N202" s="76">
        <v>1686.4227579999999</v>
      </c>
      <c r="O202" s="76">
        <v>-2.34789001852775</v>
      </c>
      <c r="P202" s="79">
        <f t="shared" si="127"/>
        <v>19.338678877754695</v>
      </c>
      <c r="Q202" s="76">
        <v>28.385292799999998</v>
      </c>
      <c r="R202" s="76">
        <v>68</v>
      </c>
      <c r="S202" s="76">
        <v>-98.875289447568605</v>
      </c>
      <c r="T202" s="76">
        <v>6.978173</v>
      </c>
      <c r="U202" s="76">
        <v>-99.299951603758302</v>
      </c>
      <c r="V202" s="79">
        <f t="shared" si="128"/>
        <v>2.274982037362566</v>
      </c>
      <c r="W202" s="76">
        <v>5560.6791728600001</v>
      </c>
      <c r="X202" s="76">
        <v>10370</v>
      </c>
      <c r="Y202" s="76">
        <v>10.5897408552842</v>
      </c>
      <c r="Z202" s="76">
        <v>1686.4227579999999</v>
      </c>
      <c r="AA202" s="76">
        <v>-2.34789001852775</v>
      </c>
      <c r="AB202" s="79">
        <f t="shared" si="129"/>
        <v>19.699318010695436</v>
      </c>
      <c r="AC202" s="76">
        <v>0</v>
      </c>
      <c r="AD202" s="76">
        <v>0</v>
      </c>
      <c r="AE202" s="79">
        <f t="shared" si="130"/>
        <v>0</v>
      </c>
      <c r="AF202" s="76">
        <v>0</v>
      </c>
      <c r="AG202" s="76">
        <v>0</v>
      </c>
      <c r="AH202" s="79">
        <f t="shared" si="131"/>
        <v>0</v>
      </c>
      <c r="AI202" s="76">
        <v>0.28749999999999998</v>
      </c>
      <c r="AJ202" s="76">
        <v>-0.80191299999999999</v>
      </c>
      <c r="AK202" s="76">
        <v>0</v>
      </c>
      <c r="AL202" s="79">
        <f t="shared" si="132"/>
        <v>-9.5863214431378477E-2</v>
      </c>
      <c r="AM202" s="76">
        <v>-0.80191299999999999</v>
      </c>
      <c r="AN202" s="76">
        <v>29.338000000000001</v>
      </c>
      <c r="AO202" s="76">
        <v>82</v>
      </c>
      <c r="AP202" s="76">
        <v>0.212895</v>
      </c>
      <c r="AQ202" s="76">
        <v>46.780609888102099</v>
      </c>
      <c r="AR202" s="79">
        <f t="shared" si="133"/>
        <v>1.1055359311251036</v>
      </c>
      <c r="AS202" s="76">
        <v>0</v>
      </c>
      <c r="AT202" s="76">
        <v>0</v>
      </c>
      <c r="AU202" s="76">
        <v>0</v>
      </c>
      <c r="AV202" s="76">
        <v>68.662239999999997</v>
      </c>
      <c r="AW202" s="76">
        <v>40.869393000000002</v>
      </c>
      <c r="AX202" s="76">
        <v>2.624476</v>
      </c>
      <c r="AY202" s="76">
        <v>0</v>
      </c>
      <c r="AZ202" s="76">
        <v>0</v>
      </c>
      <c r="BA202" s="187"/>
      <c r="BB202" s="187">
        <f t="shared" si="123"/>
        <v>1799.416547</v>
      </c>
      <c r="BC202" s="187">
        <f t="shared" si="124"/>
        <v>1799.4165469999998</v>
      </c>
      <c r="BD202" s="187">
        <f t="shared" si="113"/>
        <v>0</v>
      </c>
      <c r="BE202" s="187"/>
      <c r="BF202" s="187"/>
      <c r="BG202" s="187"/>
    </row>
    <row r="203" spans="1:59" s="150" customFormat="1" ht="20.25" customHeight="1" x14ac:dyDescent="0.15">
      <c r="A203" s="261"/>
      <c r="B203" s="69" t="s">
        <v>60</v>
      </c>
      <c r="C203" s="79">
        <v>1098.4951075199999</v>
      </c>
      <c r="D203" s="79">
        <v>273.32932699999998</v>
      </c>
      <c r="E203" s="79">
        <v>-31.342165576468101</v>
      </c>
      <c r="F203" s="79">
        <f t="shared" si="126"/>
        <v>2.56000972794478</v>
      </c>
      <c r="G203" s="79"/>
      <c r="H203" s="79"/>
      <c r="I203" s="79"/>
      <c r="J203" s="79">
        <v>0</v>
      </c>
      <c r="K203" s="79">
        <f t="shared" si="134"/>
        <v>0</v>
      </c>
      <c r="L203" s="79">
        <v>872.98410751999995</v>
      </c>
      <c r="M203" s="79">
        <v>1728</v>
      </c>
      <c r="N203" s="79">
        <v>265.631214</v>
      </c>
      <c r="O203" s="79">
        <v>-32.310164899614897</v>
      </c>
      <c r="P203" s="79">
        <f t="shared" si="127"/>
        <v>3.0460670215019343</v>
      </c>
      <c r="Q203" s="74">
        <v>111.35542568</v>
      </c>
      <c r="R203" s="74">
        <v>216</v>
      </c>
      <c r="S203" s="74">
        <v>-38.285714285714299</v>
      </c>
      <c r="T203" s="74">
        <v>31.751843000000001</v>
      </c>
      <c r="U203" s="74">
        <v>-48.711456190915797</v>
      </c>
      <c r="V203" s="79">
        <f t="shared" si="128"/>
        <v>10.351545093272454</v>
      </c>
      <c r="W203" s="74">
        <v>869.93410752</v>
      </c>
      <c r="X203" s="74">
        <v>1703</v>
      </c>
      <c r="Y203" s="74">
        <v>-14.465092918131599</v>
      </c>
      <c r="Z203" s="74">
        <v>265.34818899999999</v>
      </c>
      <c r="AA203" s="74">
        <v>-32.329577278333097</v>
      </c>
      <c r="AB203" s="79">
        <f t="shared" si="129"/>
        <v>3.0995658318037926</v>
      </c>
      <c r="AC203" s="79">
        <v>25</v>
      </c>
      <c r="AD203" s="79">
        <v>0.28302500000000003</v>
      </c>
      <c r="AE203" s="79">
        <f t="shared" si="130"/>
        <v>0.20027888104435068</v>
      </c>
      <c r="AF203" s="79"/>
      <c r="AG203" s="79"/>
      <c r="AH203" s="79">
        <f t="shared" si="131"/>
        <v>0</v>
      </c>
      <c r="AI203" s="79">
        <v>0</v>
      </c>
      <c r="AJ203" s="79">
        <v>0</v>
      </c>
      <c r="AK203" s="79">
        <v>0</v>
      </c>
      <c r="AL203" s="79">
        <f t="shared" si="132"/>
        <v>0</v>
      </c>
      <c r="AM203" s="115"/>
      <c r="AN203" s="79"/>
      <c r="AO203" s="79"/>
      <c r="AP203" s="79"/>
      <c r="AQ203" s="79">
        <v>0</v>
      </c>
      <c r="AR203" s="79">
        <f t="shared" si="133"/>
        <v>0</v>
      </c>
      <c r="AS203" s="79"/>
      <c r="AT203" s="79"/>
      <c r="AU203" s="79"/>
      <c r="AV203" s="79">
        <v>1.301887</v>
      </c>
      <c r="AW203" s="79">
        <v>3.8724259999999999</v>
      </c>
      <c r="AX203" s="79">
        <v>2.5238</v>
      </c>
      <c r="AY203" s="80"/>
      <c r="AZ203" s="162"/>
      <c r="BA203" s="187"/>
      <c r="BB203" s="187">
        <f t="shared" si="123"/>
        <v>273.32932699999998</v>
      </c>
      <c r="BC203" s="187">
        <f t="shared" si="124"/>
        <v>273.32932700000003</v>
      </c>
      <c r="BD203" s="187">
        <f t="shared" si="113"/>
        <v>0</v>
      </c>
      <c r="BE203" s="187"/>
      <c r="BF203" s="187"/>
      <c r="BG203" s="187"/>
    </row>
    <row r="204" spans="1:59" s="150" customFormat="1" ht="20.25" customHeight="1" x14ac:dyDescent="0.15">
      <c r="A204" s="261"/>
      <c r="B204" s="69" t="s">
        <v>36</v>
      </c>
      <c r="C204" s="74">
        <v>9.6327315999999996</v>
      </c>
      <c r="D204" s="74">
        <v>11.924467999999999</v>
      </c>
      <c r="E204" s="76">
        <v>2.30925508074984</v>
      </c>
      <c r="F204" s="79">
        <f t="shared" si="126"/>
        <v>0.1116848836369697</v>
      </c>
      <c r="G204" s="74">
        <v>0</v>
      </c>
      <c r="H204" s="74">
        <v>0</v>
      </c>
      <c r="I204" s="74">
        <v>0</v>
      </c>
      <c r="J204" s="76" t="s">
        <v>56</v>
      </c>
      <c r="K204" s="79">
        <f t="shared" si="134"/>
        <v>0</v>
      </c>
      <c r="L204" s="74">
        <v>6.1638956</v>
      </c>
      <c r="M204" s="74">
        <v>10</v>
      </c>
      <c r="N204" s="74">
        <v>1.3959299999999999</v>
      </c>
      <c r="O204" s="76">
        <v>785.56819407350099</v>
      </c>
      <c r="P204" s="79">
        <f t="shared" si="127"/>
        <v>1.6007517615475697E-2</v>
      </c>
      <c r="Q204" s="74"/>
      <c r="R204" s="74"/>
      <c r="S204" s="74"/>
      <c r="T204" s="74"/>
      <c r="U204" s="74"/>
      <c r="V204" s="79">
        <f t="shared" si="128"/>
        <v>0</v>
      </c>
      <c r="W204" s="74">
        <v>6.1638956</v>
      </c>
      <c r="X204" s="74">
        <v>10</v>
      </c>
      <c r="Y204" s="76">
        <v>900</v>
      </c>
      <c r="Z204" s="74">
        <v>1.3959299999999999</v>
      </c>
      <c r="AA204" s="76">
        <v>785.56819407350099</v>
      </c>
      <c r="AB204" s="79">
        <f t="shared" si="129"/>
        <v>1.6306035281024166E-2</v>
      </c>
      <c r="AC204" s="74">
        <v>0</v>
      </c>
      <c r="AD204" s="74">
        <v>0</v>
      </c>
      <c r="AE204" s="79">
        <f t="shared" si="130"/>
        <v>0</v>
      </c>
      <c r="AF204" s="74">
        <v>0</v>
      </c>
      <c r="AG204" s="74">
        <v>0</v>
      </c>
      <c r="AH204" s="79">
        <f t="shared" si="131"/>
        <v>0</v>
      </c>
      <c r="AI204" s="74">
        <v>2.968836</v>
      </c>
      <c r="AJ204" s="74">
        <v>10.480463</v>
      </c>
      <c r="AK204" s="76">
        <v>-8.8471976013260392</v>
      </c>
      <c r="AL204" s="79">
        <f t="shared" si="132"/>
        <v>1.2528676700703547</v>
      </c>
      <c r="AM204" s="74">
        <v>10.480463</v>
      </c>
      <c r="AN204" s="74">
        <v>0</v>
      </c>
      <c r="AO204" s="74">
        <v>0</v>
      </c>
      <c r="AP204" s="74">
        <v>0</v>
      </c>
      <c r="AQ204" s="76" t="s">
        <v>56</v>
      </c>
      <c r="AR204" s="79">
        <f t="shared" si="133"/>
        <v>0</v>
      </c>
      <c r="AS204" s="74">
        <v>0</v>
      </c>
      <c r="AT204" s="74">
        <v>0</v>
      </c>
      <c r="AU204" s="74">
        <v>0</v>
      </c>
      <c r="AV204" s="74">
        <v>0</v>
      </c>
      <c r="AW204" s="74">
        <v>4.8075E-2</v>
      </c>
      <c r="AX204" s="74">
        <v>0</v>
      </c>
      <c r="AY204" s="74">
        <v>0</v>
      </c>
      <c r="AZ204" s="74"/>
      <c r="BA204" s="187"/>
      <c r="BB204" s="187">
        <f t="shared" si="123"/>
        <v>11.924467999999999</v>
      </c>
      <c r="BC204" s="187">
        <f t="shared" si="124"/>
        <v>11.924468000000001</v>
      </c>
      <c r="BD204" s="187">
        <f t="shared" si="113"/>
        <v>0</v>
      </c>
      <c r="BE204" s="187"/>
      <c r="BF204" s="187"/>
      <c r="BG204" s="187"/>
    </row>
    <row r="205" spans="1:59" s="150" customFormat="1" ht="20.25" customHeight="1" x14ac:dyDescent="0.15">
      <c r="A205" s="261"/>
      <c r="B205" s="69" t="s">
        <v>39</v>
      </c>
      <c r="C205" s="89">
        <v>1760.65149249</v>
      </c>
      <c r="D205" s="87">
        <v>466.17710399999999</v>
      </c>
      <c r="E205" s="88">
        <v>-10.0284949235051</v>
      </c>
      <c r="F205" s="79">
        <f t="shared" si="126"/>
        <v>4.3662271234624068</v>
      </c>
      <c r="G205" s="95">
        <v>33.021000000000001</v>
      </c>
      <c r="H205" s="95">
        <v>4</v>
      </c>
      <c r="I205" s="95">
        <v>2.405659</v>
      </c>
      <c r="J205" s="88">
        <v>4536.3424364484399</v>
      </c>
      <c r="K205" s="79">
        <f t="shared" si="134"/>
        <v>2.6116715710302203</v>
      </c>
      <c r="L205" s="89">
        <v>1648.4542924899999</v>
      </c>
      <c r="M205" s="89">
        <v>3032</v>
      </c>
      <c r="N205" s="89">
        <v>457.371441</v>
      </c>
      <c r="O205" s="88">
        <v>-8.1242081583465495</v>
      </c>
      <c r="P205" s="79">
        <f t="shared" si="127"/>
        <v>5.2448055408387271</v>
      </c>
      <c r="Q205" s="89">
        <v>-2.0323190000000002</v>
      </c>
      <c r="R205" s="89">
        <v>-2</v>
      </c>
      <c r="S205" s="88" t="s">
        <v>49</v>
      </c>
      <c r="T205" s="89">
        <v>-0.27039999999999997</v>
      </c>
      <c r="U205" s="88" t="s">
        <v>49</v>
      </c>
      <c r="V205" s="79">
        <f t="shared" si="128"/>
        <v>-8.8154183466480088E-2</v>
      </c>
      <c r="W205" s="87">
        <v>1636.5884309999999</v>
      </c>
      <c r="X205" s="89">
        <v>3032</v>
      </c>
      <c r="Y205" s="88">
        <v>13.218820014936499</v>
      </c>
      <c r="Z205" s="87">
        <v>457.371441</v>
      </c>
      <c r="AA205" s="88">
        <v>-8.1242081583465495</v>
      </c>
      <c r="AB205" s="79">
        <f t="shared" si="129"/>
        <v>5.3426137796872792</v>
      </c>
      <c r="AC205" s="89">
        <v>0</v>
      </c>
      <c r="AD205" s="89">
        <v>0</v>
      </c>
      <c r="AE205" s="79">
        <f t="shared" si="130"/>
        <v>0</v>
      </c>
      <c r="AF205" s="89">
        <v>0</v>
      </c>
      <c r="AG205" s="89">
        <v>0</v>
      </c>
      <c r="AH205" s="79">
        <f t="shared" si="131"/>
        <v>0</v>
      </c>
      <c r="AI205" s="102">
        <v>0</v>
      </c>
      <c r="AJ205" s="102">
        <v>0</v>
      </c>
      <c r="AK205" s="102" t="s">
        <v>49</v>
      </c>
      <c r="AL205" s="79">
        <f t="shared" si="132"/>
        <v>0</v>
      </c>
      <c r="AM205" s="102"/>
      <c r="AN205" s="103">
        <v>4.01</v>
      </c>
      <c r="AO205" s="89">
        <v>27</v>
      </c>
      <c r="AP205" s="102">
        <v>0.161137</v>
      </c>
      <c r="AQ205" s="88">
        <v>103.823823317353</v>
      </c>
      <c r="AR205" s="79">
        <f t="shared" si="133"/>
        <v>0.83676339666833799</v>
      </c>
      <c r="AS205" s="89">
        <v>0</v>
      </c>
      <c r="AT205" s="102">
        <v>0</v>
      </c>
      <c r="AU205" s="102">
        <v>0</v>
      </c>
      <c r="AV205" s="88">
        <v>3.1886510000000001</v>
      </c>
      <c r="AW205" s="102">
        <v>3.0502159999999998</v>
      </c>
      <c r="AX205" s="102">
        <v>0</v>
      </c>
      <c r="AY205" s="102">
        <v>-3.2418512319054603E-14</v>
      </c>
      <c r="AZ205" s="102"/>
      <c r="BA205" s="187"/>
      <c r="BB205" s="187">
        <f t="shared" ref="BB205:BB223" si="135">D205</f>
        <v>466.17710399999999</v>
      </c>
      <c r="BC205" s="187">
        <f t="shared" ref="BC205:BC222" si="136">I205+N205+AJ205+AP205+AS205+AT205+AU205+AV205+AW205+AX205+AY205</f>
        <v>466.17710399999993</v>
      </c>
      <c r="BD205" s="187">
        <f t="shared" si="113"/>
        <v>0</v>
      </c>
      <c r="BE205" s="187"/>
      <c r="BF205" s="187"/>
      <c r="BG205" s="187"/>
    </row>
    <row r="206" spans="1:59" s="150" customFormat="1" ht="20.25" customHeight="1" x14ac:dyDescent="0.15">
      <c r="A206" s="261"/>
      <c r="B206" s="90" t="s">
        <v>17</v>
      </c>
      <c r="C206" s="91">
        <f t="shared" ref="C206:I206" si="137">C198+C199+C200+C201+C202+C203+C204+C205</f>
        <v>42478.345805299999</v>
      </c>
      <c r="D206" s="91">
        <f t="shared" si="137"/>
        <v>10676.886263999999</v>
      </c>
      <c r="E206" s="91">
        <v>4.22</v>
      </c>
      <c r="F206" s="158">
        <f>D206/$D$390*100</f>
        <v>1.9662235789285401</v>
      </c>
      <c r="G206" s="91">
        <f t="shared" si="137"/>
        <v>613.31855929000005</v>
      </c>
      <c r="H206" s="91">
        <f t="shared" si="137"/>
        <v>61</v>
      </c>
      <c r="I206" s="91">
        <f t="shared" si="137"/>
        <v>92.111850000000004</v>
      </c>
      <c r="J206" s="91">
        <v>-12.86</v>
      </c>
      <c r="K206" s="158">
        <f>I206/$I$390*100</f>
        <v>0.59430410092748698</v>
      </c>
      <c r="L206" s="91">
        <f>L198+L199+L200+L201+L202+L203+L204+L205</f>
        <v>29212.777165769996</v>
      </c>
      <c r="M206" s="91">
        <f>M198+M199+M200+M201+M202+M203+M204+M205</f>
        <v>65495</v>
      </c>
      <c r="N206" s="91">
        <f>N198+N199+N200+N201+N202+N203+N204+N205</f>
        <v>8720.4651810000014</v>
      </c>
      <c r="O206" s="91">
        <v>-6.68</v>
      </c>
      <c r="P206" s="158">
        <f>N206/$N$390*100</f>
        <v>2.2750102359555155</v>
      </c>
      <c r="Q206" s="91">
        <f>Q198+Q199+Q200+Q201+Q202+Q203+Q204+Q205</f>
        <v>1141.0918504799999</v>
      </c>
      <c r="R206" s="91">
        <f>R198+R199+R200+R201+R202+R203+R204+R205</f>
        <v>2171</v>
      </c>
      <c r="S206" s="91">
        <v>-77.349999999999994</v>
      </c>
      <c r="T206" s="91">
        <f>T198+T199+T200+T201+T202+T203+T204+T205</f>
        <v>306.73530100000005</v>
      </c>
      <c r="U206" s="91">
        <v>-81.650000000000006</v>
      </c>
      <c r="V206" s="158">
        <f>T206/$T$390*100</f>
        <v>2.7839527331031406</v>
      </c>
      <c r="W206" s="91">
        <f>W198+W199+W200+W201+W202+W203+W204+W205</f>
        <v>27714.017304279998</v>
      </c>
      <c r="X206" s="91">
        <f>X198+X199+X200+X201+X202+X203+X204+X205</f>
        <v>52892</v>
      </c>
      <c r="Y206" s="91">
        <v>-8.9499999999999993</v>
      </c>
      <c r="Z206" s="91">
        <f>Z198+Z199+Z200+Z201+Z202+Z203+Z204+Z205</f>
        <v>8560.8179789999995</v>
      </c>
      <c r="AA206" s="91">
        <v>-7.92</v>
      </c>
      <c r="AB206" s="158">
        <f>Z206/$Z$390*100</f>
        <v>2.25279415113426</v>
      </c>
      <c r="AC206" s="91">
        <f>AC198+AC199+AC200+AC201+AC202+AC203+AC204+AC205</f>
        <v>12363</v>
      </c>
      <c r="AD206" s="91">
        <f>AD198+AD199+AD200+AD201+AD202+AD203+AD204+AD205</f>
        <v>141.315449</v>
      </c>
      <c r="AE206" s="158">
        <f>AD206/$AD$390*100</f>
        <v>4.6808735099177241</v>
      </c>
      <c r="AF206" s="91">
        <f>AF198+AF199+AF200+AF201+AF202+AF203+AF204+AF205</f>
        <v>240</v>
      </c>
      <c r="AG206" s="91">
        <f>AG198+AG199+AG200+AG201+AG202+AG203+AG204+AG205</f>
        <v>18.331752999999999</v>
      </c>
      <c r="AH206" s="158">
        <f>AG206/$AG$390*100</f>
        <v>6.8221091459803693</v>
      </c>
      <c r="AI206" s="91">
        <f>AI198+AI199+AI200+AI201+AI202+AI203+AI204+AI205</f>
        <v>1199.2626713099999</v>
      </c>
      <c r="AJ206" s="91">
        <f t="shared" ref="AJ206:AZ206" si="138">AJ198+AJ199+AJ200+AJ201+AJ202+AJ203+AJ204+AJ205</f>
        <v>836.51795399999992</v>
      </c>
      <c r="AK206" s="91">
        <v>809.05</v>
      </c>
      <c r="AL206" s="158">
        <f>AJ206/$AJ$390*100</f>
        <v>3.7548480648687823</v>
      </c>
      <c r="AM206" s="91">
        <f t="shared" si="138"/>
        <v>836.51795399999992</v>
      </c>
      <c r="AN206" s="91">
        <f t="shared" si="138"/>
        <v>111.79143270000002</v>
      </c>
      <c r="AO206" s="91">
        <f t="shared" si="138"/>
        <v>1283</v>
      </c>
      <c r="AP206" s="91">
        <f t="shared" si="138"/>
        <v>19.257176000000001</v>
      </c>
      <c r="AQ206" s="91">
        <v>122.56</v>
      </c>
      <c r="AR206" s="158">
        <f>AP206/$AP$390*100</f>
        <v>1.021795477807059</v>
      </c>
      <c r="AS206" s="91">
        <f t="shared" si="138"/>
        <v>4.6709430000000003</v>
      </c>
      <c r="AT206" s="91">
        <f t="shared" si="138"/>
        <v>0.25172600000000001</v>
      </c>
      <c r="AU206" s="91">
        <f t="shared" si="138"/>
        <v>64.77234</v>
      </c>
      <c r="AV206" s="91">
        <f t="shared" si="138"/>
        <v>406.23302799999999</v>
      </c>
      <c r="AW206" s="91">
        <f t="shared" si="138"/>
        <v>367.88084900000001</v>
      </c>
      <c r="AX206" s="91">
        <f t="shared" si="138"/>
        <v>164.72521699999999</v>
      </c>
      <c r="AY206" s="91">
        <f t="shared" si="138"/>
        <v>1.2340414912159757E-12</v>
      </c>
      <c r="AZ206" s="91">
        <f t="shared" si="138"/>
        <v>538.10183700000005</v>
      </c>
      <c r="BA206" s="187"/>
      <c r="BB206" s="187">
        <f t="shared" si="135"/>
        <v>10676.886263999999</v>
      </c>
      <c r="BC206" s="187">
        <f t="shared" si="136"/>
        <v>10676.886263999999</v>
      </c>
      <c r="BD206" s="187">
        <f t="shared" si="113"/>
        <v>0</v>
      </c>
      <c r="BE206" s="187"/>
      <c r="BF206" s="187"/>
      <c r="BG206" s="187"/>
    </row>
    <row r="207" spans="1:59" s="150" customFormat="1" ht="20.25" customHeight="1" x14ac:dyDescent="0.15">
      <c r="A207" s="261" t="s">
        <v>84</v>
      </c>
      <c r="B207" s="75" t="s">
        <v>74</v>
      </c>
      <c r="C207" s="79">
        <v>36557.97601228</v>
      </c>
      <c r="D207" s="79">
        <v>5678.9417149999999</v>
      </c>
      <c r="E207" s="79">
        <v>2.0738533362303602</v>
      </c>
      <c r="F207" s="79">
        <f>D207/$D$222*100</f>
        <v>45.731936283785743</v>
      </c>
      <c r="G207" s="79">
        <v>3.95422341</v>
      </c>
      <c r="H207" s="79">
        <v>41</v>
      </c>
      <c r="I207" s="79">
        <v>395.42233900000002</v>
      </c>
      <c r="J207" s="79">
        <v>51.913166591095298</v>
      </c>
      <c r="K207" s="79">
        <f>I207/$I$222*100</f>
        <v>86.759128227530397</v>
      </c>
      <c r="L207" s="79">
        <v>11299.157909420001</v>
      </c>
      <c r="M207" s="79">
        <v>24896</v>
      </c>
      <c r="N207" s="79">
        <v>3519.7255460000001</v>
      </c>
      <c r="O207" s="79">
        <v>-15.8734436289821</v>
      </c>
      <c r="P207" s="79">
        <f>N207/$N$222*100</f>
        <v>42.05118787819486</v>
      </c>
      <c r="Q207" s="79">
        <v>28.4990652</v>
      </c>
      <c r="R207" s="79">
        <v>59</v>
      </c>
      <c r="S207" s="79"/>
      <c r="T207" s="79">
        <v>7.2230499999999997</v>
      </c>
      <c r="U207" s="79"/>
      <c r="V207" s="79">
        <f>T207/$T$222*100</f>
        <v>4.8564002377071445</v>
      </c>
      <c r="W207" s="79">
        <v>10657.04990942</v>
      </c>
      <c r="X207" s="79">
        <v>19613</v>
      </c>
      <c r="Y207" s="79"/>
      <c r="Z207" s="79">
        <v>3458.806161</v>
      </c>
      <c r="AA207" s="79"/>
      <c r="AB207" s="79">
        <f>Z207/$Z$222*100</f>
        <v>41.862074474312571</v>
      </c>
      <c r="AC207" s="79">
        <v>5273</v>
      </c>
      <c r="AD207" s="79">
        <v>60.746363000000002</v>
      </c>
      <c r="AE207" s="79">
        <f>AD207/$AD$222*100</f>
        <v>56.614697662163216</v>
      </c>
      <c r="AF207" s="79">
        <v>10</v>
      </c>
      <c r="AG207" s="79">
        <v>0.17302200000000001</v>
      </c>
      <c r="AH207" s="79">
        <f>AG207/$AG$222*100</f>
        <v>41.796085195196717</v>
      </c>
      <c r="AI207" s="79">
        <v>293.35149999999999</v>
      </c>
      <c r="AJ207" s="79">
        <v>1183.0695000000001</v>
      </c>
      <c r="AK207" s="79">
        <v>68.112543812557206</v>
      </c>
      <c r="AL207" s="79">
        <f>AJ207/$AJ$222*100</f>
        <v>83.598842581460119</v>
      </c>
      <c r="AM207" s="115">
        <v>1183.0695000000001</v>
      </c>
      <c r="AN207" s="79">
        <v>17.9331</v>
      </c>
      <c r="AO207" s="79">
        <v>195</v>
      </c>
      <c r="AP207" s="79">
        <v>0.84958699999999898</v>
      </c>
      <c r="AQ207" s="79">
        <v>-85.518949739623494</v>
      </c>
      <c r="AR207" s="79">
        <f>AP207/$AP$222*100</f>
        <v>2.8456162888301826</v>
      </c>
      <c r="AS207" s="79">
        <v>0</v>
      </c>
      <c r="AT207" s="79">
        <v>2.1331020000000001</v>
      </c>
      <c r="AU207" s="79">
        <v>58.382331999999998</v>
      </c>
      <c r="AV207" s="79">
        <v>339.370408</v>
      </c>
      <c r="AW207" s="79">
        <v>124.867622</v>
      </c>
      <c r="AX207" s="79">
        <v>55.121279000000001</v>
      </c>
      <c r="AY207" s="80">
        <v>0</v>
      </c>
      <c r="AZ207" s="162">
        <v>654.394902</v>
      </c>
      <c r="BA207" s="187"/>
      <c r="BB207" s="187">
        <f t="shared" si="135"/>
        <v>5678.9417149999999</v>
      </c>
      <c r="BC207" s="187">
        <f t="shared" si="136"/>
        <v>5678.941714999999</v>
      </c>
      <c r="BD207" s="187">
        <f t="shared" si="113"/>
        <v>0</v>
      </c>
      <c r="BE207" s="187"/>
      <c r="BF207" s="187"/>
      <c r="BG207" s="187"/>
    </row>
    <row r="208" spans="1:59" s="150" customFormat="1" ht="20.25" customHeight="1" x14ac:dyDescent="0.15">
      <c r="A208" s="261"/>
      <c r="B208" s="75" t="s">
        <v>32</v>
      </c>
      <c r="C208" s="76">
        <v>14436.5763749</v>
      </c>
      <c r="D208" s="76">
        <v>2734.3375329999999</v>
      </c>
      <c r="E208" s="76">
        <v>-6.4437682112769199</v>
      </c>
      <c r="F208" s="79">
        <f t="shared" ref="F208:F221" si="139">D208/$D$222*100</f>
        <v>22.019340242078869</v>
      </c>
      <c r="G208" s="76">
        <v>317.13299999999998</v>
      </c>
      <c r="H208" s="76">
        <v>8</v>
      </c>
      <c r="I208" s="76">
        <v>23.622202999999999</v>
      </c>
      <c r="J208" s="76">
        <v>-36.247451788932899</v>
      </c>
      <c r="K208" s="79">
        <f t="shared" ref="K208:K221" si="140">I208/$I$222*100</f>
        <v>5.1829184569507927</v>
      </c>
      <c r="L208" s="76">
        <v>8128.8192184299996</v>
      </c>
      <c r="M208" s="76">
        <v>14880</v>
      </c>
      <c r="N208" s="76">
        <v>2581.1453369999999</v>
      </c>
      <c r="O208" s="76">
        <v>-7.3537495363685901</v>
      </c>
      <c r="P208" s="79">
        <f t="shared" ref="P208:P221" si="141">N208/$N$222*100</f>
        <v>30.837696317107561</v>
      </c>
      <c r="Q208" s="76">
        <v>22.027901799999999</v>
      </c>
      <c r="R208" s="76">
        <v>62</v>
      </c>
      <c r="S208" s="76">
        <v>-99.095022624434407</v>
      </c>
      <c r="T208" s="76">
        <v>4.097245</v>
      </c>
      <c r="U208" s="76">
        <v>-99.668675813540304</v>
      </c>
      <c r="V208" s="79">
        <f t="shared" ref="V208:V221" si="142">T208/$T$222*100</f>
        <v>2.7547727887726663</v>
      </c>
      <c r="W208" s="76">
        <v>8112.59321843</v>
      </c>
      <c r="X208" s="76">
        <v>14747</v>
      </c>
      <c r="Y208" s="76">
        <v>6.6999493524347002</v>
      </c>
      <c r="Z208" s="76">
        <v>2579.5330410000001</v>
      </c>
      <c r="AA208" s="76">
        <v>-7.2731733342098801</v>
      </c>
      <c r="AB208" s="79">
        <f t="shared" ref="AB208:AB221" si="143">Z208/$Z$222*100</f>
        <v>31.220195421437491</v>
      </c>
      <c r="AC208" s="76">
        <v>125</v>
      </c>
      <c r="AD208" s="76">
        <v>1.411351</v>
      </c>
      <c r="AE208" s="79">
        <f t="shared" ref="AE208:AE221" si="144">AD208/$AD$222*100</f>
        <v>1.3153579278514456</v>
      </c>
      <c r="AF208" s="76">
        <v>8</v>
      </c>
      <c r="AG208" s="76">
        <v>0.20094500000000001</v>
      </c>
      <c r="AH208" s="79">
        <f t="shared" ref="AH208:AH221" si="145">AG208/$AG$222*100</f>
        <v>48.541308848289837</v>
      </c>
      <c r="AI208" s="76">
        <v>0</v>
      </c>
      <c r="AJ208" s="76">
        <v>0</v>
      </c>
      <c r="AK208" s="76">
        <v>0</v>
      </c>
      <c r="AL208" s="79">
        <f t="shared" ref="AL208:AL221" si="146">AJ208/$AJ$222*100</f>
        <v>0</v>
      </c>
      <c r="AM208" s="76">
        <v>0</v>
      </c>
      <c r="AN208" s="76">
        <v>12.827</v>
      </c>
      <c r="AO208" s="76">
        <v>51</v>
      </c>
      <c r="AP208" s="76">
        <v>1.049234</v>
      </c>
      <c r="AQ208" s="76">
        <v>-265.33342157553301</v>
      </c>
      <c r="AR208" s="79">
        <f t="shared" ref="AR208:AR221" si="147">AP208/$AP$222*100</f>
        <v>3.5143162044551661</v>
      </c>
      <c r="AS208" s="76">
        <v>0</v>
      </c>
      <c r="AT208" s="76">
        <v>0.96997500000000003</v>
      </c>
      <c r="AU208" s="76">
        <v>0</v>
      </c>
      <c r="AV208" s="76">
        <v>23.649484000000001</v>
      </c>
      <c r="AW208" s="76">
        <v>103.006671</v>
      </c>
      <c r="AX208" s="76">
        <v>0.89462900000000001</v>
      </c>
      <c r="AY208" s="76">
        <v>0</v>
      </c>
      <c r="AZ208" s="76">
        <v>0</v>
      </c>
      <c r="BA208" s="187"/>
      <c r="BB208" s="187">
        <f t="shared" si="135"/>
        <v>2734.3375329999999</v>
      </c>
      <c r="BC208" s="187">
        <f t="shared" si="136"/>
        <v>2734.3375329999999</v>
      </c>
      <c r="BD208" s="187">
        <f t="shared" si="113"/>
        <v>0</v>
      </c>
      <c r="BE208" s="187"/>
      <c r="BF208" s="187"/>
      <c r="BG208" s="187"/>
    </row>
    <row r="209" spans="1:59" s="150" customFormat="1" ht="20.25" customHeight="1" x14ac:dyDescent="0.15">
      <c r="A209" s="261"/>
      <c r="B209" s="75" t="s">
        <v>33</v>
      </c>
      <c r="C209" s="76">
        <v>1531.00622684</v>
      </c>
      <c r="D209" s="76">
        <v>1364.3563220000001</v>
      </c>
      <c r="E209" s="76">
        <v>15.738218544200722</v>
      </c>
      <c r="F209" s="79">
        <f t="shared" si="139"/>
        <v>10.987021793387832</v>
      </c>
      <c r="G209" s="76">
        <v>0</v>
      </c>
      <c r="H209" s="76">
        <v>0</v>
      </c>
      <c r="I209" s="76">
        <v>0</v>
      </c>
      <c r="J209" s="76" t="e">
        <v>#DIV/0!</v>
      </c>
      <c r="K209" s="79">
        <f t="shared" si="140"/>
        <v>0</v>
      </c>
      <c r="L209" s="76">
        <v>566.11712083999998</v>
      </c>
      <c r="M209" s="76">
        <v>1062</v>
      </c>
      <c r="N209" s="76">
        <v>180.85864899999999</v>
      </c>
      <c r="O209" s="76">
        <v>12.846219166689753</v>
      </c>
      <c r="P209" s="79">
        <f t="shared" si="141"/>
        <v>2.1607710399859394</v>
      </c>
      <c r="Q209" s="76">
        <v>16.7529006</v>
      </c>
      <c r="R209" s="81">
        <v>39</v>
      </c>
      <c r="S209" s="76">
        <v>3800</v>
      </c>
      <c r="T209" s="76">
        <v>5.1331389999999999</v>
      </c>
      <c r="U209" s="76">
        <v>-82.739374982556583</v>
      </c>
      <c r="V209" s="79">
        <f t="shared" si="142"/>
        <v>3.451253619978238</v>
      </c>
      <c r="W209" s="76">
        <v>557.45512083999995</v>
      </c>
      <c r="X209" s="76">
        <v>991</v>
      </c>
      <c r="Y209" s="76">
        <v>51.529051987767581</v>
      </c>
      <c r="Z209" s="76">
        <v>180.00664899999998</v>
      </c>
      <c r="AA209" s="76">
        <v>23.078093064551265</v>
      </c>
      <c r="AB209" s="79">
        <f t="shared" si="143"/>
        <v>2.178627941419768</v>
      </c>
      <c r="AC209" s="76">
        <v>71</v>
      </c>
      <c r="AD209" s="76">
        <v>0.85199999999999998</v>
      </c>
      <c r="AE209" s="79">
        <f t="shared" si="144"/>
        <v>0.79405119954528081</v>
      </c>
      <c r="AF209" s="76">
        <v>0</v>
      </c>
      <c r="AG209" s="76">
        <v>0</v>
      </c>
      <c r="AH209" s="79">
        <f t="shared" si="145"/>
        <v>0</v>
      </c>
      <c r="AI209" s="76">
        <v>31.00187</v>
      </c>
      <c r="AJ209" s="76">
        <v>115.68023799999999</v>
      </c>
      <c r="AK209" s="76">
        <v>421.85788785131041</v>
      </c>
      <c r="AL209" s="79">
        <f t="shared" si="146"/>
        <v>8.1742737906334675</v>
      </c>
      <c r="AM209" s="76">
        <v>115.680238</v>
      </c>
      <c r="AN209" s="76">
        <v>50.177999999999997</v>
      </c>
      <c r="AO209" s="76">
        <v>144</v>
      </c>
      <c r="AP209" s="76">
        <v>0.49109700000000001</v>
      </c>
      <c r="AQ209" s="76">
        <v>-273.1720905958976</v>
      </c>
      <c r="AR209" s="79">
        <f t="shared" si="147"/>
        <v>1.6448858358186245</v>
      </c>
      <c r="AS209" s="76">
        <v>5.9694320000000003</v>
      </c>
      <c r="AT209" s="76">
        <v>0</v>
      </c>
      <c r="AU209" s="76">
        <v>0</v>
      </c>
      <c r="AV209" s="76">
        <v>4.356427</v>
      </c>
      <c r="AW209" s="76">
        <v>33.329481000000001</v>
      </c>
      <c r="AX209" s="76">
        <v>1023.6709980000001</v>
      </c>
      <c r="AY209" s="76">
        <v>0</v>
      </c>
      <c r="AZ209" s="76"/>
      <c r="BA209" s="187"/>
      <c r="BB209" s="187">
        <f t="shared" si="135"/>
        <v>1364.3563220000001</v>
      </c>
      <c r="BC209" s="187">
        <f t="shared" si="136"/>
        <v>1364.3563220000001</v>
      </c>
      <c r="BD209" s="187">
        <f t="shared" si="113"/>
        <v>0</v>
      </c>
      <c r="BE209" s="187"/>
      <c r="BF209" s="187"/>
      <c r="BG209" s="187"/>
    </row>
    <row r="210" spans="1:59" s="150" customFormat="1" ht="20.25" customHeight="1" x14ac:dyDescent="0.15">
      <c r="A210" s="261"/>
      <c r="B210" s="75" t="s">
        <v>42</v>
      </c>
      <c r="C210" s="79">
        <v>1550.70997418</v>
      </c>
      <c r="D210" s="79">
        <v>436.10150499999997</v>
      </c>
      <c r="E210" s="79">
        <v>1.5429146992329299</v>
      </c>
      <c r="F210" s="79">
        <f t="shared" si="139"/>
        <v>3.5118807765265236</v>
      </c>
      <c r="G210" s="79">
        <v>20.98368421</v>
      </c>
      <c r="H210" s="79">
        <v>3</v>
      </c>
      <c r="I210" s="79">
        <v>1.7999050000000001</v>
      </c>
      <c r="J210" s="79">
        <v>-36.403363874285397</v>
      </c>
      <c r="K210" s="79">
        <f t="shared" si="140"/>
        <v>0.39491493851178983</v>
      </c>
      <c r="L210" s="79">
        <v>1027.60548997</v>
      </c>
      <c r="M210" s="79">
        <v>4375</v>
      </c>
      <c r="N210" s="79">
        <v>388.16843</v>
      </c>
      <c r="O210" s="79">
        <v>97.018067188655394</v>
      </c>
      <c r="P210" s="79">
        <f t="shared" si="141"/>
        <v>4.6375614703436687</v>
      </c>
      <c r="Q210" s="79"/>
      <c r="R210" s="79"/>
      <c r="S210" s="79"/>
      <c r="T210" s="79"/>
      <c r="U210" s="79"/>
      <c r="V210" s="79">
        <f t="shared" si="142"/>
        <v>0</v>
      </c>
      <c r="W210" s="79">
        <v>635.86348997000005</v>
      </c>
      <c r="X210" s="79">
        <v>1164</v>
      </c>
      <c r="Y210" s="79">
        <v>54.787234042553202</v>
      </c>
      <c r="Z210" s="79">
        <v>351.827991</v>
      </c>
      <c r="AA210" s="79">
        <v>116.79216854199601</v>
      </c>
      <c r="AB210" s="79">
        <f t="shared" si="143"/>
        <v>4.2581887726057435</v>
      </c>
      <c r="AC210" s="79">
        <v>3211</v>
      </c>
      <c r="AD210" s="79">
        <v>36.340439000000003</v>
      </c>
      <c r="AE210" s="79">
        <f t="shared" si="144"/>
        <v>33.86874316895787</v>
      </c>
      <c r="AF210" s="79">
        <v>0</v>
      </c>
      <c r="AG210" s="79">
        <v>0</v>
      </c>
      <c r="AH210" s="79">
        <f t="shared" si="145"/>
        <v>0</v>
      </c>
      <c r="AI210" s="79">
        <v>0</v>
      </c>
      <c r="AJ210" s="79"/>
      <c r="AK210" s="79">
        <v>0</v>
      </c>
      <c r="AL210" s="79">
        <f t="shared" si="146"/>
        <v>0</v>
      </c>
      <c r="AM210" s="115"/>
      <c r="AN210" s="79">
        <v>-0.72599999999999998</v>
      </c>
      <c r="AO210" s="79">
        <v>2</v>
      </c>
      <c r="AP210" s="79">
        <v>-0.50168800000000002</v>
      </c>
      <c r="AQ210" s="79">
        <v>-46.616669362321602</v>
      </c>
      <c r="AR210" s="79">
        <f t="shared" si="147"/>
        <v>-1.6803594507809538</v>
      </c>
      <c r="AS210" s="79">
        <v>0</v>
      </c>
      <c r="AT210" s="79">
        <v>0</v>
      </c>
      <c r="AU210" s="79"/>
      <c r="AV210" s="79">
        <v>1.795291</v>
      </c>
      <c r="AW210" s="79">
        <v>44.426347</v>
      </c>
      <c r="AX210" s="79">
        <v>0.41321999999999998</v>
      </c>
      <c r="AY210" s="80"/>
      <c r="AZ210" s="162"/>
      <c r="BA210" s="187"/>
      <c r="BB210" s="187">
        <f t="shared" si="135"/>
        <v>436.10150499999997</v>
      </c>
      <c r="BC210" s="187">
        <f t="shared" si="136"/>
        <v>436.10150500000009</v>
      </c>
      <c r="BD210" s="187">
        <f t="shared" si="113"/>
        <v>0</v>
      </c>
      <c r="BE210" s="187"/>
      <c r="BF210" s="187"/>
      <c r="BG210" s="187"/>
    </row>
    <row r="211" spans="1:59" s="150" customFormat="1" ht="20.25" customHeight="1" x14ac:dyDescent="0.15">
      <c r="A211" s="261"/>
      <c r="B211" s="75" t="s">
        <v>37</v>
      </c>
      <c r="C211" s="81">
        <v>138.91</v>
      </c>
      <c r="D211" s="81">
        <v>61.13</v>
      </c>
      <c r="E211" s="81">
        <v>92.443299999999994</v>
      </c>
      <c r="F211" s="79">
        <f t="shared" si="139"/>
        <v>0.49227363218814479</v>
      </c>
      <c r="G211" s="81">
        <v>0</v>
      </c>
      <c r="H211" s="81">
        <v>0</v>
      </c>
      <c r="I211" s="81">
        <v>0</v>
      </c>
      <c r="J211" s="81">
        <v>0</v>
      </c>
      <c r="K211" s="79">
        <f t="shared" si="140"/>
        <v>0</v>
      </c>
      <c r="L211" s="81">
        <v>111.03</v>
      </c>
      <c r="M211" s="81">
        <v>298</v>
      </c>
      <c r="N211" s="81">
        <v>39.79</v>
      </c>
      <c r="O211" s="81">
        <v>31.1038</v>
      </c>
      <c r="P211" s="79">
        <f t="shared" si="141"/>
        <v>0.47538273760432959</v>
      </c>
      <c r="Q211" s="81">
        <v>0</v>
      </c>
      <c r="R211" s="81">
        <v>0</v>
      </c>
      <c r="S211" s="81">
        <v>-100</v>
      </c>
      <c r="T211" s="81">
        <v>0</v>
      </c>
      <c r="U211" s="81">
        <v>-100</v>
      </c>
      <c r="V211" s="79">
        <f t="shared" si="142"/>
        <v>0</v>
      </c>
      <c r="W211" s="81">
        <v>109.2</v>
      </c>
      <c r="X211" s="81">
        <v>283</v>
      </c>
      <c r="Y211" s="81">
        <v>18.41</v>
      </c>
      <c r="Z211" s="81">
        <v>39.61</v>
      </c>
      <c r="AA211" s="81">
        <v>31.0288</v>
      </c>
      <c r="AB211" s="79">
        <f t="shared" si="143"/>
        <v>0.47940147344022294</v>
      </c>
      <c r="AC211" s="81">
        <v>14</v>
      </c>
      <c r="AD211" s="81">
        <v>0.14000000000000001</v>
      </c>
      <c r="AE211" s="79">
        <f t="shared" si="144"/>
        <v>0.13047789663889589</v>
      </c>
      <c r="AF211" s="81">
        <v>1</v>
      </c>
      <c r="AG211" s="81">
        <v>0.04</v>
      </c>
      <c r="AH211" s="79">
        <f t="shared" si="145"/>
        <v>9.6626059565134419</v>
      </c>
      <c r="AI211" s="81">
        <v>0</v>
      </c>
      <c r="AJ211" s="81">
        <v>0</v>
      </c>
      <c r="AK211" s="81">
        <v>0</v>
      </c>
      <c r="AL211" s="79">
        <f t="shared" si="146"/>
        <v>0</v>
      </c>
      <c r="AM211" s="81">
        <v>0</v>
      </c>
      <c r="AN211" s="81">
        <v>0</v>
      </c>
      <c r="AO211" s="81">
        <v>0</v>
      </c>
      <c r="AP211" s="81">
        <v>0</v>
      </c>
      <c r="AQ211" s="81">
        <v>-100</v>
      </c>
      <c r="AR211" s="79">
        <f t="shared" si="147"/>
        <v>0</v>
      </c>
      <c r="AS211" s="81">
        <v>0</v>
      </c>
      <c r="AT211" s="81">
        <v>0</v>
      </c>
      <c r="AU211" s="81">
        <v>0</v>
      </c>
      <c r="AV211" s="81">
        <v>0</v>
      </c>
      <c r="AW211" s="81">
        <v>21.22</v>
      </c>
      <c r="AX211" s="81">
        <v>0.12</v>
      </c>
      <c r="AY211" s="81">
        <v>0</v>
      </c>
      <c r="AZ211" s="81">
        <v>0</v>
      </c>
      <c r="BA211" s="187"/>
      <c r="BB211" s="187">
        <f t="shared" si="135"/>
        <v>61.13</v>
      </c>
      <c r="BC211" s="187">
        <f t="shared" si="136"/>
        <v>61.129999999999995</v>
      </c>
      <c r="BD211" s="187">
        <f t="shared" si="113"/>
        <v>0</v>
      </c>
      <c r="BE211" s="187"/>
      <c r="BF211" s="187"/>
      <c r="BG211" s="187"/>
    </row>
    <row r="212" spans="1:59" s="150" customFormat="1" ht="20.25" customHeight="1" x14ac:dyDescent="0.15">
      <c r="A212" s="261"/>
      <c r="B212" s="75" t="s">
        <v>34</v>
      </c>
      <c r="C212" s="79">
        <v>1380.9687389000001</v>
      </c>
      <c r="D212" s="79">
        <v>210.511177</v>
      </c>
      <c r="E212" s="79">
        <v>-15.0297730966956</v>
      </c>
      <c r="F212" s="79">
        <f t="shared" si="139"/>
        <v>1.6952249585799355</v>
      </c>
      <c r="G212" s="79">
        <v>135.69999999999999</v>
      </c>
      <c r="H212" s="79">
        <v>3</v>
      </c>
      <c r="I212" s="79">
        <v>6.5905659999999999</v>
      </c>
      <c r="J212" s="79">
        <v>33.422422435391802</v>
      </c>
      <c r="K212" s="79">
        <f t="shared" si="140"/>
        <v>1.4460279662803828</v>
      </c>
      <c r="L212" s="79">
        <v>592.36673889999997</v>
      </c>
      <c r="M212" s="79">
        <v>1081</v>
      </c>
      <c r="N212" s="79">
        <v>159.48263</v>
      </c>
      <c r="O212" s="79">
        <v>-18.220394995644501</v>
      </c>
      <c r="P212" s="79">
        <f t="shared" si="141"/>
        <v>1.9053855051454731</v>
      </c>
      <c r="Q212" s="79">
        <v>10.994844199999999</v>
      </c>
      <c r="R212" s="79">
        <v>23</v>
      </c>
      <c r="S212" s="79">
        <v>-96.302250803858499</v>
      </c>
      <c r="T212" s="79">
        <v>2.8128690000000001</v>
      </c>
      <c r="U212" s="79">
        <v>-97.154051573819999</v>
      </c>
      <c r="V212" s="79">
        <f t="shared" si="142"/>
        <v>1.89122568447388</v>
      </c>
      <c r="W212" s="79">
        <v>592.36673889999997</v>
      </c>
      <c r="X212" s="79">
        <v>1081</v>
      </c>
      <c r="Y212" s="79">
        <v>-0.91659028414299304</v>
      </c>
      <c r="Z212" s="79">
        <v>159.48263</v>
      </c>
      <c r="AA212" s="79">
        <v>-18.220394995644501</v>
      </c>
      <c r="AB212" s="79">
        <f t="shared" si="143"/>
        <v>1.9302248879101715</v>
      </c>
      <c r="AC212" s="79">
        <v>0</v>
      </c>
      <c r="AD212" s="79">
        <v>0</v>
      </c>
      <c r="AE212" s="79">
        <f t="shared" si="144"/>
        <v>0</v>
      </c>
      <c r="AF212" s="79">
        <v>0</v>
      </c>
      <c r="AG212" s="79">
        <v>0</v>
      </c>
      <c r="AH212" s="79">
        <f t="shared" si="145"/>
        <v>0</v>
      </c>
      <c r="AI212" s="79"/>
      <c r="AJ212" s="79"/>
      <c r="AK212" s="79"/>
      <c r="AL212" s="79">
        <f t="shared" si="146"/>
        <v>0</v>
      </c>
      <c r="AM212" s="115"/>
      <c r="AN212" s="79">
        <v>1.54</v>
      </c>
      <c r="AO212" s="79">
        <v>4</v>
      </c>
      <c r="AP212" s="79">
        <v>4.7072999999999997E-2</v>
      </c>
      <c r="AQ212" s="79">
        <v>24.7495627285737</v>
      </c>
      <c r="AR212" s="79">
        <f t="shared" si="147"/>
        <v>0.15766683760945416</v>
      </c>
      <c r="AS212" s="79">
        <v>0</v>
      </c>
      <c r="AT212" s="79">
        <v>9.4339999999999997E-3</v>
      </c>
      <c r="AU212" s="79">
        <v>0</v>
      </c>
      <c r="AV212" s="79">
        <v>7.3451000000000004</v>
      </c>
      <c r="AW212" s="79">
        <v>36.886270000000003</v>
      </c>
      <c r="AX212" s="79">
        <v>0.15010399999999999</v>
      </c>
      <c r="AY212" s="80">
        <v>1.1291945156699501E-14</v>
      </c>
      <c r="AZ212" s="162"/>
      <c r="BA212" s="187"/>
      <c r="BB212" s="187">
        <f t="shared" si="135"/>
        <v>210.511177</v>
      </c>
      <c r="BC212" s="187">
        <f t="shared" si="136"/>
        <v>210.511177</v>
      </c>
      <c r="BD212" s="187">
        <f t="shared" si="113"/>
        <v>0</v>
      </c>
      <c r="BE212" s="187"/>
      <c r="BF212" s="187"/>
      <c r="BG212" s="187"/>
    </row>
    <row r="213" spans="1:59" s="150" customFormat="1" ht="20.25" customHeight="1" x14ac:dyDescent="0.15">
      <c r="A213" s="261"/>
      <c r="B213" s="75" t="s">
        <v>48</v>
      </c>
      <c r="C213" s="82">
        <v>181.78</v>
      </c>
      <c r="D213" s="82">
        <v>48.75</v>
      </c>
      <c r="E213" s="82">
        <v>-38.200000000000003</v>
      </c>
      <c r="F213" s="79">
        <f t="shared" si="139"/>
        <v>0.39257875951532895</v>
      </c>
      <c r="G213" s="161">
        <v>8.2100000000000009</v>
      </c>
      <c r="H213" s="161">
        <v>2</v>
      </c>
      <c r="I213" s="161">
        <v>0.57999999999999996</v>
      </c>
      <c r="J213" s="82">
        <v>1</v>
      </c>
      <c r="K213" s="79">
        <f t="shared" si="140"/>
        <v>0.12725708542219621</v>
      </c>
      <c r="L213" s="161">
        <v>111.35</v>
      </c>
      <c r="M213" s="161">
        <v>206</v>
      </c>
      <c r="N213" s="82">
        <v>39.74</v>
      </c>
      <c r="O213" s="70">
        <v>-15.68</v>
      </c>
      <c r="P213" s="79">
        <f t="shared" si="141"/>
        <v>0.47478537301824725</v>
      </c>
      <c r="Q213" s="82">
        <v>0</v>
      </c>
      <c r="R213" s="82">
        <v>0</v>
      </c>
      <c r="S213" s="82">
        <v>0</v>
      </c>
      <c r="T213" s="82">
        <v>0</v>
      </c>
      <c r="U213" s="82">
        <v>0</v>
      </c>
      <c r="V213" s="79">
        <f t="shared" si="142"/>
        <v>0</v>
      </c>
      <c r="W213" s="82">
        <v>111.35</v>
      </c>
      <c r="X213" s="161">
        <v>206</v>
      </c>
      <c r="Y213" s="82">
        <v>-23.42</v>
      </c>
      <c r="Z213" s="82">
        <v>39.74</v>
      </c>
      <c r="AA213" s="82">
        <v>-15.5</v>
      </c>
      <c r="AB213" s="79">
        <f t="shared" si="143"/>
        <v>0.48097486883399293</v>
      </c>
      <c r="AC213" s="161">
        <v>0</v>
      </c>
      <c r="AD213" s="82">
        <v>0</v>
      </c>
      <c r="AE213" s="79">
        <f t="shared" si="144"/>
        <v>0</v>
      </c>
      <c r="AF213" s="161">
        <v>0</v>
      </c>
      <c r="AG213" s="161">
        <v>0</v>
      </c>
      <c r="AH213" s="79">
        <f t="shared" si="145"/>
        <v>0</v>
      </c>
      <c r="AI213" s="161">
        <v>0</v>
      </c>
      <c r="AJ213" s="161">
        <v>0</v>
      </c>
      <c r="AK213" s="161" t="s">
        <v>49</v>
      </c>
      <c r="AL213" s="79">
        <f t="shared" si="146"/>
        <v>0</v>
      </c>
      <c r="AM213" s="161">
        <v>0</v>
      </c>
      <c r="AN213" s="161">
        <v>0</v>
      </c>
      <c r="AO213" s="161">
        <v>0</v>
      </c>
      <c r="AP213" s="161">
        <v>0</v>
      </c>
      <c r="AQ213" s="71">
        <v>0</v>
      </c>
      <c r="AR213" s="79">
        <f t="shared" si="147"/>
        <v>0</v>
      </c>
      <c r="AS213" s="82">
        <v>0</v>
      </c>
      <c r="AT213" s="82">
        <v>0</v>
      </c>
      <c r="AU213" s="82">
        <v>0</v>
      </c>
      <c r="AV213" s="82">
        <v>0.7</v>
      </c>
      <c r="AW213" s="82">
        <v>6.19</v>
      </c>
      <c r="AX213" s="82">
        <v>1.54</v>
      </c>
      <c r="AY213" s="82">
        <v>0</v>
      </c>
      <c r="AZ213" s="82">
        <v>0</v>
      </c>
      <c r="BA213" s="187"/>
      <c r="BB213" s="187">
        <f t="shared" si="135"/>
        <v>48.75</v>
      </c>
      <c r="BC213" s="187">
        <f t="shared" si="136"/>
        <v>48.75</v>
      </c>
      <c r="BD213" s="187">
        <f t="shared" si="113"/>
        <v>0</v>
      </c>
      <c r="BE213" s="187"/>
      <c r="BF213" s="187"/>
      <c r="BG213" s="187"/>
    </row>
    <row r="214" spans="1:59" s="150" customFormat="1" ht="20.25" customHeight="1" x14ac:dyDescent="0.15">
      <c r="A214" s="261"/>
      <c r="B214" s="75" t="s">
        <v>36</v>
      </c>
      <c r="C214" s="74">
        <v>156.821596</v>
      </c>
      <c r="D214" s="74">
        <v>134.53292999999999</v>
      </c>
      <c r="E214" s="76">
        <v>238.13072397507</v>
      </c>
      <c r="F214" s="79">
        <f t="shared" si="139"/>
        <v>1.0833799132997453</v>
      </c>
      <c r="G214" s="74">
        <v>11.6</v>
      </c>
      <c r="H214" s="74">
        <v>4</v>
      </c>
      <c r="I214" s="74">
        <v>0.97924500000000003</v>
      </c>
      <c r="J214" s="76">
        <v>-45.079415822593099</v>
      </c>
      <c r="K214" s="79">
        <f t="shared" si="140"/>
        <v>0.21485493899010094</v>
      </c>
      <c r="L214" s="74">
        <v>30.056248</v>
      </c>
      <c r="M214" s="74">
        <v>58</v>
      </c>
      <c r="N214" s="74">
        <v>9.6502459999999992</v>
      </c>
      <c r="O214" s="76">
        <v>691.08806676121196</v>
      </c>
      <c r="P214" s="79">
        <f t="shared" si="141"/>
        <v>0.11529430414765596</v>
      </c>
      <c r="Q214" s="74"/>
      <c r="R214" s="74"/>
      <c r="S214" s="74"/>
      <c r="T214" s="74"/>
      <c r="U214" s="74"/>
      <c r="V214" s="79">
        <f t="shared" si="142"/>
        <v>0</v>
      </c>
      <c r="W214" s="74">
        <v>30.056248</v>
      </c>
      <c r="X214" s="74">
        <v>58</v>
      </c>
      <c r="Y214" s="76">
        <v>728.57142857142901</v>
      </c>
      <c r="Z214" s="74">
        <v>9.6502459999999992</v>
      </c>
      <c r="AA214" s="76">
        <v>691.08806676121196</v>
      </c>
      <c r="AB214" s="79">
        <f t="shared" si="143"/>
        <v>0.11679732773190146</v>
      </c>
      <c r="AC214" s="74">
        <v>0</v>
      </c>
      <c r="AD214" s="74">
        <v>0</v>
      </c>
      <c r="AE214" s="79">
        <f t="shared" si="144"/>
        <v>0</v>
      </c>
      <c r="AF214" s="74">
        <v>0</v>
      </c>
      <c r="AG214" s="74">
        <v>0</v>
      </c>
      <c r="AH214" s="79">
        <f t="shared" si="145"/>
        <v>0</v>
      </c>
      <c r="AI214" s="74">
        <v>29.304348000000001</v>
      </c>
      <c r="AJ214" s="74">
        <v>116.42475899999999</v>
      </c>
      <c r="AK214" s="76">
        <v>275.56373870967701</v>
      </c>
      <c r="AL214" s="79">
        <f t="shared" si="146"/>
        <v>8.2268836279064175</v>
      </c>
      <c r="AM214" s="74">
        <v>116.42475899999999</v>
      </c>
      <c r="AN214" s="74">
        <v>0</v>
      </c>
      <c r="AO214" s="74">
        <v>0</v>
      </c>
      <c r="AP214" s="74">
        <v>0</v>
      </c>
      <c r="AQ214" s="76" t="s">
        <v>56</v>
      </c>
      <c r="AR214" s="79">
        <f t="shared" si="147"/>
        <v>0</v>
      </c>
      <c r="AS214" s="74">
        <v>0</v>
      </c>
      <c r="AT214" s="74">
        <v>0</v>
      </c>
      <c r="AU214" s="74">
        <v>0</v>
      </c>
      <c r="AV214" s="74">
        <v>7.180555</v>
      </c>
      <c r="AW214" s="74">
        <v>0.29812499999999997</v>
      </c>
      <c r="AX214" s="74">
        <v>0</v>
      </c>
      <c r="AY214" s="74">
        <v>0</v>
      </c>
      <c r="AZ214" s="74"/>
      <c r="BA214" s="187"/>
      <c r="BB214" s="187">
        <f t="shared" si="135"/>
        <v>134.53292999999999</v>
      </c>
      <c r="BC214" s="187">
        <f t="shared" si="136"/>
        <v>134.53292999999999</v>
      </c>
      <c r="BD214" s="187">
        <f t="shared" si="113"/>
        <v>0</v>
      </c>
      <c r="BE214" s="187"/>
      <c r="BF214" s="187"/>
      <c r="BG214" s="187"/>
    </row>
    <row r="215" spans="1:59" s="150" customFormat="1" ht="20.25" customHeight="1" x14ac:dyDescent="0.15">
      <c r="A215" s="261"/>
      <c r="B215" s="75" t="s">
        <v>31</v>
      </c>
      <c r="C215" s="74">
        <v>4507.9182330200001</v>
      </c>
      <c r="D215" s="74">
        <v>545.95639000000006</v>
      </c>
      <c r="E215" s="74">
        <v>-7.4253755224620699</v>
      </c>
      <c r="F215" s="79">
        <f t="shared" si="139"/>
        <v>4.3965309197059934</v>
      </c>
      <c r="G215" s="74">
        <v>669.12874153999996</v>
      </c>
      <c r="H215" s="74">
        <v>11</v>
      </c>
      <c r="I215" s="74">
        <v>25.333528999999999</v>
      </c>
      <c r="J215" s="74">
        <v>45.013805589277297</v>
      </c>
      <c r="K215" s="79">
        <f t="shared" si="140"/>
        <v>5.5583983862046296</v>
      </c>
      <c r="L215" s="74">
        <v>1522.9993506000001</v>
      </c>
      <c r="M215" s="74">
        <v>3016</v>
      </c>
      <c r="N215" s="74">
        <v>481.74964999999997</v>
      </c>
      <c r="O215" s="74">
        <v>-12.2870138933447</v>
      </c>
      <c r="P215" s="79">
        <f t="shared" si="141"/>
        <v>5.7556036053512836</v>
      </c>
      <c r="Q215" s="74">
        <v>410.99665499999998</v>
      </c>
      <c r="R215" s="74">
        <v>703</v>
      </c>
      <c r="S215" s="74">
        <v>22.473867595818799</v>
      </c>
      <c r="T215" s="74">
        <v>109.8874</v>
      </c>
      <c r="U215" s="74">
        <v>-4.4576262633341397</v>
      </c>
      <c r="V215" s="79">
        <f t="shared" si="142"/>
        <v>73.882528222983368</v>
      </c>
      <c r="W215" s="74">
        <v>1487.7413506</v>
      </c>
      <c r="X215" s="74">
        <v>2727</v>
      </c>
      <c r="Y215" s="74">
        <v>5.9029126213592198</v>
      </c>
      <c r="Z215" s="74">
        <v>478.40240999999997</v>
      </c>
      <c r="AA215" s="74">
        <v>-12.084968670559499</v>
      </c>
      <c r="AB215" s="79">
        <f t="shared" si="143"/>
        <v>5.790124217403525</v>
      </c>
      <c r="AC215" s="74">
        <v>289</v>
      </c>
      <c r="AD215" s="74">
        <v>3.3472400000000002</v>
      </c>
      <c r="AE215" s="79">
        <f t="shared" si="144"/>
        <v>3.1195773910398423</v>
      </c>
      <c r="AF215" s="74">
        <v>0</v>
      </c>
      <c r="AG215" s="74">
        <v>0</v>
      </c>
      <c r="AH215" s="79">
        <f t="shared" si="145"/>
        <v>0</v>
      </c>
      <c r="AI215" s="74">
        <v>0</v>
      </c>
      <c r="AJ215" s="74">
        <v>0</v>
      </c>
      <c r="AK215" s="74" t="e">
        <v>#DIV/0!</v>
      </c>
      <c r="AL215" s="79">
        <f t="shared" si="146"/>
        <v>0</v>
      </c>
      <c r="AM215" s="74">
        <v>0</v>
      </c>
      <c r="AN215" s="74">
        <v>87.146600000000007</v>
      </c>
      <c r="AO215" s="74">
        <v>22</v>
      </c>
      <c r="AP215" s="74">
        <v>-2.178442</v>
      </c>
      <c r="AQ215" s="74">
        <v>-36.422640038080303</v>
      </c>
      <c r="AR215" s="79">
        <f t="shared" si="147"/>
        <v>-7.2964982273408223</v>
      </c>
      <c r="AS215" s="74">
        <v>0</v>
      </c>
      <c r="AT215" s="74">
        <v>0.30943199999999998</v>
      </c>
      <c r="AU215" s="74">
        <v>0</v>
      </c>
      <c r="AV215" s="74">
        <v>5.1024940000000001</v>
      </c>
      <c r="AW215" s="74">
        <v>17.452932000000001</v>
      </c>
      <c r="AX215" s="74">
        <v>18.186795</v>
      </c>
      <c r="AY215" s="74">
        <v>0</v>
      </c>
      <c r="AZ215" s="74">
        <v>0</v>
      </c>
      <c r="BA215" s="187"/>
      <c r="BB215" s="187">
        <f t="shared" si="135"/>
        <v>545.95639000000006</v>
      </c>
      <c r="BC215" s="187">
        <f t="shared" si="136"/>
        <v>545.95638999999994</v>
      </c>
      <c r="BD215" s="187">
        <f t="shared" si="113"/>
        <v>0</v>
      </c>
      <c r="BE215" s="187"/>
      <c r="BF215" s="187"/>
      <c r="BG215" s="187"/>
    </row>
    <row r="216" spans="1:59" s="150" customFormat="1" ht="20.25" customHeight="1" x14ac:dyDescent="0.15">
      <c r="A216" s="261"/>
      <c r="B216" s="75" t="s">
        <v>45</v>
      </c>
      <c r="C216" s="159">
        <v>935.82182980000005</v>
      </c>
      <c r="D216" s="160">
        <v>168.46879000000001</v>
      </c>
      <c r="E216" s="160">
        <v>126.307288952463</v>
      </c>
      <c r="F216" s="79">
        <f t="shared" si="139"/>
        <v>1.3566619199025327</v>
      </c>
      <c r="G216" s="159">
        <v>0</v>
      </c>
      <c r="H216" s="159">
        <v>0</v>
      </c>
      <c r="I216" s="78">
        <v>0</v>
      </c>
      <c r="J216" s="78" t="e">
        <v>#DIV/0!</v>
      </c>
      <c r="K216" s="79">
        <f t="shared" si="140"/>
        <v>0</v>
      </c>
      <c r="L216" s="159">
        <v>375.75942980000002</v>
      </c>
      <c r="M216" s="159">
        <v>989</v>
      </c>
      <c r="N216" s="159">
        <v>137.28416000000001</v>
      </c>
      <c r="O216" s="159">
        <v>112.151079381722</v>
      </c>
      <c r="P216" s="79">
        <f t="shared" si="141"/>
        <v>1.6401739082812468</v>
      </c>
      <c r="Q216" s="83">
        <v>0.52015999999999996</v>
      </c>
      <c r="R216" s="94">
        <v>2</v>
      </c>
      <c r="S216" s="83" t="e">
        <v>#DIV/0!</v>
      </c>
      <c r="T216" s="83">
        <v>0.17279</v>
      </c>
      <c r="U216" s="83" t="e">
        <v>#DIV/0!</v>
      </c>
      <c r="V216" s="79">
        <f t="shared" si="142"/>
        <v>0.11617493954401777</v>
      </c>
      <c r="W216" s="83">
        <v>329.76542979999999</v>
      </c>
      <c r="X216" s="83">
        <v>612</v>
      </c>
      <c r="Y216" s="83">
        <v>87.155963302752298</v>
      </c>
      <c r="Z216" s="83">
        <v>133.016143</v>
      </c>
      <c r="AA216" s="83">
        <v>105.55553031495801</v>
      </c>
      <c r="AB216" s="79">
        <f t="shared" si="143"/>
        <v>1.6098998976403784</v>
      </c>
      <c r="AC216" s="83">
        <v>377</v>
      </c>
      <c r="AD216" s="83">
        <v>4.2680170000000004</v>
      </c>
      <c r="AE216" s="79">
        <f t="shared" si="144"/>
        <v>3.9777277212789328</v>
      </c>
      <c r="AF216" s="83">
        <v>0</v>
      </c>
      <c r="AG216" s="83">
        <v>0</v>
      </c>
      <c r="AH216" s="79">
        <f t="shared" si="145"/>
        <v>0</v>
      </c>
      <c r="AI216" s="83">
        <v>0</v>
      </c>
      <c r="AJ216" s="83">
        <v>0</v>
      </c>
      <c r="AK216" s="83" t="e">
        <v>#DIV/0!</v>
      </c>
      <c r="AL216" s="79">
        <f t="shared" si="146"/>
        <v>0</v>
      </c>
      <c r="AM216" s="83">
        <v>0</v>
      </c>
      <c r="AN216" s="83">
        <v>249</v>
      </c>
      <c r="AO216" s="83">
        <v>664</v>
      </c>
      <c r="AP216" s="83">
        <v>15.292814999999999</v>
      </c>
      <c r="AQ216" s="83">
        <v>127.51924110338901</v>
      </c>
      <c r="AR216" s="79">
        <f t="shared" si="147"/>
        <v>51.221927202354308</v>
      </c>
      <c r="AS216" s="83">
        <v>0</v>
      </c>
      <c r="AT216" s="83">
        <v>0</v>
      </c>
      <c r="AU216" s="83">
        <v>0</v>
      </c>
      <c r="AV216" s="83">
        <v>1.3679250000000001</v>
      </c>
      <c r="AW216" s="83">
        <v>14.43479</v>
      </c>
      <c r="AX216" s="83">
        <v>8.9099999999999999E-2</v>
      </c>
      <c r="AY216" s="83">
        <v>0</v>
      </c>
      <c r="AZ216" s="83">
        <v>0</v>
      </c>
      <c r="BA216" s="187"/>
      <c r="BB216" s="187">
        <f t="shared" si="135"/>
        <v>168.46879000000001</v>
      </c>
      <c r="BC216" s="187">
        <f t="shared" si="136"/>
        <v>168.46879000000001</v>
      </c>
      <c r="BD216" s="187">
        <f t="shared" si="113"/>
        <v>0</v>
      </c>
      <c r="BE216" s="187"/>
      <c r="BF216" s="187"/>
      <c r="BG216" s="187"/>
    </row>
    <row r="217" spans="1:59" s="150" customFormat="1" ht="20.25" customHeight="1" x14ac:dyDescent="0.15">
      <c r="A217" s="261"/>
      <c r="B217" s="75" t="s">
        <v>60</v>
      </c>
      <c r="C217" s="79">
        <v>1528.3289561199999</v>
      </c>
      <c r="D217" s="79">
        <v>233.40702999999999</v>
      </c>
      <c r="E217" s="79">
        <v>186.61385738226801</v>
      </c>
      <c r="F217" s="79">
        <f t="shared" si="139"/>
        <v>1.8796029189652754</v>
      </c>
      <c r="G217" s="79"/>
      <c r="H217" s="79"/>
      <c r="I217" s="79"/>
      <c r="J217" s="79">
        <v>0</v>
      </c>
      <c r="K217" s="79">
        <f t="shared" si="140"/>
        <v>0</v>
      </c>
      <c r="L217" s="79">
        <v>222.52776836000001</v>
      </c>
      <c r="M217" s="79">
        <v>420</v>
      </c>
      <c r="N217" s="79">
        <v>103.81853700000001</v>
      </c>
      <c r="O217" s="79">
        <v>41.011941049115102</v>
      </c>
      <c r="P217" s="79">
        <f t="shared" si="141"/>
        <v>1.2403503476535909</v>
      </c>
      <c r="Q217" s="74"/>
      <c r="R217" s="74"/>
      <c r="S217" s="74" t="s">
        <v>56</v>
      </c>
      <c r="T217" s="74"/>
      <c r="U217" s="74" t="s">
        <v>56</v>
      </c>
      <c r="V217" s="79">
        <f t="shared" si="142"/>
        <v>0</v>
      </c>
      <c r="W217" s="74">
        <v>221.91776836</v>
      </c>
      <c r="X217" s="74">
        <v>415</v>
      </c>
      <c r="Y217" s="74">
        <v>16.901408450704199</v>
      </c>
      <c r="Z217" s="74">
        <v>103.761932</v>
      </c>
      <c r="AA217" s="74">
        <v>41.602781815096897</v>
      </c>
      <c r="AB217" s="79">
        <f t="shared" si="143"/>
        <v>1.2558349681344161</v>
      </c>
      <c r="AC217" s="79">
        <v>5</v>
      </c>
      <c r="AD217" s="79">
        <v>5.6605000000000003E-2</v>
      </c>
      <c r="AE217" s="79">
        <f t="shared" si="144"/>
        <v>5.2755009566033587E-2</v>
      </c>
      <c r="AF217" s="79"/>
      <c r="AG217" s="79"/>
      <c r="AH217" s="79">
        <f t="shared" si="145"/>
        <v>0</v>
      </c>
      <c r="AI217" s="79"/>
      <c r="AJ217" s="79"/>
      <c r="AK217" s="79">
        <v>0</v>
      </c>
      <c r="AL217" s="79">
        <f t="shared" si="146"/>
        <v>0</v>
      </c>
      <c r="AM217" s="115"/>
      <c r="AN217" s="79">
        <v>0.83499999999999996</v>
      </c>
      <c r="AO217" s="79">
        <v>3</v>
      </c>
      <c r="AP217" s="79">
        <v>0.55141499999999999</v>
      </c>
      <c r="AQ217" s="79">
        <v>-48.773057999881097</v>
      </c>
      <c r="AR217" s="79">
        <f t="shared" si="147"/>
        <v>1.8469156259515469</v>
      </c>
      <c r="AS217" s="79">
        <v>38.030954000000001</v>
      </c>
      <c r="AT217" s="79"/>
      <c r="AU217" s="79"/>
      <c r="AV217" s="79">
        <v>31.328702</v>
      </c>
      <c r="AW217" s="79">
        <v>52.571719999999999</v>
      </c>
      <c r="AX217" s="79">
        <v>7.105702</v>
      </c>
      <c r="AY217" s="80"/>
      <c r="AZ217" s="162"/>
      <c r="BA217" s="187"/>
      <c r="BB217" s="187">
        <f t="shared" si="135"/>
        <v>233.40702999999999</v>
      </c>
      <c r="BC217" s="187">
        <f t="shared" si="136"/>
        <v>233.40703000000002</v>
      </c>
      <c r="BD217" s="187">
        <f t="shared" si="113"/>
        <v>0</v>
      </c>
      <c r="BE217" s="187"/>
      <c r="BF217" s="187"/>
      <c r="BG217" s="187"/>
    </row>
    <row r="218" spans="1:59" s="150" customFormat="1" ht="20.25" customHeight="1" x14ac:dyDescent="0.15">
      <c r="A218" s="261"/>
      <c r="B218" s="75" t="s">
        <v>38</v>
      </c>
      <c r="C218" s="83">
        <v>1902.94</v>
      </c>
      <c r="D218" s="83">
        <v>221.47</v>
      </c>
      <c r="E218" s="83">
        <v>-54.754949028580803</v>
      </c>
      <c r="F218" s="79">
        <f t="shared" si="139"/>
        <v>1.7834752383561008</v>
      </c>
      <c r="G218" s="161">
        <v>7</v>
      </c>
      <c r="H218" s="83">
        <v>1</v>
      </c>
      <c r="I218" s="83">
        <v>0.53</v>
      </c>
      <c r="J218" s="83">
        <v>231.25</v>
      </c>
      <c r="K218" s="79">
        <f t="shared" si="140"/>
        <v>0.11628664702373102</v>
      </c>
      <c r="L218" s="94">
        <v>619.52</v>
      </c>
      <c r="M218" s="94">
        <v>1243</v>
      </c>
      <c r="N218" s="83">
        <v>193.89</v>
      </c>
      <c r="O218" s="83">
        <v>-46.328027681660899</v>
      </c>
      <c r="P218" s="79">
        <f t="shared" si="141"/>
        <v>2.3164603919101143</v>
      </c>
      <c r="Q218" s="83">
        <v>34.93</v>
      </c>
      <c r="R218" s="83">
        <v>86</v>
      </c>
      <c r="S218" s="83">
        <v>1620</v>
      </c>
      <c r="T218" s="83">
        <v>10.130000000000001</v>
      </c>
      <c r="U218" s="83">
        <v>1646.55172413793</v>
      </c>
      <c r="V218" s="79">
        <f t="shared" si="142"/>
        <v>6.8108810555061057</v>
      </c>
      <c r="W218" s="94">
        <v>619.52</v>
      </c>
      <c r="X218" s="83">
        <v>1243</v>
      </c>
      <c r="Y218" s="83">
        <v>-3.2684824902723699</v>
      </c>
      <c r="Z218" s="83">
        <v>193.89</v>
      </c>
      <c r="AA218" s="83">
        <v>-46.328027681660899</v>
      </c>
      <c r="AB218" s="79">
        <f t="shared" si="143"/>
        <v>2.3466587146004749</v>
      </c>
      <c r="AC218" s="83">
        <v>0</v>
      </c>
      <c r="AD218" s="83">
        <v>0</v>
      </c>
      <c r="AE218" s="79">
        <f t="shared" si="144"/>
        <v>0</v>
      </c>
      <c r="AF218" s="83">
        <v>0</v>
      </c>
      <c r="AG218" s="83">
        <v>0</v>
      </c>
      <c r="AH218" s="79">
        <f t="shared" si="145"/>
        <v>0</v>
      </c>
      <c r="AI218" s="83">
        <v>0</v>
      </c>
      <c r="AJ218" s="83">
        <v>0</v>
      </c>
      <c r="AK218" s="83">
        <v>0</v>
      </c>
      <c r="AL218" s="79">
        <f t="shared" si="146"/>
        <v>0</v>
      </c>
      <c r="AM218" s="83">
        <v>0</v>
      </c>
      <c r="AN218" s="94">
        <v>0.62</v>
      </c>
      <c r="AO218" s="83">
        <v>1</v>
      </c>
      <c r="AP218" s="83">
        <v>0.01</v>
      </c>
      <c r="AQ218" s="83">
        <v>0</v>
      </c>
      <c r="AR218" s="79">
        <f t="shared" si="147"/>
        <v>3.3494112890500749E-2</v>
      </c>
      <c r="AS218" s="83">
        <v>0</v>
      </c>
      <c r="AT218" s="83">
        <v>0</v>
      </c>
      <c r="AU218" s="83">
        <v>3.05</v>
      </c>
      <c r="AV218" s="83">
        <v>2.76</v>
      </c>
      <c r="AW218" s="83">
        <v>21.23</v>
      </c>
      <c r="AX218" s="83">
        <v>0</v>
      </c>
      <c r="AY218" s="83">
        <v>0</v>
      </c>
      <c r="AZ218" s="83">
        <v>0</v>
      </c>
      <c r="BA218" s="187"/>
      <c r="BB218" s="187">
        <f t="shared" si="135"/>
        <v>221.47</v>
      </c>
      <c r="BC218" s="187">
        <f t="shared" si="136"/>
        <v>221.46999999999997</v>
      </c>
      <c r="BD218" s="187">
        <f t="shared" si="113"/>
        <v>0</v>
      </c>
      <c r="BE218" s="187"/>
      <c r="BF218" s="187"/>
      <c r="BG218" s="187"/>
    </row>
    <row r="219" spans="1:59" s="150" customFormat="1" ht="20.25" customHeight="1" x14ac:dyDescent="0.15">
      <c r="A219" s="261"/>
      <c r="B219" s="75" t="s">
        <v>39</v>
      </c>
      <c r="C219" s="89">
        <v>1837.21661642</v>
      </c>
      <c r="D219" s="87">
        <v>475.81216000000001</v>
      </c>
      <c r="E219" s="88">
        <v>7.1604689466412896</v>
      </c>
      <c r="F219" s="79">
        <f t="shared" si="139"/>
        <v>3.8316666161048047</v>
      </c>
      <c r="G219" s="95">
        <v>3.6280000000000001</v>
      </c>
      <c r="H219" s="95">
        <v>4</v>
      </c>
      <c r="I219" s="95">
        <v>0.53751400000000005</v>
      </c>
      <c r="J219" s="88">
        <v>75.729380533287994</v>
      </c>
      <c r="K219" s="79">
        <f t="shared" si="140"/>
        <v>0.11793528450625239</v>
      </c>
      <c r="L219" s="89">
        <v>1545.68161642</v>
      </c>
      <c r="M219" s="89">
        <v>2892</v>
      </c>
      <c r="N219" s="89">
        <v>448.78385600000001</v>
      </c>
      <c r="O219" s="88">
        <v>22.429628632180599</v>
      </c>
      <c r="P219" s="79">
        <f t="shared" si="141"/>
        <v>5.3617516475975684</v>
      </c>
      <c r="Q219" s="89">
        <v>27.169620999999999</v>
      </c>
      <c r="R219" s="89">
        <v>47</v>
      </c>
      <c r="S219" s="88">
        <v>4600</v>
      </c>
      <c r="T219" s="89">
        <v>9.2760999999999996</v>
      </c>
      <c r="U219" s="88">
        <v>14694.4178628389</v>
      </c>
      <c r="V219" s="79">
        <f t="shared" si="142"/>
        <v>6.2367634510345686</v>
      </c>
      <c r="W219" s="87">
        <v>1541.9072490000001</v>
      </c>
      <c r="X219" s="89">
        <v>2892</v>
      </c>
      <c r="Y219" s="88">
        <v>41.695247427731502</v>
      </c>
      <c r="Z219" s="87">
        <v>448.78385600000001</v>
      </c>
      <c r="AA219" s="88">
        <v>22.429628632180599</v>
      </c>
      <c r="AB219" s="79">
        <f t="shared" si="143"/>
        <v>5.4316496294517753</v>
      </c>
      <c r="AC219" s="89">
        <v>0</v>
      </c>
      <c r="AD219" s="89">
        <v>0</v>
      </c>
      <c r="AE219" s="79">
        <f t="shared" si="144"/>
        <v>0</v>
      </c>
      <c r="AF219" s="89">
        <v>0</v>
      </c>
      <c r="AG219" s="89">
        <v>0</v>
      </c>
      <c r="AH219" s="79">
        <f t="shared" si="145"/>
        <v>0</v>
      </c>
      <c r="AI219" s="102">
        <v>0</v>
      </c>
      <c r="AJ219" s="102">
        <v>0</v>
      </c>
      <c r="AK219" s="102" t="s">
        <v>49</v>
      </c>
      <c r="AL219" s="79">
        <f t="shared" si="146"/>
        <v>0</v>
      </c>
      <c r="AM219" s="102"/>
      <c r="AN219" s="102">
        <v>8.4169999999999998</v>
      </c>
      <c r="AO219" s="89">
        <v>48</v>
      </c>
      <c r="AP219" s="102">
        <v>14.204902000000001</v>
      </c>
      <c r="AQ219" s="88">
        <v>13526.197396567801</v>
      </c>
      <c r="AR219" s="79">
        <f t="shared" si="147"/>
        <v>47.578059118649982</v>
      </c>
      <c r="AS219" s="102">
        <v>0</v>
      </c>
      <c r="AT219" s="102">
        <v>0</v>
      </c>
      <c r="AU219" s="102">
        <v>0</v>
      </c>
      <c r="AV219" s="88">
        <v>7.0084619999999997</v>
      </c>
      <c r="AW219" s="102">
        <v>4.7954309999999998</v>
      </c>
      <c r="AX219" s="102">
        <v>0.48199500000000001</v>
      </c>
      <c r="AY219" s="102">
        <v>5.7176485768195601E-15</v>
      </c>
      <c r="AZ219" s="102"/>
      <c r="BA219" s="187"/>
      <c r="BB219" s="187">
        <f t="shared" si="135"/>
        <v>475.81216000000001</v>
      </c>
      <c r="BC219" s="187">
        <f t="shared" si="136"/>
        <v>475.81216000000001</v>
      </c>
      <c r="BD219" s="187">
        <f t="shared" si="113"/>
        <v>0</v>
      </c>
      <c r="BE219" s="187"/>
      <c r="BF219" s="187"/>
      <c r="BG219" s="187"/>
    </row>
    <row r="220" spans="1:59" s="150" customFormat="1" ht="20.25" customHeight="1" x14ac:dyDescent="0.15">
      <c r="A220" s="261"/>
      <c r="B220" s="77" t="s">
        <v>63</v>
      </c>
      <c r="C220" s="79">
        <v>307.29689999999999</v>
      </c>
      <c r="D220" s="79">
        <v>61.216999999999999</v>
      </c>
      <c r="E220" s="79">
        <v>844.75300000000004</v>
      </c>
      <c r="F220" s="79">
        <f t="shared" si="139"/>
        <v>0.49297423428204906</v>
      </c>
      <c r="G220" s="79"/>
      <c r="H220" s="79"/>
      <c r="I220" s="79"/>
      <c r="J220" s="79"/>
      <c r="K220" s="79">
        <f t="shared" si="140"/>
        <v>0</v>
      </c>
      <c r="L220" s="79">
        <v>166.81890000000001</v>
      </c>
      <c r="M220" s="79">
        <v>222</v>
      </c>
      <c r="N220" s="79">
        <v>45.999299999999998</v>
      </c>
      <c r="O220" s="79">
        <v>609.87649999999996</v>
      </c>
      <c r="P220" s="79">
        <f t="shared" si="141"/>
        <v>0.54956705609155154</v>
      </c>
      <c r="Q220" s="79"/>
      <c r="R220" s="79"/>
      <c r="S220" s="79"/>
      <c r="T220" s="79"/>
      <c r="U220" s="79"/>
      <c r="V220" s="79">
        <f t="shared" si="142"/>
        <v>0</v>
      </c>
      <c r="W220" s="79">
        <v>166.81890000000001</v>
      </c>
      <c r="X220" s="79">
        <v>222</v>
      </c>
      <c r="Y220" s="79">
        <v>753.84609999999998</v>
      </c>
      <c r="Z220" s="79">
        <v>45.999299999999998</v>
      </c>
      <c r="AA220" s="79">
        <v>609.87649999999996</v>
      </c>
      <c r="AB220" s="79">
        <f t="shared" si="143"/>
        <v>0.55673143643571943</v>
      </c>
      <c r="AC220" s="79"/>
      <c r="AD220" s="79"/>
      <c r="AE220" s="79">
        <f t="shared" si="144"/>
        <v>0</v>
      </c>
      <c r="AF220" s="79"/>
      <c r="AG220" s="79"/>
      <c r="AH220" s="79">
        <f t="shared" si="145"/>
        <v>0</v>
      </c>
      <c r="AI220" s="79"/>
      <c r="AJ220" s="79"/>
      <c r="AK220" s="79"/>
      <c r="AL220" s="79">
        <f t="shared" si="146"/>
        <v>0</v>
      </c>
      <c r="AM220" s="115"/>
      <c r="AN220" s="79"/>
      <c r="AO220" s="79"/>
      <c r="AP220" s="79"/>
      <c r="AQ220" s="79"/>
      <c r="AR220" s="79">
        <f t="shared" si="147"/>
        <v>0</v>
      </c>
      <c r="AS220" s="79"/>
      <c r="AT220" s="79"/>
      <c r="AU220" s="79"/>
      <c r="AV220" s="79">
        <v>2.0345</v>
      </c>
      <c r="AW220" s="79">
        <v>13.183199999999999</v>
      </c>
      <c r="AX220" s="79"/>
      <c r="AY220" s="80"/>
      <c r="AZ220" s="162"/>
      <c r="BA220" s="187"/>
      <c r="BB220" s="187">
        <f t="shared" si="135"/>
        <v>61.216999999999999</v>
      </c>
      <c r="BC220" s="187">
        <f t="shared" si="136"/>
        <v>61.216999999999999</v>
      </c>
      <c r="BD220" s="187">
        <f t="shared" si="113"/>
        <v>0</v>
      </c>
      <c r="BE220" s="187"/>
      <c r="BF220" s="187"/>
      <c r="BG220" s="187"/>
    </row>
    <row r="221" spans="1:59" s="150" customFormat="1" ht="20.25" customHeight="1" x14ac:dyDescent="0.15">
      <c r="A221" s="261"/>
      <c r="B221" s="77" t="s">
        <v>43</v>
      </c>
      <c r="C221" s="79">
        <v>172.68</v>
      </c>
      <c r="D221" s="79">
        <v>42.897824999999997</v>
      </c>
      <c r="E221" s="79">
        <v>0</v>
      </c>
      <c r="F221" s="79">
        <f t="shared" si="139"/>
        <v>0.34545179332114184</v>
      </c>
      <c r="G221" s="79">
        <v>1.51</v>
      </c>
      <c r="H221" s="79">
        <v>3</v>
      </c>
      <c r="I221" s="79">
        <v>0.37499900000000003</v>
      </c>
      <c r="J221" s="79"/>
      <c r="K221" s="79">
        <f t="shared" si="140"/>
        <v>8.2278068579720962E-2</v>
      </c>
      <c r="L221" s="79">
        <v>29.71</v>
      </c>
      <c r="M221" s="79">
        <v>261</v>
      </c>
      <c r="N221" s="79">
        <v>40.011445999999999</v>
      </c>
      <c r="O221" s="79">
        <v>0</v>
      </c>
      <c r="P221" s="79">
        <f t="shared" si="141"/>
        <v>0.47802841756692138</v>
      </c>
      <c r="Q221" s="79"/>
      <c r="R221" s="79"/>
      <c r="S221" s="79"/>
      <c r="T221" s="79"/>
      <c r="U221" s="79"/>
      <c r="V221" s="79">
        <f t="shared" si="142"/>
        <v>0</v>
      </c>
      <c r="W221" s="79">
        <v>28.25</v>
      </c>
      <c r="X221" s="79">
        <v>249</v>
      </c>
      <c r="Y221" s="79">
        <v>0</v>
      </c>
      <c r="Z221" s="79">
        <v>39.875594</v>
      </c>
      <c r="AA221" s="79">
        <v>0</v>
      </c>
      <c r="AB221" s="79">
        <f t="shared" si="143"/>
        <v>0.48261596864186096</v>
      </c>
      <c r="AC221" s="79">
        <v>12</v>
      </c>
      <c r="AD221" s="79">
        <v>0.135852</v>
      </c>
      <c r="AE221" s="79">
        <f t="shared" si="144"/>
        <v>0.12661202295848062</v>
      </c>
      <c r="AF221" s="79"/>
      <c r="AG221" s="79"/>
      <c r="AH221" s="79">
        <f t="shared" si="145"/>
        <v>0</v>
      </c>
      <c r="AI221" s="79"/>
      <c r="AJ221" s="79"/>
      <c r="AK221" s="79"/>
      <c r="AL221" s="79">
        <f t="shared" si="146"/>
        <v>0</v>
      </c>
      <c r="AM221" s="115"/>
      <c r="AN221" s="79">
        <v>1.06</v>
      </c>
      <c r="AO221" s="79">
        <v>2</v>
      </c>
      <c r="AP221" s="79">
        <v>0.04</v>
      </c>
      <c r="AQ221" s="79">
        <v>0</v>
      </c>
      <c r="AR221" s="79">
        <f t="shared" si="147"/>
        <v>0.133976451562003</v>
      </c>
      <c r="AS221" s="79"/>
      <c r="AT221" s="79"/>
      <c r="AU221" s="79"/>
      <c r="AV221" s="79"/>
      <c r="AW221" s="79">
        <v>2.4713799999999999</v>
      </c>
      <c r="AX221" s="79"/>
      <c r="AY221" s="80"/>
      <c r="AZ221" s="162"/>
      <c r="BA221" s="187"/>
      <c r="BB221" s="187">
        <f t="shared" si="135"/>
        <v>42.897824999999997</v>
      </c>
      <c r="BC221" s="187">
        <f t="shared" si="136"/>
        <v>42.897824999999997</v>
      </c>
      <c r="BD221" s="187">
        <f t="shared" si="113"/>
        <v>0</v>
      </c>
      <c r="BE221" s="187"/>
      <c r="BF221" s="187"/>
      <c r="BG221" s="187"/>
    </row>
    <row r="222" spans="1:59" s="150" customFormat="1" ht="20.25" customHeight="1" x14ac:dyDescent="0.15">
      <c r="A222" s="261"/>
      <c r="B222" s="90" t="s">
        <v>17</v>
      </c>
      <c r="C222" s="203">
        <f>C207+C208+C209+C210+C211+C212+C213+C214+C215+C216+C217+C218+C219+C220+C221</f>
        <v>67126.951458459997</v>
      </c>
      <c r="D222" s="203">
        <f t="shared" ref="D222:AZ222" si="148">D207+D208+D209+D210+D211+D212+D213+D214+D215+D216+D217+D218+D219+D220+D221</f>
        <v>12417.890376999998</v>
      </c>
      <c r="E222" s="203">
        <v>1.97</v>
      </c>
      <c r="F222" s="158">
        <f>D222/$D$390*100</f>
        <v>2.2868417117201596</v>
      </c>
      <c r="G222" s="203">
        <f t="shared" si="148"/>
        <v>1178.8476491599999</v>
      </c>
      <c r="H222" s="203">
        <f t="shared" si="148"/>
        <v>80</v>
      </c>
      <c r="I222" s="203">
        <f t="shared" si="148"/>
        <v>455.77030000000002</v>
      </c>
      <c r="J222" s="203">
        <v>40.049999999999997</v>
      </c>
      <c r="K222" s="158">
        <f>I222/$I$390*100</f>
        <v>2.9406222800969801</v>
      </c>
      <c r="L222" s="203">
        <f t="shared" si="148"/>
        <v>26349.519790739996</v>
      </c>
      <c r="M222" s="203">
        <f t="shared" si="148"/>
        <v>55899</v>
      </c>
      <c r="N222" s="203">
        <f t="shared" si="148"/>
        <v>8370.0977869999988</v>
      </c>
      <c r="O222" s="203">
        <v>-7.23</v>
      </c>
      <c r="P222" s="158">
        <f>N222/$N$390*100</f>
        <v>2.1836057763136436</v>
      </c>
      <c r="Q222" s="203">
        <f t="shared" si="148"/>
        <v>551.8911478</v>
      </c>
      <c r="R222" s="203">
        <f t="shared" si="148"/>
        <v>1021</v>
      </c>
      <c r="S222" s="203">
        <v>-87.9</v>
      </c>
      <c r="T222" s="203">
        <f t="shared" si="148"/>
        <v>148.73259300000001</v>
      </c>
      <c r="U222" s="203">
        <v>-90.33</v>
      </c>
      <c r="V222" s="158">
        <f>T222/$T$390*100</f>
        <v>1.3499082349959681</v>
      </c>
      <c r="W222" s="203">
        <f t="shared" si="148"/>
        <v>25201.855423320005</v>
      </c>
      <c r="X222" s="203">
        <f t="shared" si="148"/>
        <v>46503</v>
      </c>
      <c r="Y222" s="203">
        <v>-5.62</v>
      </c>
      <c r="Z222" s="203">
        <f t="shared" si="148"/>
        <v>8262.3859529999991</v>
      </c>
      <c r="AA222" s="203">
        <v>-7.83</v>
      </c>
      <c r="AB222" s="158">
        <f>Z222/$Z$390*100</f>
        <v>2.1742612440764133</v>
      </c>
      <c r="AC222" s="203">
        <f t="shared" si="148"/>
        <v>9377</v>
      </c>
      <c r="AD222" s="203">
        <f t="shared" si="148"/>
        <v>107.29786700000001</v>
      </c>
      <c r="AE222" s="158">
        <f>AD222/$AD$390*100</f>
        <v>3.554089428049549</v>
      </c>
      <c r="AF222" s="203">
        <f t="shared" si="148"/>
        <v>19</v>
      </c>
      <c r="AG222" s="203">
        <f t="shared" si="148"/>
        <v>0.41396700000000003</v>
      </c>
      <c r="AH222" s="158">
        <f>AG222/$AG$390*100</f>
        <v>0.1540566282359388</v>
      </c>
      <c r="AI222" s="203">
        <f t="shared" si="148"/>
        <v>353.65771799999999</v>
      </c>
      <c r="AJ222" s="203">
        <f t="shared" si="148"/>
        <v>1415.174497</v>
      </c>
      <c r="AK222" s="203">
        <v>86.97</v>
      </c>
      <c r="AL222" s="158">
        <f>AJ222/$AJ$390*100</f>
        <v>6.3522428850488266</v>
      </c>
      <c r="AM222" s="203">
        <f t="shared" si="148"/>
        <v>1415.174497</v>
      </c>
      <c r="AN222" s="203">
        <f t="shared" si="148"/>
        <v>428.83069999999998</v>
      </c>
      <c r="AO222" s="203">
        <f t="shared" si="148"/>
        <v>1136</v>
      </c>
      <c r="AP222" s="203">
        <f t="shared" si="148"/>
        <v>29.855992999999998</v>
      </c>
      <c r="AQ222" s="203">
        <v>247.47</v>
      </c>
      <c r="AR222" s="158">
        <f>AP222/$AP$390*100</f>
        <v>1.5841740571327387</v>
      </c>
      <c r="AS222" s="203">
        <f t="shared" si="148"/>
        <v>44.000385999999999</v>
      </c>
      <c r="AT222" s="203">
        <f t="shared" si="148"/>
        <v>3.4219430000000002</v>
      </c>
      <c r="AU222" s="203">
        <f t="shared" si="148"/>
        <v>61.432331999999995</v>
      </c>
      <c r="AV222" s="203">
        <f t="shared" si="148"/>
        <v>433.99934800000005</v>
      </c>
      <c r="AW222" s="203">
        <f t="shared" si="148"/>
        <v>496.36396900000011</v>
      </c>
      <c r="AX222" s="203">
        <f t="shared" si="148"/>
        <v>1107.7738220000001</v>
      </c>
      <c r="AY222" s="203">
        <f t="shared" si="148"/>
        <v>1.7009593733519062E-14</v>
      </c>
      <c r="AZ222" s="203">
        <f t="shared" si="148"/>
        <v>654.394902</v>
      </c>
      <c r="BA222" s="187"/>
      <c r="BB222" s="187">
        <f t="shared" si="135"/>
        <v>12417.890376999998</v>
      </c>
      <c r="BC222" s="187">
        <f t="shared" si="136"/>
        <v>12417.890376999996</v>
      </c>
      <c r="BD222" s="187">
        <f t="shared" si="113"/>
        <v>0</v>
      </c>
      <c r="BE222" s="187"/>
      <c r="BF222" s="187"/>
      <c r="BG222" s="187"/>
    </row>
    <row r="223" spans="1:59" s="150" customFormat="1" ht="20.25" customHeight="1" x14ac:dyDescent="0.15">
      <c r="A223" s="261" t="s">
        <v>85</v>
      </c>
      <c r="B223" s="75" t="s">
        <v>74</v>
      </c>
      <c r="C223" s="79">
        <v>24932.049843889999</v>
      </c>
      <c r="D223" s="79">
        <v>8554.1696269999993</v>
      </c>
      <c r="E223" s="79">
        <v>12.0034593707535</v>
      </c>
      <c r="F223" s="79">
        <f>D223/$D$243*100</f>
        <v>37.880955387758171</v>
      </c>
      <c r="G223" s="79">
        <v>1.63499146</v>
      </c>
      <c r="H223" s="79">
        <v>87</v>
      </c>
      <c r="I223" s="79">
        <v>162.65008700000001</v>
      </c>
      <c r="J223" s="79">
        <v>30.0599881283641</v>
      </c>
      <c r="K223" s="79">
        <f>I223/$I$243*100</f>
        <v>71.431865178941763</v>
      </c>
      <c r="L223" s="79">
        <v>20506.38662488</v>
      </c>
      <c r="M223" s="79">
        <v>43167</v>
      </c>
      <c r="N223" s="79">
        <v>6891.5389320000004</v>
      </c>
      <c r="O223" s="79">
        <v>2.56415741915148</v>
      </c>
      <c r="P223" s="79">
        <f>N223/$N$243*100</f>
        <v>36.706432554798091</v>
      </c>
      <c r="Q223" s="79">
        <v>75.960971200000003</v>
      </c>
      <c r="R223" s="79">
        <v>169</v>
      </c>
      <c r="S223" s="79"/>
      <c r="T223" s="79">
        <v>19.384820000000001</v>
      </c>
      <c r="U223" s="79"/>
      <c r="V223" s="79">
        <f>T223/$T$243*100</f>
        <v>3.6929265335080306</v>
      </c>
      <c r="W223" s="79">
        <v>19694.95662488</v>
      </c>
      <c r="X223" s="79">
        <v>36510</v>
      </c>
      <c r="Y223" s="79"/>
      <c r="Z223" s="79">
        <v>6810.3739459999997</v>
      </c>
      <c r="AA223" s="79"/>
      <c r="AB223" s="79">
        <f>Z223/$Z$243*100</f>
        <v>36.645697001617023</v>
      </c>
      <c r="AC223" s="79">
        <v>6603</v>
      </c>
      <c r="AD223" s="79">
        <v>75.565005999999997</v>
      </c>
      <c r="AE223" s="79">
        <f>AD223/$AD$243*100</f>
        <v>41.722979064309108</v>
      </c>
      <c r="AF223" s="79">
        <v>54</v>
      </c>
      <c r="AG223" s="79">
        <v>5.5999800000000004</v>
      </c>
      <c r="AH223" s="79">
        <f>AG223/$AG$243*100</f>
        <v>60.489702617517594</v>
      </c>
      <c r="AI223" s="79">
        <v>137.51859999999999</v>
      </c>
      <c r="AJ223" s="79">
        <v>592.30619999999999</v>
      </c>
      <c r="AK223" s="79">
        <v>102.53641462664901</v>
      </c>
      <c r="AL223" s="79">
        <f>AJ223/$AJ$243*100</f>
        <v>47.282091085403003</v>
      </c>
      <c r="AM223" s="115">
        <v>592.30619999999999</v>
      </c>
      <c r="AN223" s="79">
        <v>68.062049999999999</v>
      </c>
      <c r="AO223" s="79">
        <v>1080</v>
      </c>
      <c r="AP223" s="79">
        <v>15.869738</v>
      </c>
      <c r="AQ223" s="79">
        <v>-6614.5905428094002</v>
      </c>
      <c r="AR223" s="79">
        <f>AP223/$AP$243*100</f>
        <v>32.23311912816159</v>
      </c>
      <c r="AS223" s="79">
        <v>25.035283</v>
      </c>
      <c r="AT223" s="79">
        <v>1.3017479999999999</v>
      </c>
      <c r="AU223" s="79">
        <v>144.72647799999999</v>
      </c>
      <c r="AV223" s="79">
        <v>320.738133</v>
      </c>
      <c r="AW223" s="79">
        <v>262.03321699999998</v>
      </c>
      <c r="AX223" s="79">
        <v>136.879245</v>
      </c>
      <c r="AY223" s="80">
        <v>1.0905660000016699</v>
      </c>
      <c r="AZ223" s="162">
        <v>2322.7408949999999</v>
      </c>
      <c r="BA223" s="187"/>
      <c r="BB223" s="187">
        <f t="shared" si="135"/>
        <v>8554.1696269999993</v>
      </c>
      <c r="BC223" s="187">
        <f t="shared" ref="BC223:BC232" si="149">I223+N223+AJ223+AP223+AS223+AT223+AU223+AV223+AW223+AX223+AY223</f>
        <v>8554.1696270000011</v>
      </c>
      <c r="BD223" s="187">
        <f t="shared" ref="BD223:BD236" si="150">BC223-BB223</f>
        <v>0</v>
      </c>
      <c r="BE223" s="187"/>
      <c r="BF223" s="187"/>
      <c r="BG223" s="187"/>
    </row>
    <row r="224" spans="1:59" s="150" customFormat="1" ht="20.25" customHeight="1" x14ac:dyDescent="0.15">
      <c r="A224" s="261"/>
      <c r="B224" s="75" t="s">
        <v>32</v>
      </c>
      <c r="C224" s="76">
        <v>22629.30967653</v>
      </c>
      <c r="D224" s="76">
        <v>5382.2952189999996</v>
      </c>
      <c r="E224" s="76">
        <v>21.006686982766901</v>
      </c>
      <c r="F224" s="79">
        <f t="shared" ref="F224:F242" si="151">D224/$D$243*100</f>
        <v>23.834748896157599</v>
      </c>
      <c r="G224" s="76">
        <v>31.958870000000001</v>
      </c>
      <c r="H224" s="76">
        <v>5</v>
      </c>
      <c r="I224" s="76">
        <v>5.3130199999999999</v>
      </c>
      <c r="J224" s="76">
        <v>-77.538707324285895</v>
      </c>
      <c r="K224" s="79">
        <f t="shared" ref="K224:K242" si="152">I224/$I$243*100</f>
        <v>2.3333459903591756</v>
      </c>
      <c r="L224" s="76">
        <v>15454.06800153</v>
      </c>
      <c r="M224" s="76">
        <v>27165</v>
      </c>
      <c r="N224" s="76">
        <v>5041.5595480000002</v>
      </c>
      <c r="O224" s="76">
        <v>21.163310535118502</v>
      </c>
      <c r="P224" s="79">
        <f t="shared" ref="P224:P242" si="153">N224/$N$243*100</f>
        <v>26.852879646426747</v>
      </c>
      <c r="Q224" s="76">
        <v>47.7844008</v>
      </c>
      <c r="R224" s="76">
        <v>134</v>
      </c>
      <c r="S224" s="76">
        <v>-98.856362550140801</v>
      </c>
      <c r="T224" s="76">
        <v>10.705829</v>
      </c>
      <c r="U224" s="76">
        <v>-99.461223101492294</v>
      </c>
      <c r="V224" s="79">
        <f t="shared" ref="V224:V242" si="154">T224/$T$243*100</f>
        <v>2.0395257720886621</v>
      </c>
      <c r="W224" s="76">
        <v>15416.248001530001</v>
      </c>
      <c r="X224" s="76">
        <v>26855</v>
      </c>
      <c r="Y224" s="76">
        <v>33.780013948391002</v>
      </c>
      <c r="Z224" s="76">
        <v>5037.4877779999997</v>
      </c>
      <c r="AA224" s="76">
        <v>21.587251227635399</v>
      </c>
      <c r="AB224" s="79">
        <f t="shared" ref="AB224:AB242" si="155">Z224/$Z$243*100</f>
        <v>27.106037381451152</v>
      </c>
      <c r="AC224" s="76">
        <v>304</v>
      </c>
      <c r="AD224" s="76">
        <v>3.4378099999999998</v>
      </c>
      <c r="AE224" s="79">
        <f t="shared" ref="AE224:AE242" si="156">AD224/$AD$243*100</f>
        <v>1.8981759183221993</v>
      </c>
      <c r="AF224" s="76">
        <v>6</v>
      </c>
      <c r="AG224" s="76">
        <v>0.63395999999999997</v>
      </c>
      <c r="AH224" s="79">
        <f t="shared" ref="AH224:AH242" si="157">AG224/$AG$243*100</f>
        <v>6.8478908623604813</v>
      </c>
      <c r="AI224" s="76">
        <v>0</v>
      </c>
      <c r="AJ224" s="76">
        <v>0</v>
      </c>
      <c r="AK224" s="76">
        <v>0</v>
      </c>
      <c r="AL224" s="79">
        <f t="shared" ref="AL224:AL242" si="158">AJ224/$AJ$243*100</f>
        <v>0</v>
      </c>
      <c r="AM224" s="76">
        <v>0</v>
      </c>
      <c r="AN224" s="76">
        <v>43.054499999999997</v>
      </c>
      <c r="AO224" s="76">
        <v>131</v>
      </c>
      <c r="AP224" s="76">
        <v>3.1703060000000001</v>
      </c>
      <c r="AQ224" s="76">
        <v>27.4177802589024</v>
      </c>
      <c r="AR224" s="79">
        <f t="shared" ref="AR224:AR242" si="159">AP224/$AP$243*100</f>
        <v>6.4392273502388937</v>
      </c>
      <c r="AS224" s="76">
        <v>0</v>
      </c>
      <c r="AT224" s="76">
        <v>0</v>
      </c>
      <c r="AU224" s="76">
        <v>0</v>
      </c>
      <c r="AV224" s="76">
        <v>118.942357</v>
      </c>
      <c r="AW224" s="76">
        <v>184.43827999999999</v>
      </c>
      <c r="AX224" s="76">
        <v>28.871708000000002</v>
      </c>
      <c r="AY224" s="76">
        <v>0</v>
      </c>
      <c r="AZ224" s="76">
        <v>0</v>
      </c>
      <c r="BA224" s="187"/>
      <c r="BB224" s="187">
        <f t="shared" ref="BB224:BB232" si="160">D224</f>
        <v>5382.2952189999996</v>
      </c>
      <c r="BC224" s="187">
        <f t="shared" si="149"/>
        <v>5382.2952189999996</v>
      </c>
      <c r="BD224" s="187">
        <f t="shared" si="150"/>
        <v>0</v>
      </c>
      <c r="BE224" s="187"/>
      <c r="BF224" s="187"/>
      <c r="BG224" s="187"/>
    </row>
    <row r="225" spans="1:59" s="150" customFormat="1" ht="20.25" customHeight="1" x14ac:dyDescent="0.15">
      <c r="A225" s="261"/>
      <c r="B225" s="75" t="s">
        <v>33</v>
      </c>
      <c r="C225" s="76">
        <v>3714.0619295700003</v>
      </c>
      <c r="D225" s="76">
        <v>1338.145309</v>
      </c>
      <c r="E225" s="76">
        <v>49.376967376432624</v>
      </c>
      <c r="F225" s="79">
        <f t="shared" si="151"/>
        <v>5.9257911595031398</v>
      </c>
      <c r="G225" s="76">
        <v>13.095764000000001</v>
      </c>
      <c r="H225" s="76">
        <v>2</v>
      </c>
      <c r="I225" s="76">
        <v>2.0418130000000003</v>
      </c>
      <c r="J225" s="76">
        <v>60.78204556800948</v>
      </c>
      <c r="K225" s="79">
        <f t="shared" si="152"/>
        <v>0.89671339024005936</v>
      </c>
      <c r="L225" s="76">
        <v>1552.7098549899999</v>
      </c>
      <c r="M225" s="76">
        <v>2963</v>
      </c>
      <c r="N225" s="76">
        <v>499.80692999999997</v>
      </c>
      <c r="O225" s="76">
        <v>6.8862882400763992</v>
      </c>
      <c r="P225" s="79">
        <f t="shared" si="153"/>
        <v>2.6621237357127487</v>
      </c>
      <c r="Q225" s="76">
        <v>33.635585399999997</v>
      </c>
      <c r="R225" s="81">
        <v>76</v>
      </c>
      <c r="S225" s="76" t="e">
        <v>#DIV/0!</v>
      </c>
      <c r="T225" s="76">
        <v>10.291703</v>
      </c>
      <c r="U225" s="76">
        <v>-33.381947618005768</v>
      </c>
      <c r="V225" s="79">
        <f t="shared" si="154"/>
        <v>1.9606322412941775</v>
      </c>
      <c r="W225" s="76">
        <v>1529.8958549900001</v>
      </c>
      <c r="X225" s="76">
        <v>2776</v>
      </c>
      <c r="Y225" s="76">
        <v>11.084433773509407</v>
      </c>
      <c r="Z225" s="76">
        <v>496.08630499999998</v>
      </c>
      <c r="AA225" s="76">
        <v>7.1863014035216333</v>
      </c>
      <c r="AB225" s="79">
        <f t="shared" si="155"/>
        <v>2.6693730129693187</v>
      </c>
      <c r="AC225" s="76">
        <v>172</v>
      </c>
      <c r="AD225" s="76">
        <v>2.0406249999999999</v>
      </c>
      <c r="AE225" s="79">
        <f t="shared" si="156"/>
        <v>1.1267246396183146</v>
      </c>
      <c r="AF225" s="76">
        <v>15</v>
      </c>
      <c r="AG225" s="76">
        <v>1.68</v>
      </c>
      <c r="AH225" s="79">
        <f t="shared" si="157"/>
        <v>18.146975595882406</v>
      </c>
      <c r="AI225" s="76">
        <v>156.96107275</v>
      </c>
      <c r="AJ225" s="76">
        <v>655.96828600000003</v>
      </c>
      <c r="AK225" s="76">
        <v>168.72642016489459</v>
      </c>
      <c r="AL225" s="79">
        <f t="shared" si="158"/>
        <v>52.364051309589009</v>
      </c>
      <c r="AM225" s="76">
        <v>652.36827699999992</v>
      </c>
      <c r="AN225" s="76">
        <v>41.100999999999999</v>
      </c>
      <c r="AO225" s="76">
        <v>72</v>
      </c>
      <c r="AP225" s="76">
        <v>0.47110799999999997</v>
      </c>
      <c r="AQ225" s="76">
        <v>-36.385585118449626</v>
      </c>
      <c r="AR225" s="79">
        <f t="shared" si="159"/>
        <v>0.95687025748187848</v>
      </c>
      <c r="AS225" s="76">
        <v>0</v>
      </c>
      <c r="AT225" s="76">
        <v>0</v>
      </c>
      <c r="AU225" s="76">
        <v>0</v>
      </c>
      <c r="AV225" s="76">
        <v>113.20193500000001</v>
      </c>
      <c r="AW225" s="76">
        <v>53.777625999999998</v>
      </c>
      <c r="AX225" s="76">
        <v>12.877611</v>
      </c>
      <c r="AY225" s="76">
        <v>-4.0856207306205761E-14</v>
      </c>
      <c r="AZ225" s="76"/>
      <c r="BA225" s="187"/>
      <c r="BB225" s="187">
        <f t="shared" si="160"/>
        <v>1338.145309</v>
      </c>
      <c r="BC225" s="187">
        <f t="shared" si="149"/>
        <v>1338.145309</v>
      </c>
      <c r="BD225" s="187">
        <f t="shared" si="150"/>
        <v>0</v>
      </c>
      <c r="BE225" s="187"/>
      <c r="BF225" s="187"/>
      <c r="BG225" s="187"/>
    </row>
    <row r="226" spans="1:59" s="150" customFormat="1" ht="20.25" customHeight="1" x14ac:dyDescent="0.15">
      <c r="A226" s="261"/>
      <c r="B226" s="75" t="s">
        <v>42</v>
      </c>
      <c r="C226" s="79">
        <v>1249.450323</v>
      </c>
      <c r="D226" s="79">
        <v>269.50172800000001</v>
      </c>
      <c r="E226" s="79">
        <v>24.099987533902301</v>
      </c>
      <c r="F226" s="79">
        <f t="shared" si="151"/>
        <v>1.1934510747914748</v>
      </c>
      <c r="G226" s="79">
        <v>0</v>
      </c>
      <c r="H226" s="79">
        <v>0</v>
      </c>
      <c r="I226" s="79">
        <v>0</v>
      </c>
      <c r="J226" s="79"/>
      <c r="K226" s="79">
        <f t="shared" si="152"/>
        <v>0</v>
      </c>
      <c r="L226" s="79">
        <v>874.48932300000001</v>
      </c>
      <c r="M226" s="79">
        <v>2771</v>
      </c>
      <c r="N226" s="79">
        <v>246.506542</v>
      </c>
      <c r="O226" s="79">
        <v>22.864318199233601</v>
      </c>
      <c r="P226" s="79">
        <f t="shared" si="153"/>
        <v>1.3129688227145462</v>
      </c>
      <c r="Q226" s="79"/>
      <c r="R226" s="79"/>
      <c r="S226" s="79"/>
      <c r="T226" s="79"/>
      <c r="U226" s="79"/>
      <c r="V226" s="79">
        <f t="shared" si="154"/>
        <v>0</v>
      </c>
      <c r="W226" s="79">
        <v>687.951323</v>
      </c>
      <c r="X226" s="79">
        <v>1242</v>
      </c>
      <c r="Y226" s="79">
        <v>24.2</v>
      </c>
      <c r="Z226" s="79">
        <v>229.23635300000001</v>
      </c>
      <c r="AA226" s="79">
        <v>14.8250211448401</v>
      </c>
      <c r="AB226" s="79">
        <f t="shared" si="155"/>
        <v>1.2334896733134135</v>
      </c>
      <c r="AC226" s="79">
        <v>1515</v>
      </c>
      <c r="AD226" s="79">
        <v>17.151315</v>
      </c>
      <c r="AE226" s="79">
        <f t="shared" si="156"/>
        <v>9.4700443307100493</v>
      </c>
      <c r="AF226" s="79">
        <v>14</v>
      </c>
      <c r="AG226" s="79">
        <v>0.11887399999999999</v>
      </c>
      <c r="AH226" s="79">
        <f t="shared" si="157"/>
        <v>1.2840497482053124</v>
      </c>
      <c r="AI226" s="79">
        <v>0</v>
      </c>
      <c r="AJ226" s="79"/>
      <c r="AK226" s="79">
        <v>0</v>
      </c>
      <c r="AL226" s="79">
        <f t="shared" si="158"/>
        <v>0</v>
      </c>
      <c r="AM226" s="115"/>
      <c r="AN226" s="79">
        <v>5.0000000000000001E-3</v>
      </c>
      <c r="AO226" s="79">
        <v>1</v>
      </c>
      <c r="AP226" s="79">
        <v>6.6039999999999996E-3</v>
      </c>
      <c r="AQ226" s="79">
        <v>-87.5</v>
      </c>
      <c r="AR226" s="79">
        <f t="shared" si="159"/>
        <v>1.3413423631970432E-2</v>
      </c>
      <c r="AS226" s="79">
        <v>0</v>
      </c>
      <c r="AT226" s="79">
        <v>0</v>
      </c>
      <c r="AU226" s="79"/>
      <c r="AV226" s="79">
        <v>12.912694999999999</v>
      </c>
      <c r="AW226" s="79">
        <v>9.8984869999999994</v>
      </c>
      <c r="AX226" s="79">
        <v>0.1774</v>
      </c>
      <c r="AY226" s="80"/>
      <c r="AZ226" s="162"/>
      <c r="BA226" s="187"/>
      <c r="BB226" s="187">
        <f t="shared" si="160"/>
        <v>269.50172800000001</v>
      </c>
      <c r="BC226" s="187">
        <f t="shared" si="149"/>
        <v>269.50172799999996</v>
      </c>
      <c r="BD226" s="187">
        <f t="shared" si="150"/>
        <v>0</v>
      </c>
      <c r="BE226" s="187"/>
      <c r="BF226" s="187"/>
      <c r="BG226" s="187"/>
    </row>
    <row r="227" spans="1:59" s="150" customFormat="1" ht="20.25" customHeight="1" x14ac:dyDescent="0.15">
      <c r="A227" s="261"/>
      <c r="B227" s="69" t="s">
        <v>31</v>
      </c>
      <c r="C227" s="74">
        <v>10972.831442999999</v>
      </c>
      <c r="D227" s="74">
        <v>1915.0222980000001</v>
      </c>
      <c r="E227" s="74">
        <v>-1.7128546706991901</v>
      </c>
      <c r="F227" s="79">
        <f t="shared" si="151"/>
        <v>8.4804110042579754</v>
      </c>
      <c r="G227" s="74">
        <v>569.69201199999998</v>
      </c>
      <c r="H227" s="74">
        <v>7</v>
      </c>
      <c r="I227" s="74">
        <v>35.802135999999997</v>
      </c>
      <c r="J227" s="74">
        <v>169.37881340144301</v>
      </c>
      <c r="K227" s="79">
        <f t="shared" si="152"/>
        <v>15.723405987911566</v>
      </c>
      <c r="L227" s="74">
        <v>5277.8798210000004</v>
      </c>
      <c r="M227" s="74">
        <v>9884</v>
      </c>
      <c r="N227" s="74">
        <v>1714.856671</v>
      </c>
      <c r="O227" s="74">
        <v>-7.3591810007146501</v>
      </c>
      <c r="P227" s="79">
        <f t="shared" si="153"/>
        <v>9.1338482385877455</v>
      </c>
      <c r="Q227" s="74">
        <v>933.13888899999995</v>
      </c>
      <c r="R227" s="74">
        <v>1701</v>
      </c>
      <c r="S227" s="74">
        <v>-16.0414610069102</v>
      </c>
      <c r="T227" s="74">
        <v>242.29369500000001</v>
      </c>
      <c r="U227" s="74">
        <v>-35.128680563589398</v>
      </c>
      <c r="V227" s="79">
        <f t="shared" si="154"/>
        <v>46.158427840299886</v>
      </c>
      <c r="W227" s="74">
        <v>5270.1938209999998</v>
      </c>
      <c r="X227" s="74">
        <v>9821</v>
      </c>
      <c r="Y227" s="74">
        <v>14.6911129277123</v>
      </c>
      <c r="Z227" s="74">
        <v>1713.535905</v>
      </c>
      <c r="AA227" s="74">
        <v>-7.3500709001770703</v>
      </c>
      <c r="AB227" s="79">
        <f t="shared" si="155"/>
        <v>9.2203039178051043</v>
      </c>
      <c r="AC227" s="74">
        <v>56</v>
      </c>
      <c r="AD227" s="74">
        <v>0.63397599999999998</v>
      </c>
      <c r="AE227" s="79">
        <f t="shared" si="156"/>
        <v>0.35004784324736815</v>
      </c>
      <c r="AF227" s="74">
        <v>7</v>
      </c>
      <c r="AG227" s="74">
        <v>0.68679000000000001</v>
      </c>
      <c r="AH227" s="79">
        <f t="shared" si="157"/>
        <v>7.4185484342238555</v>
      </c>
      <c r="AI227" s="74">
        <v>0</v>
      </c>
      <c r="AJ227" s="74">
        <v>0</v>
      </c>
      <c r="AK227" s="74" t="e">
        <v>#DIV/0!</v>
      </c>
      <c r="AL227" s="79">
        <f t="shared" si="158"/>
        <v>0</v>
      </c>
      <c r="AM227" s="74">
        <v>0</v>
      </c>
      <c r="AN227" s="74">
        <v>939.12462000000005</v>
      </c>
      <c r="AO227" s="74">
        <v>1080</v>
      </c>
      <c r="AP227" s="74">
        <v>4.813472</v>
      </c>
      <c r="AQ227" s="74">
        <v>1974.9691781117201</v>
      </c>
      <c r="AR227" s="79">
        <f t="shared" si="159"/>
        <v>9.7766715742925463</v>
      </c>
      <c r="AS227" s="74">
        <v>0</v>
      </c>
      <c r="AT227" s="74">
        <v>0</v>
      </c>
      <c r="AU227" s="74">
        <v>0</v>
      </c>
      <c r="AV227" s="74">
        <v>101.764893</v>
      </c>
      <c r="AW227" s="74">
        <v>44.333767000000002</v>
      </c>
      <c r="AX227" s="74">
        <v>13.451359</v>
      </c>
      <c r="AY227" s="74">
        <v>0</v>
      </c>
      <c r="AZ227" s="74">
        <v>0</v>
      </c>
      <c r="BA227" s="187"/>
      <c r="BB227" s="187">
        <f t="shared" si="160"/>
        <v>1915.0222980000001</v>
      </c>
      <c r="BC227" s="187">
        <f t="shared" si="149"/>
        <v>1915.0222980000001</v>
      </c>
      <c r="BD227" s="187">
        <f t="shared" si="150"/>
        <v>0</v>
      </c>
      <c r="BE227" s="187"/>
      <c r="BF227" s="187"/>
      <c r="BG227" s="187"/>
    </row>
    <row r="228" spans="1:59" s="150" customFormat="1" ht="20.25" customHeight="1" x14ac:dyDescent="0.15">
      <c r="A228" s="261"/>
      <c r="B228" s="75" t="s">
        <v>44</v>
      </c>
      <c r="C228" s="74">
        <v>19841.873190350001</v>
      </c>
      <c r="D228" s="74">
        <v>551.42736600000001</v>
      </c>
      <c r="E228" s="74">
        <v>-12.794038504120101</v>
      </c>
      <c r="F228" s="79">
        <f t="shared" si="151"/>
        <v>2.4419197142295577</v>
      </c>
      <c r="G228" s="74">
        <v>43</v>
      </c>
      <c r="H228" s="74">
        <v>2</v>
      </c>
      <c r="I228" s="74">
        <v>4.0754710000000003</v>
      </c>
      <c r="J228" s="74">
        <v>-20.998238125081301</v>
      </c>
      <c r="K228" s="79">
        <f t="shared" si="152"/>
        <v>1.7898453076922543</v>
      </c>
      <c r="L228" s="74">
        <v>1339.6515146300001</v>
      </c>
      <c r="M228" s="74">
        <v>2396</v>
      </c>
      <c r="N228" s="74">
        <v>481.27018900000002</v>
      </c>
      <c r="O228" s="74">
        <v>-17.547822633849599</v>
      </c>
      <c r="P228" s="79">
        <f t="shared" si="153"/>
        <v>2.563391414816639</v>
      </c>
      <c r="Q228" s="74">
        <v>279.176399</v>
      </c>
      <c r="R228" s="74">
        <v>504</v>
      </c>
      <c r="S228" s="74">
        <v>0</v>
      </c>
      <c r="T228" s="74">
        <v>69.059528999999998</v>
      </c>
      <c r="U228" s="74">
        <v>-2.1216600064249298</v>
      </c>
      <c r="V228" s="79">
        <f t="shared" si="154"/>
        <v>13.156261808758982</v>
      </c>
      <c r="W228" s="74">
        <v>1337.94351463</v>
      </c>
      <c r="X228" s="74">
        <v>2382</v>
      </c>
      <c r="Y228" s="74">
        <v>-3.4846029173419701</v>
      </c>
      <c r="Z228" s="74">
        <v>480.82355799999999</v>
      </c>
      <c r="AA228" s="74">
        <v>-17.607401556700001</v>
      </c>
      <c r="AB228" s="79">
        <f t="shared" si="155"/>
        <v>2.5872462448345313</v>
      </c>
      <c r="AC228" s="74">
        <v>2318</v>
      </c>
      <c r="AD228" s="74">
        <v>0.158494</v>
      </c>
      <c r="AE228" s="79">
        <f t="shared" si="156"/>
        <v>8.7511960811842038E-2</v>
      </c>
      <c r="AF228" s="74">
        <v>132</v>
      </c>
      <c r="AG228" s="74">
        <v>0.28813699999999998</v>
      </c>
      <c r="AH228" s="79">
        <f t="shared" si="157"/>
        <v>3.1123899448040291</v>
      </c>
      <c r="AI228" s="74">
        <v>0</v>
      </c>
      <c r="AJ228" s="74">
        <v>0</v>
      </c>
      <c r="AK228" s="74">
        <v>0</v>
      </c>
      <c r="AL228" s="79">
        <f t="shared" si="158"/>
        <v>0</v>
      </c>
      <c r="AM228" s="115">
        <v>0</v>
      </c>
      <c r="AN228" s="74">
        <v>0</v>
      </c>
      <c r="AO228" s="74">
        <v>0</v>
      </c>
      <c r="AP228" s="74">
        <v>9.4339999999999997E-3</v>
      </c>
      <c r="AQ228" s="74">
        <v>0</v>
      </c>
      <c r="AR228" s="79">
        <f t="shared" si="159"/>
        <v>1.9161453443974717E-2</v>
      </c>
      <c r="AS228" s="74">
        <v>0</v>
      </c>
      <c r="AT228" s="74">
        <v>0</v>
      </c>
      <c r="AU228" s="74">
        <v>0</v>
      </c>
      <c r="AV228" s="74">
        <v>41.351717000000001</v>
      </c>
      <c r="AW228" s="74">
        <v>15.174787</v>
      </c>
      <c r="AX228" s="74">
        <v>9.5457680000000007</v>
      </c>
      <c r="AY228" s="74">
        <v>0</v>
      </c>
      <c r="AZ228" s="74">
        <v>0</v>
      </c>
      <c r="BA228" s="187"/>
      <c r="BB228" s="187">
        <f t="shared" si="160"/>
        <v>551.42736600000001</v>
      </c>
      <c r="BC228" s="187">
        <f t="shared" si="149"/>
        <v>551.42736600000001</v>
      </c>
      <c r="BD228" s="187">
        <f t="shared" si="150"/>
        <v>0</v>
      </c>
      <c r="BE228" s="187"/>
      <c r="BF228" s="187"/>
      <c r="BG228" s="187"/>
    </row>
    <row r="229" spans="1:59" s="150" customFormat="1" ht="20.25" customHeight="1" x14ac:dyDescent="0.15">
      <c r="A229" s="261"/>
      <c r="B229" s="75" t="s">
        <v>34</v>
      </c>
      <c r="C229" s="79">
        <v>1700.2158887000001</v>
      </c>
      <c r="D229" s="79">
        <v>360.03215299999999</v>
      </c>
      <c r="E229" s="79">
        <v>-23.118257466069299</v>
      </c>
      <c r="F229" s="79">
        <f t="shared" si="151"/>
        <v>1.5943525228800708</v>
      </c>
      <c r="G229" s="79">
        <v>0</v>
      </c>
      <c r="H229" s="79">
        <v>0</v>
      </c>
      <c r="I229" s="79">
        <v>0</v>
      </c>
      <c r="J229" s="79" t="s">
        <v>56</v>
      </c>
      <c r="K229" s="79">
        <f t="shared" si="152"/>
        <v>0</v>
      </c>
      <c r="L229" s="79">
        <v>1298.4079887</v>
      </c>
      <c r="M229" s="79">
        <v>2376</v>
      </c>
      <c r="N229" s="79">
        <v>344.73220600000002</v>
      </c>
      <c r="O229" s="79">
        <v>-13.877783726436901</v>
      </c>
      <c r="P229" s="79">
        <f t="shared" si="153"/>
        <v>1.8361485865296365</v>
      </c>
      <c r="Q229" s="79">
        <v>20.0150744</v>
      </c>
      <c r="R229" s="79">
        <v>64</v>
      </c>
      <c r="S229" s="79">
        <v>-93.3194154488518</v>
      </c>
      <c r="T229" s="79">
        <v>5.7465000000000002</v>
      </c>
      <c r="U229" s="79">
        <v>-95.690875390959405</v>
      </c>
      <c r="V229" s="79">
        <f t="shared" si="154"/>
        <v>1.0947433262111228</v>
      </c>
      <c r="W229" s="79">
        <v>1298.4079887</v>
      </c>
      <c r="X229" s="79">
        <v>2376</v>
      </c>
      <c r="Y229" s="79" t="s">
        <v>56</v>
      </c>
      <c r="Z229" s="79">
        <v>344.73220600000002</v>
      </c>
      <c r="AA229" s="79">
        <v>-13.877783726436901</v>
      </c>
      <c r="AB229" s="79">
        <f t="shared" si="155"/>
        <v>1.8549571679826558</v>
      </c>
      <c r="AC229" s="79">
        <v>0</v>
      </c>
      <c r="AD229" s="79">
        <v>0</v>
      </c>
      <c r="AE229" s="79">
        <f t="shared" si="156"/>
        <v>0</v>
      </c>
      <c r="AF229" s="79">
        <v>0</v>
      </c>
      <c r="AG229" s="79">
        <v>0</v>
      </c>
      <c r="AH229" s="79">
        <f t="shared" si="157"/>
        <v>0</v>
      </c>
      <c r="AI229" s="79"/>
      <c r="AJ229" s="79"/>
      <c r="AK229" s="79"/>
      <c r="AL229" s="79">
        <f t="shared" si="158"/>
        <v>0</v>
      </c>
      <c r="AM229" s="115"/>
      <c r="AN229" s="79">
        <v>2.1</v>
      </c>
      <c r="AO229" s="79">
        <v>5</v>
      </c>
      <c r="AP229" s="79">
        <v>7.5375999999999999E-2</v>
      </c>
      <c r="AQ229" s="79">
        <v>59.806644476010803</v>
      </c>
      <c r="AR229" s="79">
        <f t="shared" si="159"/>
        <v>0.15309664138149656</v>
      </c>
      <c r="AS229" s="79">
        <v>0</v>
      </c>
      <c r="AT229" s="79">
        <v>1.120754</v>
      </c>
      <c r="AU229" s="79">
        <v>0</v>
      </c>
      <c r="AV229" s="79">
        <v>14.423762</v>
      </c>
      <c r="AW229" s="79">
        <v>-0.501529</v>
      </c>
      <c r="AX229" s="79">
        <v>0.181584</v>
      </c>
      <c r="AY229" s="80">
        <v>-3.8198777474463001E-14</v>
      </c>
      <c r="AZ229" s="162"/>
      <c r="BA229" s="187"/>
      <c r="BB229" s="187">
        <f t="shared" si="160"/>
        <v>360.03215299999999</v>
      </c>
      <c r="BC229" s="187">
        <f t="shared" si="149"/>
        <v>360.03215299999994</v>
      </c>
      <c r="BD229" s="187">
        <f t="shared" si="150"/>
        <v>0</v>
      </c>
      <c r="BE229" s="187"/>
      <c r="BF229" s="187"/>
      <c r="BG229" s="187"/>
    </row>
    <row r="230" spans="1:59" s="150" customFormat="1" ht="20.25" customHeight="1" x14ac:dyDescent="0.15">
      <c r="A230" s="261"/>
      <c r="B230" s="75" t="s">
        <v>37</v>
      </c>
      <c r="C230" s="81">
        <v>643.88</v>
      </c>
      <c r="D230" s="81">
        <v>242.53</v>
      </c>
      <c r="E230" s="81">
        <v>230.5889</v>
      </c>
      <c r="F230" s="79">
        <f t="shared" si="151"/>
        <v>1.0740105130946558</v>
      </c>
      <c r="G230" s="81">
        <v>0</v>
      </c>
      <c r="H230" s="81">
        <v>0</v>
      </c>
      <c r="I230" s="81">
        <v>0</v>
      </c>
      <c r="J230" s="81">
        <v>0</v>
      </c>
      <c r="K230" s="79">
        <f t="shared" si="152"/>
        <v>0</v>
      </c>
      <c r="L230" s="81">
        <v>590.21</v>
      </c>
      <c r="M230" s="81">
        <v>1123</v>
      </c>
      <c r="N230" s="81">
        <v>240.08</v>
      </c>
      <c r="O230" s="81">
        <v>236.4821</v>
      </c>
      <c r="P230" s="79">
        <f t="shared" si="153"/>
        <v>1.2787391052579378</v>
      </c>
      <c r="Q230" s="81">
        <v>0</v>
      </c>
      <c r="R230" s="81">
        <v>0</v>
      </c>
      <c r="S230" s="81">
        <v>0</v>
      </c>
      <c r="T230" s="81">
        <v>0</v>
      </c>
      <c r="U230" s="81">
        <v>0</v>
      </c>
      <c r="V230" s="79">
        <f t="shared" si="154"/>
        <v>0</v>
      </c>
      <c r="W230" s="81">
        <v>587.04</v>
      </c>
      <c r="X230" s="81">
        <v>1097</v>
      </c>
      <c r="Y230" s="81">
        <v>173.56610000000001</v>
      </c>
      <c r="Z230" s="81">
        <v>238.84</v>
      </c>
      <c r="AA230" s="81">
        <v>241.8348</v>
      </c>
      <c r="AB230" s="79">
        <f t="shared" si="155"/>
        <v>1.2851655931473296</v>
      </c>
      <c r="AC230" s="81">
        <v>23</v>
      </c>
      <c r="AD230" s="81">
        <v>0.99</v>
      </c>
      <c r="AE230" s="79">
        <f t="shared" si="156"/>
        <v>0.54662536880717005</v>
      </c>
      <c r="AF230" s="81">
        <v>3</v>
      </c>
      <c r="AG230" s="81">
        <v>0.25</v>
      </c>
      <c r="AH230" s="79">
        <f t="shared" si="157"/>
        <v>2.7004427970063105</v>
      </c>
      <c r="AI230" s="81">
        <v>0</v>
      </c>
      <c r="AJ230" s="81">
        <v>0</v>
      </c>
      <c r="AK230" s="81">
        <v>0</v>
      </c>
      <c r="AL230" s="79">
        <f t="shared" si="158"/>
        <v>0</v>
      </c>
      <c r="AM230" s="81">
        <v>0</v>
      </c>
      <c r="AN230" s="81">
        <v>0</v>
      </c>
      <c r="AO230" s="81">
        <v>0</v>
      </c>
      <c r="AP230" s="81">
        <v>0</v>
      </c>
      <c r="AQ230" s="81">
        <v>-100</v>
      </c>
      <c r="AR230" s="79">
        <f t="shared" si="159"/>
        <v>0</v>
      </c>
      <c r="AS230" s="81">
        <v>0</v>
      </c>
      <c r="AT230" s="81">
        <v>0</v>
      </c>
      <c r="AU230" s="81">
        <v>0</v>
      </c>
      <c r="AV230" s="81">
        <v>0.32</v>
      </c>
      <c r="AW230" s="81">
        <v>2</v>
      </c>
      <c r="AX230" s="81">
        <v>0.13</v>
      </c>
      <c r="AY230" s="81">
        <v>0</v>
      </c>
      <c r="AZ230" s="81">
        <v>0</v>
      </c>
      <c r="BA230" s="187"/>
      <c r="BB230" s="187">
        <f t="shared" si="160"/>
        <v>242.53</v>
      </c>
      <c r="BC230" s="187">
        <f t="shared" si="149"/>
        <v>242.53</v>
      </c>
      <c r="BD230" s="187">
        <f t="shared" si="150"/>
        <v>0</v>
      </c>
      <c r="BE230" s="187"/>
      <c r="BF230" s="187"/>
      <c r="BG230" s="187"/>
    </row>
    <row r="231" spans="1:59" s="150" customFormat="1" ht="20.25" customHeight="1" x14ac:dyDescent="0.15">
      <c r="A231" s="261"/>
      <c r="B231" s="75" t="s">
        <v>45</v>
      </c>
      <c r="C231" s="159">
        <v>2342.0890876399999</v>
      </c>
      <c r="D231" s="160">
        <v>453.68425200000001</v>
      </c>
      <c r="E231" s="160">
        <v>148.092401238517</v>
      </c>
      <c r="F231" s="79">
        <f t="shared" si="151"/>
        <v>2.009077871906507</v>
      </c>
      <c r="G231" s="159">
        <v>31.453470639999999</v>
      </c>
      <c r="H231" s="159">
        <v>6</v>
      </c>
      <c r="I231" s="78">
        <v>2.7655859999999999</v>
      </c>
      <c r="J231" s="78">
        <v>20.219766462271199</v>
      </c>
      <c r="K231" s="79">
        <f t="shared" si="152"/>
        <v>1.2145764563456323</v>
      </c>
      <c r="L231" s="159">
        <v>1390.156017</v>
      </c>
      <c r="M231" s="159">
        <v>4908</v>
      </c>
      <c r="N231" s="159">
        <v>408.75044100000002</v>
      </c>
      <c r="O231" s="159">
        <v>169.77020335582699</v>
      </c>
      <c r="P231" s="79">
        <f t="shared" si="153"/>
        <v>2.1771291785993316</v>
      </c>
      <c r="Q231" s="83">
        <v>2.0555903999999998</v>
      </c>
      <c r="R231" s="94">
        <v>5</v>
      </c>
      <c r="S231" s="83">
        <v>-64.285714285714306</v>
      </c>
      <c r="T231" s="83">
        <v>0.79501699999999997</v>
      </c>
      <c r="U231" s="83">
        <v>-55.005591638349998</v>
      </c>
      <c r="V231" s="79">
        <f t="shared" si="154"/>
        <v>0.15145559122498706</v>
      </c>
      <c r="W231" s="83">
        <v>1019.886017</v>
      </c>
      <c r="X231" s="83">
        <v>1873</v>
      </c>
      <c r="Y231" s="83">
        <v>163.43178621659601</v>
      </c>
      <c r="Z231" s="83">
        <v>374.459138</v>
      </c>
      <c r="AA231" s="83">
        <v>162.23190269718799</v>
      </c>
      <c r="AB231" s="79">
        <f t="shared" si="155"/>
        <v>2.0149137506163446</v>
      </c>
      <c r="AC231" s="83">
        <v>3035</v>
      </c>
      <c r="AD231" s="83">
        <v>34.291302999999999</v>
      </c>
      <c r="AE231" s="79">
        <f t="shared" si="156"/>
        <v>18.93383449419537</v>
      </c>
      <c r="AF231" s="83">
        <v>0</v>
      </c>
      <c r="AG231" s="83">
        <v>0</v>
      </c>
      <c r="AH231" s="79">
        <f t="shared" si="157"/>
        <v>0</v>
      </c>
      <c r="AI231" s="83">
        <v>0</v>
      </c>
      <c r="AJ231" s="83">
        <v>0</v>
      </c>
      <c r="AK231" s="83" t="e">
        <v>#DIV/0!</v>
      </c>
      <c r="AL231" s="79">
        <f t="shared" si="158"/>
        <v>0</v>
      </c>
      <c r="AM231" s="83">
        <v>0</v>
      </c>
      <c r="AN231" s="83">
        <v>391.3</v>
      </c>
      <c r="AO231" s="83">
        <v>1036</v>
      </c>
      <c r="AP231" s="83">
        <v>23.849074999999999</v>
      </c>
      <c r="AQ231" s="83">
        <v>172.608057280775</v>
      </c>
      <c r="AR231" s="79">
        <f t="shared" si="159"/>
        <v>48.439997911210661</v>
      </c>
      <c r="AS231" s="83">
        <v>0</v>
      </c>
      <c r="AT231" s="83">
        <v>0</v>
      </c>
      <c r="AU231" s="83">
        <v>0</v>
      </c>
      <c r="AV231" s="83">
        <v>0.63207500000000005</v>
      </c>
      <c r="AW231" s="83">
        <v>17.403148999999999</v>
      </c>
      <c r="AX231" s="83">
        <v>0.28392600000000001</v>
      </c>
      <c r="AY231" s="83">
        <v>0</v>
      </c>
      <c r="AZ231" s="83">
        <v>0</v>
      </c>
      <c r="BA231" s="187"/>
      <c r="BB231" s="187">
        <f t="shared" si="160"/>
        <v>453.68425200000001</v>
      </c>
      <c r="BC231" s="187">
        <f t="shared" si="149"/>
        <v>453.68425199999996</v>
      </c>
      <c r="BD231" s="187">
        <f t="shared" si="150"/>
        <v>0</v>
      </c>
      <c r="BE231" s="187"/>
      <c r="BF231" s="187"/>
      <c r="BG231" s="187"/>
    </row>
    <row r="232" spans="1:59" s="150" customFormat="1" ht="20.25" customHeight="1" x14ac:dyDescent="0.15">
      <c r="A232" s="261"/>
      <c r="B232" s="75" t="s">
        <v>50</v>
      </c>
      <c r="C232" s="71">
        <v>871.45</v>
      </c>
      <c r="D232" s="71">
        <v>156.47999999999999</v>
      </c>
      <c r="E232" s="71">
        <v>2.25</v>
      </c>
      <c r="F232" s="79">
        <f t="shared" si="151"/>
        <v>0.69295000655198002</v>
      </c>
      <c r="G232" s="71"/>
      <c r="H232" s="93"/>
      <c r="I232" s="71"/>
      <c r="J232" s="169"/>
      <c r="K232" s="79">
        <f t="shared" si="152"/>
        <v>0</v>
      </c>
      <c r="L232" s="93">
        <v>128.79</v>
      </c>
      <c r="M232" s="93">
        <v>174</v>
      </c>
      <c r="N232" s="71">
        <v>96.12</v>
      </c>
      <c r="O232" s="93">
        <v>-2.83</v>
      </c>
      <c r="P232" s="79">
        <f t="shared" si="153"/>
        <v>0.51196435687018071</v>
      </c>
      <c r="Q232" s="71"/>
      <c r="R232" s="93"/>
      <c r="S232" s="200"/>
      <c r="T232" s="71"/>
      <c r="U232" s="71"/>
      <c r="V232" s="79">
        <f t="shared" si="154"/>
        <v>0</v>
      </c>
      <c r="W232" s="93">
        <v>128.79</v>
      </c>
      <c r="X232" s="93">
        <v>174</v>
      </c>
      <c r="Y232" s="93">
        <v>20.83</v>
      </c>
      <c r="Z232" s="71">
        <v>96.12</v>
      </c>
      <c r="AA232" s="71">
        <v>-2.83</v>
      </c>
      <c r="AB232" s="79">
        <f t="shared" si="155"/>
        <v>0.51720866192145931</v>
      </c>
      <c r="AC232" s="93"/>
      <c r="AD232" s="71">
        <v>0</v>
      </c>
      <c r="AE232" s="79">
        <f t="shared" si="156"/>
        <v>0</v>
      </c>
      <c r="AF232" s="93"/>
      <c r="AG232" s="71">
        <v>0</v>
      </c>
      <c r="AH232" s="79">
        <f t="shared" si="157"/>
        <v>0</v>
      </c>
      <c r="AI232" s="71"/>
      <c r="AJ232" s="71"/>
      <c r="AK232" s="71"/>
      <c r="AL232" s="79">
        <f t="shared" si="158"/>
        <v>0</v>
      </c>
      <c r="AM232" s="71"/>
      <c r="AN232" s="93"/>
      <c r="AO232" s="93"/>
      <c r="AP232" s="71"/>
      <c r="AQ232" s="70">
        <v>0</v>
      </c>
      <c r="AR232" s="79">
        <f t="shared" si="159"/>
        <v>0</v>
      </c>
      <c r="AS232" s="71"/>
      <c r="AT232" s="71"/>
      <c r="AU232" s="71"/>
      <c r="AV232" s="71">
        <v>59.63</v>
      </c>
      <c r="AW232" s="71">
        <v>0.43</v>
      </c>
      <c r="AX232" s="71">
        <v>0.3</v>
      </c>
      <c r="AY232" s="189"/>
      <c r="AZ232" s="71"/>
      <c r="BA232" s="187"/>
      <c r="BB232" s="187">
        <f t="shared" si="160"/>
        <v>156.47999999999999</v>
      </c>
      <c r="BC232" s="187">
        <f t="shared" si="149"/>
        <v>156.48000000000002</v>
      </c>
      <c r="BD232" s="187">
        <f t="shared" si="150"/>
        <v>0</v>
      </c>
      <c r="BE232" s="187"/>
      <c r="BF232" s="187"/>
      <c r="BG232" s="187"/>
    </row>
    <row r="233" spans="1:59" s="150" customFormat="1" ht="20.25" customHeight="1" x14ac:dyDescent="0.15">
      <c r="A233" s="261"/>
      <c r="B233" s="75" t="s">
        <v>38</v>
      </c>
      <c r="C233" s="83">
        <v>3503.69</v>
      </c>
      <c r="D233" s="83">
        <v>673.79</v>
      </c>
      <c r="E233" s="83">
        <v>-25.488786658999398</v>
      </c>
      <c r="F233" s="79">
        <f t="shared" si="151"/>
        <v>2.9837856909167857</v>
      </c>
      <c r="G233" s="161">
        <v>9.6</v>
      </c>
      <c r="H233" s="83">
        <v>1</v>
      </c>
      <c r="I233" s="83">
        <v>0.47</v>
      </c>
      <c r="J233" s="83">
        <v>0</v>
      </c>
      <c r="K233" s="79">
        <f t="shared" si="152"/>
        <v>0.2064122882030959</v>
      </c>
      <c r="L233" s="94">
        <v>1504.17</v>
      </c>
      <c r="M233" s="94">
        <v>3097</v>
      </c>
      <c r="N233" s="83">
        <v>416.04</v>
      </c>
      <c r="O233" s="83">
        <v>-26.307212696613298</v>
      </c>
      <c r="P233" s="79">
        <f t="shared" si="153"/>
        <v>2.2159555871022678</v>
      </c>
      <c r="Q233" s="83">
        <v>159.34</v>
      </c>
      <c r="R233" s="83">
        <v>417</v>
      </c>
      <c r="S233" s="83">
        <v>95.774647887323894</v>
      </c>
      <c r="T233" s="83">
        <v>44.08</v>
      </c>
      <c r="U233" s="83">
        <v>53.749564004185501</v>
      </c>
      <c r="V233" s="79">
        <f t="shared" si="154"/>
        <v>8.3975090610608696</v>
      </c>
      <c r="W233" s="94">
        <v>1503.32</v>
      </c>
      <c r="X233" s="83">
        <v>3090</v>
      </c>
      <c r="Y233" s="83">
        <v>-5.3308823529411802</v>
      </c>
      <c r="Z233" s="83">
        <v>415.96</v>
      </c>
      <c r="AA233" s="83">
        <v>-26.3135518157662</v>
      </c>
      <c r="AB233" s="79">
        <f t="shared" si="155"/>
        <v>2.2382242510700183</v>
      </c>
      <c r="AC233" s="83">
        <v>7</v>
      </c>
      <c r="AD233" s="83">
        <v>0.08</v>
      </c>
      <c r="AE233" s="79">
        <f t="shared" si="156"/>
        <v>4.4171746974316778E-2</v>
      </c>
      <c r="AF233" s="83">
        <v>0</v>
      </c>
      <c r="AG233" s="83">
        <v>0</v>
      </c>
      <c r="AH233" s="79">
        <f t="shared" si="157"/>
        <v>0</v>
      </c>
      <c r="AI233" s="83">
        <v>0</v>
      </c>
      <c r="AJ233" s="83">
        <v>0</v>
      </c>
      <c r="AK233" s="83">
        <v>-1</v>
      </c>
      <c r="AL233" s="79">
        <f t="shared" si="158"/>
        <v>0</v>
      </c>
      <c r="AM233" s="83">
        <v>0</v>
      </c>
      <c r="AN233" s="94">
        <v>15.54</v>
      </c>
      <c r="AO233" s="83">
        <v>38</v>
      </c>
      <c r="AP233" s="83">
        <v>0.44</v>
      </c>
      <c r="AQ233" s="83">
        <v>0</v>
      </c>
      <c r="AR233" s="79">
        <f t="shared" si="159"/>
        <v>0.89368661388052539</v>
      </c>
      <c r="AS233" s="83">
        <v>0</v>
      </c>
      <c r="AT233" s="83">
        <v>0</v>
      </c>
      <c r="AU233" s="83">
        <v>206.67</v>
      </c>
      <c r="AV233" s="83">
        <v>4.76</v>
      </c>
      <c r="AW233" s="83">
        <v>45.41</v>
      </c>
      <c r="AX233" s="83">
        <v>0</v>
      </c>
      <c r="AY233" s="83">
        <v>0</v>
      </c>
      <c r="AZ233" s="83">
        <v>0</v>
      </c>
      <c r="BA233" s="187"/>
      <c r="BB233" s="187">
        <f t="shared" ref="BB233:BB249" si="161">D233</f>
        <v>673.79</v>
      </c>
      <c r="BC233" s="187">
        <f t="shared" ref="BC233:BC249" si="162">I233+N233+AJ233+AP233+AS233+AT233+AU233+AV233+AW233+AX233+AY233</f>
        <v>673.79</v>
      </c>
      <c r="BD233" s="187">
        <f t="shared" si="150"/>
        <v>0</v>
      </c>
      <c r="BE233" s="187"/>
      <c r="BF233" s="187"/>
      <c r="BG233" s="187"/>
    </row>
    <row r="234" spans="1:59" s="150" customFormat="1" ht="20.25" customHeight="1" x14ac:dyDescent="0.15">
      <c r="A234" s="261"/>
      <c r="B234" s="75" t="s">
        <v>43</v>
      </c>
      <c r="C234" s="79">
        <v>677.96</v>
      </c>
      <c r="D234" s="79">
        <v>253.62792099999999</v>
      </c>
      <c r="E234" s="79">
        <v>-40.967339865934299</v>
      </c>
      <c r="F234" s="79">
        <f t="shared" si="151"/>
        <v>1.1231561191124431</v>
      </c>
      <c r="G234" s="79">
        <v>0.33</v>
      </c>
      <c r="H234" s="79">
        <v>1</v>
      </c>
      <c r="I234" s="79">
        <v>0.19811300000000001</v>
      </c>
      <c r="J234" s="79">
        <v>0</v>
      </c>
      <c r="K234" s="79">
        <f t="shared" si="152"/>
        <v>8.700629287825519E-2</v>
      </c>
      <c r="L234" s="79">
        <v>527.95000000000005</v>
      </c>
      <c r="M234" s="79">
        <v>4487</v>
      </c>
      <c r="N234" s="79">
        <v>204.29282799999999</v>
      </c>
      <c r="O234" s="79">
        <v>-45.194541259791798</v>
      </c>
      <c r="P234" s="79">
        <f t="shared" si="153"/>
        <v>1.0881257417832964</v>
      </c>
      <c r="Q234" s="79"/>
      <c r="R234" s="79"/>
      <c r="S234" s="79">
        <v>-100</v>
      </c>
      <c r="T234" s="79"/>
      <c r="U234" s="79">
        <v>-100</v>
      </c>
      <c r="V234" s="79">
        <f t="shared" si="154"/>
        <v>0</v>
      </c>
      <c r="W234" s="79">
        <v>105.1</v>
      </c>
      <c r="X234" s="79">
        <v>1021</v>
      </c>
      <c r="Y234" s="79">
        <v>-36.544437538844001</v>
      </c>
      <c r="Z234" s="79">
        <v>165.024056</v>
      </c>
      <c r="AA234" s="79">
        <v>-51.363378720896002</v>
      </c>
      <c r="AB234" s="79">
        <f t="shared" si="155"/>
        <v>0.88797202651489759</v>
      </c>
      <c r="AC234" s="79">
        <v>3466</v>
      </c>
      <c r="AD234" s="79">
        <v>39.268771999999998</v>
      </c>
      <c r="AE234" s="79">
        <f t="shared" si="156"/>
        <v>21.682128259701688</v>
      </c>
      <c r="AF234" s="79"/>
      <c r="AG234" s="79"/>
      <c r="AH234" s="79">
        <f t="shared" si="157"/>
        <v>0</v>
      </c>
      <c r="AI234" s="79"/>
      <c r="AJ234" s="79"/>
      <c r="AK234" s="79"/>
      <c r="AL234" s="79">
        <f t="shared" si="158"/>
        <v>0</v>
      </c>
      <c r="AM234" s="115"/>
      <c r="AN234" s="79">
        <v>0.4</v>
      </c>
      <c r="AO234" s="79">
        <v>1</v>
      </c>
      <c r="AP234" s="79">
        <v>8.5850000000000006E-3</v>
      </c>
      <c r="AQ234" s="79">
        <v>0</v>
      </c>
      <c r="AR234" s="79">
        <f t="shared" si="159"/>
        <v>1.7437044500373432E-2</v>
      </c>
      <c r="AS234" s="79"/>
      <c r="AT234" s="79"/>
      <c r="AU234" s="79"/>
      <c r="AV234" s="79"/>
      <c r="AW234" s="79">
        <v>49.128394999999998</v>
      </c>
      <c r="AX234" s="79"/>
      <c r="AY234" s="80"/>
      <c r="AZ234" s="162"/>
      <c r="BA234" s="187"/>
      <c r="BB234" s="187">
        <f t="shared" si="161"/>
        <v>253.62792099999999</v>
      </c>
      <c r="BC234" s="187">
        <f t="shared" si="162"/>
        <v>253.62792100000001</v>
      </c>
      <c r="BD234" s="187">
        <f t="shared" si="150"/>
        <v>0</v>
      </c>
      <c r="BE234" s="187"/>
      <c r="BF234" s="187"/>
      <c r="BG234" s="187"/>
    </row>
    <row r="235" spans="1:59" s="150" customFormat="1" ht="20.25" customHeight="1" x14ac:dyDescent="0.15">
      <c r="A235" s="261"/>
      <c r="B235" s="75" t="s">
        <v>58</v>
      </c>
      <c r="C235" s="79">
        <v>232.86559652</v>
      </c>
      <c r="D235" s="79">
        <v>61.805760999999997</v>
      </c>
      <c r="E235" s="79">
        <v>-29.47</v>
      </c>
      <c r="F235" s="79">
        <f t="shared" si="151"/>
        <v>0.27369825210825738</v>
      </c>
      <c r="G235" s="74"/>
      <c r="H235" s="74"/>
      <c r="I235" s="74"/>
      <c r="J235" s="74"/>
      <c r="K235" s="79">
        <f t="shared" si="152"/>
        <v>0</v>
      </c>
      <c r="L235" s="79">
        <v>199.86559652</v>
      </c>
      <c r="M235" s="79">
        <v>365</v>
      </c>
      <c r="N235" s="79">
        <v>58.409534999999998</v>
      </c>
      <c r="O235" s="79">
        <v>-19.690000000000001</v>
      </c>
      <c r="P235" s="79">
        <f t="shared" si="153"/>
        <v>0.31110694986851134</v>
      </c>
      <c r="Q235" s="79">
        <v>0</v>
      </c>
      <c r="R235" s="79">
        <v>0</v>
      </c>
      <c r="S235" s="79">
        <v>-100</v>
      </c>
      <c r="T235" s="79">
        <v>0</v>
      </c>
      <c r="U235" s="79">
        <v>-100</v>
      </c>
      <c r="V235" s="79">
        <f t="shared" si="154"/>
        <v>0</v>
      </c>
      <c r="W235" s="79">
        <v>199.86559652</v>
      </c>
      <c r="X235" s="79">
        <v>365</v>
      </c>
      <c r="Y235" s="79">
        <v>-2.9255319148936199</v>
      </c>
      <c r="Z235" s="79">
        <v>58.409534999999998</v>
      </c>
      <c r="AA235" s="79">
        <v>-19.686942682791798</v>
      </c>
      <c r="AB235" s="79">
        <f t="shared" si="155"/>
        <v>0.31429377279239118</v>
      </c>
      <c r="AC235" s="79">
        <v>0</v>
      </c>
      <c r="AD235" s="79">
        <v>0</v>
      </c>
      <c r="AE235" s="79">
        <f t="shared" si="156"/>
        <v>0</v>
      </c>
      <c r="AF235" s="71">
        <v>0</v>
      </c>
      <c r="AG235" s="71">
        <v>0</v>
      </c>
      <c r="AH235" s="79">
        <f t="shared" si="157"/>
        <v>0</v>
      </c>
      <c r="AI235" s="71"/>
      <c r="AJ235" s="71"/>
      <c r="AK235" s="71"/>
      <c r="AL235" s="79">
        <f t="shared" si="158"/>
        <v>0</v>
      </c>
      <c r="AM235" s="74"/>
      <c r="AN235" s="74"/>
      <c r="AO235" s="74"/>
      <c r="AP235" s="74"/>
      <c r="AQ235" s="74">
        <v>-100</v>
      </c>
      <c r="AR235" s="79">
        <f t="shared" si="159"/>
        <v>0</v>
      </c>
      <c r="AS235" s="74"/>
      <c r="AT235" s="74"/>
      <c r="AU235" s="74"/>
      <c r="AV235" s="74"/>
      <c r="AW235" s="74">
        <v>3.396226</v>
      </c>
      <c r="AX235" s="74"/>
      <c r="AY235" s="76"/>
      <c r="AZ235" s="74"/>
      <c r="BA235" s="187"/>
      <c r="BB235" s="187">
        <f t="shared" si="161"/>
        <v>61.805760999999997</v>
      </c>
      <c r="BC235" s="187">
        <f t="shared" si="162"/>
        <v>61.805760999999997</v>
      </c>
      <c r="BD235" s="187">
        <f t="shared" si="150"/>
        <v>0</v>
      </c>
      <c r="BE235" s="187"/>
      <c r="BF235" s="187"/>
      <c r="BG235" s="187"/>
    </row>
    <row r="236" spans="1:59" s="150" customFormat="1" ht="20.25" customHeight="1" x14ac:dyDescent="0.15">
      <c r="A236" s="261"/>
      <c r="B236" s="75" t="s">
        <v>59</v>
      </c>
      <c r="C236" s="83">
        <v>2906.53</v>
      </c>
      <c r="D236" s="83">
        <v>221.71</v>
      </c>
      <c r="E236" s="83">
        <v>33.015358771298295</v>
      </c>
      <c r="F236" s="79">
        <f t="shared" si="151"/>
        <v>0.98181202679345281</v>
      </c>
      <c r="G236" s="83"/>
      <c r="H236" s="83"/>
      <c r="I236" s="83"/>
      <c r="J236" s="83">
        <v>-100</v>
      </c>
      <c r="K236" s="79">
        <f t="shared" si="152"/>
        <v>0</v>
      </c>
      <c r="L236" s="83">
        <v>553.64</v>
      </c>
      <c r="M236" s="83">
        <v>1635</v>
      </c>
      <c r="N236" s="83">
        <v>165.41</v>
      </c>
      <c r="O236" s="83">
        <v>18.71815115194142</v>
      </c>
      <c r="P236" s="79">
        <f t="shared" si="153"/>
        <v>0.88102397284536615</v>
      </c>
      <c r="Q236" s="82">
        <v>0</v>
      </c>
      <c r="R236" s="82">
        <v>0</v>
      </c>
      <c r="S236" s="83" t="e">
        <v>#DIV/0!</v>
      </c>
      <c r="T236" s="82">
        <v>0</v>
      </c>
      <c r="U236" s="83" t="e">
        <v>#DIV/0!</v>
      </c>
      <c r="V236" s="79">
        <f t="shared" si="154"/>
        <v>0</v>
      </c>
      <c r="W236" s="94">
        <v>473.24</v>
      </c>
      <c r="X236" s="94">
        <v>976</v>
      </c>
      <c r="Y236" s="83">
        <v>47.432024169184288</v>
      </c>
      <c r="Z236" s="83">
        <v>157.94999999999999</v>
      </c>
      <c r="AA236" s="176">
        <v>33.935385398117511</v>
      </c>
      <c r="AB236" s="79">
        <f t="shared" si="155"/>
        <v>0.84990749220239781</v>
      </c>
      <c r="AC236" s="131">
        <v>659</v>
      </c>
      <c r="AD236" s="83">
        <v>7.46</v>
      </c>
      <c r="AE236" s="79">
        <f t="shared" si="156"/>
        <v>4.1190154053550394</v>
      </c>
      <c r="AF236" s="83"/>
      <c r="AG236" s="83"/>
      <c r="AH236" s="79">
        <f t="shared" si="157"/>
        <v>0</v>
      </c>
      <c r="AI236" s="83">
        <v>0</v>
      </c>
      <c r="AJ236" s="83">
        <v>0</v>
      </c>
      <c r="AK236" s="83">
        <v>0</v>
      </c>
      <c r="AL236" s="79">
        <f t="shared" si="158"/>
        <v>0</v>
      </c>
      <c r="AM236" s="83">
        <v>0</v>
      </c>
      <c r="AN236" s="131">
        <v>8.8000000000000007</v>
      </c>
      <c r="AO236" s="83">
        <v>44</v>
      </c>
      <c r="AP236" s="83">
        <v>0.04</v>
      </c>
      <c r="AQ236" s="83">
        <v>0</v>
      </c>
      <c r="AR236" s="79">
        <f t="shared" si="159"/>
        <v>8.12442376255023E-2</v>
      </c>
      <c r="AS236" s="83">
        <v>0</v>
      </c>
      <c r="AT236" s="83"/>
      <c r="AU236" s="83">
        <v>0</v>
      </c>
      <c r="AV236" s="131">
        <v>27.38</v>
      </c>
      <c r="AW236" s="83">
        <v>25.04</v>
      </c>
      <c r="AX236" s="83">
        <v>3.84</v>
      </c>
      <c r="AY236" s="83">
        <v>0</v>
      </c>
      <c r="AZ236" s="83">
        <v>0</v>
      </c>
      <c r="BA236" s="187"/>
      <c r="BB236" s="187">
        <f t="shared" si="161"/>
        <v>221.71</v>
      </c>
      <c r="BC236" s="187">
        <f t="shared" si="162"/>
        <v>221.70999999999998</v>
      </c>
      <c r="BD236" s="187">
        <f t="shared" si="150"/>
        <v>0</v>
      </c>
      <c r="BE236" s="187"/>
      <c r="BF236" s="187"/>
      <c r="BG236" s="187"/>
    </row>
    <row r="237" spans="1:59" s="150" customFormat="1" ht="20.25" customHeight="1" x14ac:dyDescent="0.15">
      <c r="A237" s="261"/>
      <c r="B237" s="75" t="s">
        <v>60</v>
      </c>
      <c r="C237" s="79">
        <v>468.53657889999999</v>
      </c>
      <c r="D237" s="79">
        <v>106.592737</v>
      </c>
      <c r="E237" s="79">
        <v>-67.998947640036107</v>
      </c>
      <c r="F237" s="79">
        <f t="shared" si="151"/>
        <v>0.4720311720510193</v>
      </c>
      <c r="G237" s="79"/>
      <c r="H237" s="79"/>
      <c r="I237" s="79"/>
      <c r="J237" s="79">
        <v>0</v>
      </c>
      <c r="K237" s="79">
        <f t="shared" si="152"/>
        <v>0</v>
      </c>
      <c r="L237" s="79">
        <v>263.85657889999999</v>
      </c>
      <c r="M237" s="79">
        <v>498</v>
      </c>
      <c r="N237" s="79">
        <v>90.880195999999998</v>
      </c>
      <c r="O237" s="79">
        <v>-70.223906175520995</v>
      </c>
      <c r="P237" s="79">
        <f t="shared" si="153"/>
        <v>0.4840555669722843</v>
      </c>
      <c r="Q237" s="74">
        <v>3.0920136</v>
      </c>
      <c r="R237" s="74">
        <v>8</v>
      </c>
      <c r="S237" s="74">
        <v>-96.2264150943396</v>
      </c>
      <c r="T237" s="74">
        <v>0.82671899999999998</v>
      </c>
      <c r="U237" s="74">
        <v>-97.505683588858403</v>
      </c>
      <c r="V237" s="79">
        <f t="shared" si="154"/>
        <v>0.15749501573165112</v>
      </c>
      <c r="W237" s="74">
        <v>263.85657889999999</v>
      </c>
      <c r="X237" s="74">
        <v>498</v>
      </c>
      <c r="Y237" s="74">
        <v>-56.883116883116898</v>
      </c>
      <c r="Z237" s="74">
        <v>90.880195999999998</v>
      </c>
      <c r="AA237" s="74">
        <v>-70.223906175520995</v>
      </c>
      <c r="AB237" s="79">
        <f t="shared" si="155"/>
        <v>0.48901398843445643</v>
      </c>
      <c r="AC237" s="79"/>
      <c r="AD237" s="79"/>
      <c r="AE237" s="79">
        <f t="shared" si="156"/>
        <v>0</v>
      </c>
      <c r="AF237" s="79"/>
      <c r="AG237" s="79"/>
      <c r="AH237" s="79">
        <f t="shared" si="157"/>
        <v>0</v>
      </c>
      <c r="AI237" s="79"/>
      <c r="AJ237" s="79"/>
      <c r="AK237" s="79">
        <v>0</v>
      </c>
      <c r="AL237" s="79">
        <f t="shared" si="158"/>
        <v>0</v>
      </c>
      <c r="AM237" s="115"/>
      <c r="AN237" s="79"/>
      <c r="AO237" s="79"/>
      <c r="AP237" s="79"/>
      <c r="AQ237" s="79" t="s">
        <v>56</v>
      </c>
      <c r="AR237" s="79">
        <f t="shared" si="159"/>
        <v>0</v>
      </c>
      <c r="AS237" s="79"/>
      <c r="AT237" s="79"/>
      <c r="AU237" s="79"/>
      <c r="AV237" s="79">
        <v>14.924751000000001</v>
      </c>
      <c r="AW237" s="79">
        <v>0.64465600000000001</v>
      </c>
      <c r="AX237" s="79">
        <v>0.14313400000000001</v>
      </c>
      <c r="AY237" s="80"/>
      <c r="AZ237" s="162"/>
      <c r="BA237" s="187"/>
      <c r="BB237" s="187">
        <f t="shared" si="161"/>
        <v>106.592737</v>
      </c>
      <c r="BC237" s="187">
        <f t="shared" si="162"/>
        <v>106.592737</v>
      </c>
      <c r="BD237" s="187">
        <f t="shared" ref="BD237:BD258" si="163">BC237-BB237</f>
        <v>0</v>
      </c>
      <c r="BE237" s="187"/>
      <c r="BF237" s="187"/>
      <c r="BG237" s="187"/>
    </row>
    <row r="238" spans="1:59" s="150" customFormat="1" ht="20.25" customHeight="1" x14ac:dyDescent="0.15">
      <c r="A238" s="261"/>
      <c r="B238" s="75" t="s">
        <v>39</v>
      </c>
      <c r="C238" s="89">
        <v>5448.2942499600003</v>
      </c>
      <c r="D238" s="87">
        <v>1510.90741</v>
      </c>
      <c r="E238" s="88">
        <v>-23.907478424125198</v>
      </c>
      <c r="F238" s="79">
        <f t="shared" si="151"/>
        <v>6.6908441951619073</v>
      </c>
      <c r="G238" s="95">
        <v>77.5</v>
      </c>
      <c r="H238" s="95">
        <v>3</v>
      </c>
      <c r="I238" s="95">
        <v>3.4433959999999999</v>
      </c>
      <c r="J238" s="88">
        <v>-26.288639159628701</v>
      </c>
      <c r="K238" s="79">
        <f t="shared" si="152"/>
        <v>1.5122537181901865</v>
      </c>
      <c r="L238" s="89">
        <v>4354.57230996</v>
      </c>
      <c r="M238" s="89">
        <v>7861</v>
      </c>
      <c r="N238" s="89">
        <v>1419.5059590000001</v>
      </c>
      <c r="O238" s="88">
        <v>-24.813569473490301</v>
      </c>
      <c r="P238" s="79">
        <f t="shared" si="153"/>
        <v>7.560720509496714</v>
      </c>
      <c r="Q238" s="89">
        <v>274.82749899999999</v>
      </c>
      <c r="R238" s="89">
        <v>492</v>
      </c>
      <c r="S238" s="88">
        <v>4000</v>
      </c>
      <c r="T238" s="89">
        <v>75.160600000000002</v>
      </c>
      <c r="U238" s="88">
        <v>6379.9206828174802</v>
      </c>
      <c r="V238" s="79">
        <f t="shared" si="154"/>
        <v>14.318553074745275</v>
      </c>
      <c r="W238" s="87">
        <v>4350.8105539999997</v>
      </c>
      <c r="X238" s="89">
        <v>7860</v>
      </c>
      <c r="Y238" s="88">
        <v>-12.898936170212799</v>
      </c>
      <c r="Z238" s="87">
        <v>1419.494659</v>
      </c>
      <c r="AA238" s="88">
        <v>-24.811762586402001</v>
      </c>
      <c r="AB238" s="79">
        <f t="shared" si="155"/>
        <v>7.6381079191224304</v>
      </c>
      <c r="AC238" s="89">
        <v>1</v>
      </c>
      <c r="AD238" s="89">
        <v>1.1299999999999999E-2</v>
      </c>
      <c r="AE238" s="79">
        <f t="shared" si="156"/>
        <v>6.2392592601222445E-3</v>
      </c>
      <c r="AF238" s="89">
        <v>0</v>
      </c>
      <c r="AG238" s="89">
        <v>0</v>
      </c>
      <c r="AH238" s="79">
        <f t="shared" si="157"/>
        <v>0</v>
      </c>
      <c r="AI238" s="102">
        <v>0</v>
      </c>
      <c r="AJ238" s="102">
        <v>0</v>
      </c>
      <c r="AK238" s="102" t="s">
        <v>49</v>
      </c>
      <c r="AL238" s="79">
        <f t="shared" si="158"/>
        <v>0</v>
      </c>
      <c r="AM238" s="102">
        <v>0</v>
      </c>
      <c r="AN238" s="102">
        <v>13.744999999999999</v>
      </c>
      <c r="AO238" s="89">
        <v>19</v>
      </c>
      <c r="AP238" s="102">
        <v>0.48056300000000002</v>
      </c>
      <c r="AQ238" s="88">
        <v>3538.4236826166002</v>
      </c>
      <c r="AR238" s="79">
        <f t="shared" si="159"/>
        <v>0.97607436415060678</v>
      </c>
      <c r="AS238" s="102">
        <v>0</v>
      </c>
      <c r="AT238" s="102">
        <v>0.158336</v>
      </c>
      <c r="AU238" s="102">
        <v>0.16415099999999999</v>
      </c>
      <c r="AV238" s="88">
        <v>78.445423000000005</v>
      </c>
      <c r="AW238" s="102">
        <v>4.9598820000000003</v>
      </c>
      <c r="AX238" s="102">
        <v>3.7496999999999998</v>
      </c>
      <c r="AY238" s="102">
        <v>3.9968028886505598E-14</v>
      </c>
      <c r="AZ238" s="102"/>
      <c r="BA238" s="187"/>
      <c r="BB238" s="187">
        <f t="shared" si="161"/>
        <v>1510.90741</v>
      </c>
      <c r="BC238" s="187">
        <f t="shared" si="162"/>
        <v>1510.90741</v>
      </c>
      <c r="BD238" s="187">
        <f t="shared" si="163"/>
        <v>0</v>
      </c>
      <c r="BE238" s="187"/>
      <c r="BF238" s="187"/>
      <c r="BG238" s="187"/>
    </row>
    <row r="239" spans="1:59" s="150" customFormat="1" ht="20.25" customHeight="1" x14ac:dyDescent="0.15">
      <c r="A239" s="261"/>
      <c r="B239" s="75" t="s">
        <v>46</v>
      </c>
      <c r="C239" s="74">
        <v>974.51865380000299</v>
      </c>
      <c r="D239" s="74">
        <v>193.455096</v>
      </c>
      <c r="E239" s="74">
        <v>-2.1972936456818202</v>
      </c>
      <c r="F239" s="79">
        <f t="shared" si="151"/>
        <v>0.85668909790844794</v>
      </c>
      <c r="G239" s="74">
        <v>421.71800000000002</v>
      </c>
      <c r="H239" s="74">
        <v>11</v>
      </c>
      <c r="I239" s="74">
        <v>10.94</v>
      </c>
      <c r="J239" s="74">
        <v>19435.714285714301</v>
      </c>
      <c r="K239" s="79">
        <f t="shared" si="152"/>
        <v>4.8045753892380194</v>
      </c>
      <c r="L239" s="74">
        <v>450.96265380000301</v>
      </c>
      <c r="M239" s="74">
        <v>901</v>
      </c>
      <c r="N239" s="74">
        <v>165.91109599999999</v>
      </c>
      <c r="O239" s="74">
        <v>-13.7854976878419</v>
      </c>
      <c r="P239" s="79">
        <f t="shared" si="153"/>
        <v>0.88369296255999596</v>
      </c>
      <c r="Q239" s="74">
        <v>180.68177600000001</v>
      </c>
      <c r="R239" s="74">
        <v>362</v>
      </c>
      <c r="S239" s="74">
        <v>0</v>
      </c>
      <c r="T239" s="74">
        <v>46.573152</v>
      </c>
      <c r="U239" s="74">
        <v>-4.1560728257536601</v>
      </c>
      <c r="V239" s="79">
        <f t="shared" si="154"/>
        <v>8.8724697350763417</v>
      </c>
      <c r="W239" s="74">
        <v>450.96265380000301</v>
      </c>
      <c r="X239" s="74">
        <v>901</v>
      </c>
      <c r="Y239" s="74">
        <v>0</v>
      </c>
      <c r="Z239" s="74">
        <v>165.91109599999999</v>
      </c>
      <c r="AA239" s="74">
        <v>-8.5870441627821403</v>
      </c>
      <c r="AB239" s="79">
        <f t="shared" si="155"/>
        <v>0.89274506824888433</v>
      </c>
      <c r="AC239" s="74">
        <v>0</v>
      </c>
      <c r="AD239" s="74">
        <v>0</v>
      </c>
      <c r="AE239" s="79">
        <f t="shared" si="156"/>
        <v>0</v>
      </c>
      <c r="AF239" s="74">
        <v>0</v>
      </c>
      <c r="AG239" s="74">
        <v>0</v>
      </c>
      <c r="AH239" s="79">
        <f t="shared" si="157"/>
        <v>0</v>
      </c>
      <c r="AI239" s="74">
        <v>0</v>
      </c>
      <c r="AJ239" s="74">
        <v>0</v>
      </c>
      <c r="AK239" s="74">
        <v>0</v>
      </c>
      <c r="AL239" s="79">
        <f t="shared" si="158"/>
        <v>0</v>
      </c>
      <c r="AM239" s="74">
        <v>0</v>
      </c>
      <c r="AN239" s="74">
        <v>0</v>
      </c>
      <c r="AO239" s="74">
        <v>0</v>
      </c>
      <c r="AP239" s="74">
        <v>0</v>
      </c>
      <c r="AQ239" s="74">
        <v>0</v>
      </c>
      <c r="AR239" s="79">
        <f t="shared" si="159"/>
        <v>0</v>
      </c>
      <c r="AS239" s="74">
        <v>0</v>
      </c>
      <c r="AT239" s="74">
        <v>0</v>
      </c>
      <c r="AU239" s="74">
        <v>0</v>
      </c>
      <c r="AV239" s="74">
        <v>15.91</v>
      </c>
      <c r="AW239" s="74">
        <v>0.63300000000000001</v>
      </c>
      <c r="AX239" s="74">
        <v>6.0999999999999999E-2</v>
      </c>
      <c r="AY239" s="74">
        <v>0</v>
      </c>
      <c r="AZ239" s="74"/>
      <c r="BA239" s="187"/>
      <c r="BB239" s="187">
        <f t="shared" si="161"/>
        <v>193.455096</v>
      </c>
      <c r="BC239" s="187">
        <f t="shared" si="162"/>
        <v>193.455096</v>
      </c>
      <c r="BD239" s="187">
        <f t="shared" si="163"/>
        <v>0</v>
      </c>
      <c r="BE239" s="187"/>
      <c r="BF239" s="187"/>
      <c r="BG239" s="187"/>
    </row>
    <row r="240" spans="1:59" s="150" customFormat="1" ht="20.25" customHeight="1" x14ac:dyDescent="0.15">
      <c r="A240" s="261"/>
      <c r="B240" s="75" t="s">
        <v>55</v>
      </c>
      <c r="C240" s="115">
        <v>594.44694900000002</v>
      </c>
      <c r="D240" s="115">
        <v>203.233757</v>
      </c>
      <c r="E240" s="115">
        <v>-26.487813855929002</v>
      </c>
      <c r="F240" s="79">
        <f t="shared" si="151"/>
        <v>0.89999254374190651</v>
      </c>
      <c r="G240" s="115"/>
      <c r="H240" s="115"/>
      <c r="I240" s="115"/>
      <c r="J240" s="115" t="s">
        <v>56</v>
      </c>
      <c r="K240" s="79">
        <f t="shared" si="152"/>
        <v>0</v>
      </c>
      <c r="L240" s="115">
        <v>591.45144900000003</v>
      </c>
      <c r="M240" s="115">
        <v>1272</v>
      </c>
      <c r="N240" s="115">
        <v>202.88319100000001</v>
      </c>
      <c r="O240" s="115">
        <v>-26.614617952985402</v>
      </c>
      <c r="P240" s="79">
        <f t="shared" si="153"/>
        <v>1.0806175863512801</v>
      </c>
      <c r="Q240" s="115"/>
      <c r="R240" s="115"/>
      <c r="S240" s="115" t="s">
        <v>56</v>
      </c>
      <c r="T240" s="115"/>
      <c r="U240" s="115" t="s">
        <v>56</v>
      </c>
      <c r="V240" s="79">
        <f t="shared" si="154"/>
        <v>0</v>
      </c>
      <c r="W240" s="115">
        <v>591.45144900000003</v>
      </c>
      <c r="X240" s="74">
        <v>1272</v>
      </c>
      <c r="Y240" s="74">
        <v>-14.5735392881128</v>
      </c>
      <c r="Z240" s="74">
        <v>202.88319100000001</v>
      </c>
      <c r="AA240" s="74">
        <v>-26.614617952985402</v>
      </c>
      <c r="AB240" s="79">
        <f t="shared" si="155"/>
        <v>1.0916868887168731</v>
      </c>
      <c r="AC240" s="74"/>
      <c r="AD240" s="74"/>
      <c r="AE240" s="79">
        <f t="shared" si="156"/>
        <v>0</v>
      </c>
      <c r="AF240" s="74"/>
      <c r="AG240" s="74"/>
      <c r="AH240" s="79">
        <f t="shared" si="157"/>
        <v>0</v>
      </c>
      <c r="AI240" s="74"/>
      <c r="AJ240" s="74"/>
      <c r="AK240" s="74" t="s">
        <v>56</v>
      </c>
      <c r="AL240" s="79">
        <f t="shared" si="158"/>
        <v>0</v>
      </c>
      <c r="AM240" s="74"/>
      <c r="AN240" s="115"/>
      <c r="AO240" s="115"/>
      <c r="AP240" s="115"/>
      <c r="AQ240" s="115" t="s">
        <v>56</v>
      </c>
      <c r="AR240" s="79">
        <f t="shared" si="159"/>
        <v>0</v>
      </c>
      <c r="AS240" s="115"/>
      <c r="AT240" s="115"/>
      <c r="AU240" s="115"/>
      <c r="AV240" s="115">
        <v>0.35056599999999999</v>
      </c>
      <c r="AW240" s="115"/>
      <c r="AX240" s="115"/>
      <c r="AY240" s="115"/>
      <c r="AZ240" s="115"/>
      <c r="BA240" s="187"/>
      <c r="BB240" s="187">
        <f t="shared" si="161"/>
        <v>203.233757</v>
      </c>
      <c r="BC240" s="187">
        <f t="shared" si="162"/>
        <v>203.233757</v>
      </c>
      <c r="BD240" s="187">
        <f t="shared" si="163"/>
        <v>0</v>
      </c>
      <c r="BE240" s="187"/>
      <c r="BF240" s="187"/>
      <c r="BG240" s="187"/>
    </row>
    <row r="241" spans="1:59" s="150" customFormat="1" ht="20.25" customHeight="1" x14ac:dyDescent="0.15">
      <c r="A241" s="261"/>
      <c r="B241" s="75" t="s">
        <v>36</v>
      </c>
      <c r="C241" s="74">
        <v>63.133580600000002</v>
      </c>
      <c r="D241" s="74">
        <v>25.594116</v>
      </c>
      <c r="E241" s="76">
        <v>90.785036539634007</v>
      </c>
      <c r="F241" s="79">
        <f t="shared" si="151"/>
        <v>0.11333999776260313</v>
      </c>
      <c r="G241" s="74">
        <v>0</v>
      </c>
      <c r="H241" s="74">
        <v>0</v>
      </c>
      <c r="I241" s="74">
        <v>0</v>
      </c>
      <c r="J241" s="76" t="s">
        <v>56</v>
      </c>
      <c r="K241" s="79">
        <f t="shared" si="152"/>
        <v>0</v>
      </c>
      <c r="L241" s="74">
        <v>32.743380600000002</v>
      </c>
      <c r="M241" s="74">
        <v>75</v>
      </c>
      <c r="N241" s="74">
        <v>9.5624870000000008</v>
      </c>
      <c r="O241" s="76">
        <v>-16.631761663722799</v>
      </c>
      <c r="P241" s="79">
        <f t="shared" si="153"/>
        <v>5.0932714388623221E-2</v>
      </c>
      <c r="Q241" s="74"/>
      <c r="R241" s="74"/>
      <c r="S241" s="74"/>
      <c r="T241" s="74"/>
      <c r="U241" s="74"/>
      <c r="V241" s="79">
        <f t="shared" si="154"/>
        <v>0</v>
      </c>
      <c r="W241" s="74">
        <v>32.499380600000002</v>
      </c>
      <c r="X241" s="74">
        <v>73</v>
      </c>
      <c r="Y241" s="76">
        <v>7.3529411764705799</v>
      </c>
      <c r="Z241" s="74">
        <v>9.5398449999999997</v>
      </c>
      <c r="AA241" s="76">
        <v>-16.829160483968</v>
      </c>
      <c r="AB241" s="79">
        <f t="shared" si="155"/>
        <v>5.1332609939535201E-2</v>
      </c>
      <c r="AC241" s="74">
        <v>2</v>
      </c>
      <c r="AD241" s="74">
        <v>2.2641999999999999E-2</v>
      </c>
      <c r="AE241" s="79">
        <f t="shared" si="156"/>
        <v>1.2501708687406006E-2</v>
      </c>
      <c r="AF241" s="74">
        <v>0</v>
      </c>
      <c r="AG241" s="74">
        <v>0</v>
      </c>
      <c r="AH241" s="79">
        <f t="shared" si="157"/>
        <v>0</v>
      </c>
      <c r="AI241" s="74">
        <v>1.0902000000000001</v>
      </c>
      <c r="AJ241" s="74">
        <v>4.4328000000000003</v>
      </c>
      <c r="AK241" s="76" t="s">
        <v>56</v>
      </c>
      <c r="AL241" s="79">
        <f t="shared" si="158"/>
        <v>0.3538576050079747</v>
      </c>
      <c r="AM241" s="74">
        <v>4.4328000000000003</v>
      </c>
      <c r="AN241" s="74">
        <v>0</v>
      </c>
      <c r="AO241" s="74">
        <v>0</v>
      </c>
      <c r="AP241" s="74">
        <v>0</v>
      </c>
      <c r="AQ241" s="76" t="s">
        <v>56</v>
      </c>
      <c r="AR241" s="79">
        <f t="shared" si="159"/>
        <v>0</v>
      </c>
      <c r="AS241" s="74">
        <v>0</v>
      </c>
      <c r="AT241" s="74">
        <v>0</v>
      </c>
      <c r="AU241" s="74">
        <v>0</v>
      </c>
      <c r="AV241" s="74">
        <v>10.094340000000001</v>
      </c>
      <c r="AW241" s="74">
        <v>1.504489</v>
      </c>
      <c r="AX241" s="74">
        <v>0</v>
      </c>
      <c r="AY241" s="74">
        <v>0</v>
      </c>
      <c r="AZ241" s="74"/>
      <c r="BA241" s="187"/>
      <c r="BB241" s="187">
        <f t="shared" si="161"/>
        <v>25.594116</v>
      </c>
      <c r="BC241" s="187">
        <f t="shared" si="162"/>
        <v>25.594116</v>
      </c>
      <c r="BD241" s="187">
        <f t="shared" si="163"/>
        <v>0</v>
      </c>
      <c r="BE241" s="187"/>
      <c r="BF241" s="187"/>
      <c r="BG241" s="187"/>
    </row>
    <row r="242" spans="1:59" s="150" customFormat="1" ht="20.25" customHeight="1" x14ac:dyDescent="0.15">
      <c r="A242" s="261"/>
      <c r="B242" s="75" t="s">
        <v>53</v>
      </c>
      <c r="C242" s="115">
        <v>629.44433860000004</v>
      </c>
      <c r="D242" s="115">
        <v>107.71088899999999</v>
      </c>
      <c r="E242" s="115">
        <v>-16.5355373886091</v>
      </c>
      <c r="F242" s="79">
        <f t="shared" si="151"/>
        <v>0.47698275331205009</v>
      </c>
      <c r="G242" s="115"/>
      <c r="H242" s="115"/>
      <c r="I242" s="115"/>
      <c r="J242" s="115"/>
      <c r="K242" s="79">
        <f t="shared" si="152"/>
        <v>0</v>
      </c>
      <c r="L242" s="115">
        <v>127.4343386</v>
      </c>
      <c r="M242" s="115">
        <v>210</v>
      </c>
      <c r="N242" s="115">
        <v>76.627762000000004</v>
      </c>
      <c r="O242" s="115">
        <v>-21.512074157533501</v>
      </c>
      <c r="P242" s="79">
        <f t="shared" si="153"/>
        <v>0.40814276831805324</v>
      </c>
      <c r="Q242" s="115"/>
      <c r="R242" s="115"/>
      <c r="S242" s="115"/>
      <c r="T242" s="115"/>
      <c r="U242" s="115"/>
      <c r="V242" s="79">
        <f t="shared" si="154"/>
        <v>0</v>
      </c>
      <c r="W242" s="115">
        <v>127.4343386</v>
      </c>
      <c r="X242" s="74">
        <v>210</v>
      </c>
      <c r="Y242" s="74">
        <v>-48.019801980197997</v>
      </c>
      <c r="Z242" s="74">
        <v>76.627762000000004</v>
      </c>
      <c r="AA242" s="74">
        <v>-21.512074157533501</v>
      </c>
      <c r="AB242" s="79">
        <f t="shared" si="155"/>
        <v>0.41232357729979235</v>
      </c>
      <c r="AC242" s="74"/>
      <c r="AD242" s="74"/>
      <c r="AE242" s="79">
        <f t="shared" si="156"/>
        <v>0</v>
      </c>
      <c r="AF242" s="74"/>
      <c r="AG242" s="74"/>
      <c r="AH242" s="79">
        <f t="shared" si="157"/>
        <v>0</v>
      </c>
      <c r="AI242" s="74"/>
      <c r="AJ242" s="74"/>
      <c r="AK242" s="74"/>
      <c r="AL242" s="79">
        <f t="shared" si="158"/>
        <v>0</v>
      </c>
      <c r="AM242" s="74"/>
      <c r="AN242" s="115"/>
      <c r="AO242" s="115"/>
      <c r="AP242" s="115"/>
      <c r="AQ242" s="115" t="e">
        <v>#DIV/0!</v>
      </c>
      <c r="AR242" s="79">
        <f t="shared" si="159"/>
        <v>0</v>
      </c>
      <c r="AS242" s="115"/>
      <c r="AT242" s="115"/>
      <c r="AU242" s="115"/>
      <c r="AV242" s="115">
        <v>30.771806000000002</v>
      </c>
      <c r="AW242" s="115">
        <v>0.31132100000000001</v>
      </c>
      <c r="AX242" s="115"/>
      <c r="AY242" s="115"/>
      <c r="AZ242" s="115"/>
      <c r="BA242" s="187"/>
      <c r="BB242" s="187">
        <f t="shared" si="161"/>
        <v>107.71088899999999</v>
      </c>
      <c r="BC242" s="187">
        <f t="shared" si="162"/>
        <v>107.71088900000001</v>
      </c>
      <c r="BD242" s="187">
        <f t="shared" si="163"/>
        <v>0</v>
      </c>
      <c r="BE242" s="187"/>
      <c r="BF242" s="187"/>
      <c r="BG242" s="187"/>
    </row>
    <row r="243" spans="1:59" s="150" customFormat="1" ht="20.25" customHeight="1" x14ac:dyDescent="0.15">
      <c r="A243" s="261"/>
      <c r="B243" s="90" t="s">
        <v>17</v>
      </c>
      <c r="C243" s="203">
        <f>C223+C224+C225+C226+C227+C228+C229+C230+C231+C232+C233+C234+C235+C236+C237+C238+C239+C240+C241+C242</f>
        <v>104396.63133006002</v>
      </c>
      <c r="D243" s="203">
        <f t="shared" ref="D243:AZ243" si="164">D223+D224+D225+D226+D227+D228+D229+D230+D231+D232+D233+D234+D235+D236+D237+D238+D239+D240+D241+D242</f>
        <v>22581.715638999998</v>
      </c>
      <c r="E243" s="203">
        <v>6.62</v>
      </c>
      <c r="F243" s="158">
        <f>D243/$D$390*100</f>
        <v>4.1585815044007823</v>
      </c>
      <c r="G243" s="203">
        <f t="shared" si="164"/>
        <v>1199.9831081</v>
      </c>
      <c r="H243" s="203">
        <f t="shared" si="164"/>
        <v>125</v>
      </c>
      <c r="I243" s="203">
        <f t="shared" si="164"/>
        <v>227.69962200000001</v>
      </c>
      <c r="J243" s="203">
        <v>28.33</v>
      </c>
      <c r="K243" s="158">
        <f>I243/$I$390*100</f>
        <v>1.4691141165250574</v>
      </c>
      <c r="L243" s="203">
        <f t="shared" si="164"/>
        <v>57019.395453109988</v>
      </c>
      <c r="M243" s="203">
        <f t="shared" si="164"/>
        <v>117328</v>
      </c>
      <c r="N243" s="203">
        <f t="shared" si="164"/>
        <v>18774.744513000001</v>
      </c>
      <c r="O243" s="203">
        <v>0.8</v>
      </c>
      <c r="P243" s="158">
        <f>N243/$N$390*100</f>
        <v>4.8979882446622716</v>
      </c>
      <c r="Q243" s="203">
        <f t="shared" si="164"/>
        <v>2009.7081988</v>
      </c>
      <c r="R243" s="203">
        <f t="shared" si="164"/>
        <v>3932</v>
      </c>
      <c r="S243" s="203">
        <v>-76.53</v>
      </c>
      <c r="T243" s="203">
        <f t="shared" si="164"/>
        <v>524.91756400000008</v>
      </c>
      <c r="U243" s="203">
        <v>-81.37</v>
      </c>
      <c r="V243" s="158">
        <f>T243/$T$390*100</f>
        <v>4.7641914125549008</v>
      </c>
      <c r="W243" s="203">
        <f t="shared" si="164"/>
        <v>55069.853697149985</v>
      </c>
      <c r="X243" s="203">
        <f t="shared" si="164"/>
        <v>101372</v>
      </c>
      <c r="Y243" s="203">
        <v>6.77</v>
      </c>
      <c r="Z243" s="203">
        <f t="shared" si="164"/>
        <v>18584.375528999997</v>
      </c>
      <c r="AA243" s="203">
        <v>0.33</v>
      </c>
      <c r="AB243" s="158">
        <f>Z243/$Z$390*100</f>
        <v>4.8905107662509106</v>
      </c>
      <c r="AC243" s="203">
        <f t="shared" si="164"/>
        <v>18161</v>
      </c>
      <c r="AD243" s="203">
        <f t="shared" si="164"/>
        <v>181.111243</v>
      </c>
      <c r="AE243" s="158">
        <f>AD243/$AD$390*100</f>
        <v>5.9990526563516191</v>
      </c>
      <c r="AF243" s="203">
        <f t="shared" si="164"/>
        <v>231</v>
      </c>
      <c r="AG243" s="203">
        <f t="shared" si="164"/>
        <v>9.2577410000000011</v>
      </c>
      <c r="AH243" s="158">
        <f>AG243/$AG$390*100</f>
        <v>3.445241682408521</v>
      </c>
      <c r="AI243" s="203">
        <f t="shared" si="164"/>
        <v>295.56987274999994</v>
      </c>
      <c r="AJ243" s="203">
        <f t="shared" si="164"/>
        <v>1252.7072860000001</v>
      </c>
      <c r="AK243" s="203">
        <v>133.47999999999999</v>
      </c>
      <c r="AL243" s="158">
        <f>AJ243/$AJ$390*100</f>
        <v>5.6229821562014246</v>
      </c>
      <c r="AM243" s="203">
        <f t="shared" si="164"/>
        <v>1249.1072770000001</v>
      </c>
      <c r="AN243" s="203">
        <f t="shared" si="164"/>
        <v>1523.2321699999998</v>
      </c>
      <c r="AO243" s="203">
        <f t="shared" si="164"/>
        <v>3507</v>
      </c>
      <c r="AP243" s="203">
        <f t="shared" si="164"/>
        <v>49.234260999999989</v>
      </c>
      <c r="AQ243" s="203">
        <v>150.43</v>
      </c>
      <c r="AR243" s="158">
        <f>AP243/$AP$390*100</f>
        <v>2.6123947375758751</v>
      </c>
      <c r="AS243" s="203">
        <f t="shared" si="164"/>
        <v>25.035283</v>
      </c>
      <c r="AT243" s="203">
        <f t="shared" si="164"/>
        <v>2.5808379999999995</v>
      </c>
      <c r="AU243" s="203">
        <f t="shared" si="164"/>
        <v>351.56062900000001</v>
      </c>
      <c r="AV243" s="203">
        <f t="shared" si="164"/>
        <v>966.55445299999997</v>
      </c>
      <c r="AW243" s="203">
        <f t="shared" si="164"/>
        <v>720.0157529999999</v>
      </c>
      <c r="AX243" s="203">
        <f t="shared" si="164"/>
        <v>210.49243500000003</v>
      </c>
      <c r="AY243" s="203">
        <f t="shared" si="164"/>
        <v>1.0905660000016308</v>
      </c>
      <c r="AZ243" s="203">
        <f t="shared" si="164"/>
        <v>2322.7408949999999</v>
      </c>
      <c r="BA243" s="187"/>
      <c r="BB243" s="187">
        <f t="shared" si="161"/>
        <v>22581.715638999998</v>
      </c>
      <c r="BC243" s="187">
        <f t="shared" si="162"/>
        <v>22581.715639000009</v>
      </c>
      <c r="BD243" s="187">
        <f t="shared" si="163"/>
        <v>0</v>
      </c>
      <c r="BE243" s="187"/>
      <c r="BF243" s="187"/>
      <c r="BG243" s="187"/>
    </row>
    <row r="244" spans="1:59" s="150" customFormat="1" ht="20.25" customHeight="1" x14ac:dyDescent="0.15">
      <c r="A244" s="261" t="s">
        <v>86</v>
      </c>
      <c r="B244" s="75" t="s">
        <v>74</v>
      </c>
      <c r="C244" s="79">
        <v>9921.4325232699994</v>
      </c>
      <c r="D244" s="79">
        <v>2732.6272640000002</v>
      </c>
      <c r="E244" s="79">
        <v>32.142153516501601</v>
      </c>
      <c r="F244" s="79">
        <f>D244/$D$256*100</f>
        <v>30.648548999974846</v>
      </c>
      <c r="G244" s="79">
        <v>0.11602075000000001</v>
      </c>
      <c r="H244" s="79">
        <v>11</v>
      </c>
      <c r="I244" s="79">
        <v>10.753019</v>
      </c>
      <c r="J244" s="79">
        <v>-4.9251228088851402</v>
      </c>
      <c r="K244" s="79">
        <f>I244/$I$256*100</f>
        <v>26.40993835194957</v>
      </c>
      <c r="L244" s="79">
        <v>7099.08103321</v>
      </c>
      <c r="M244" s="79">
        <v>14026</v>
      </c>
      <c r="N244" s="79">
        <v>1778.9458709999999</v>
      </c>
      <c r="O244" s="79">
        <v>13.0917946368344</v>
      </c>
      <c r="P244" s="79">
        <f>N244/$N$256*100</f>
        <v>30.579603887890737</v>
      </c>
      <c r="Q244" s="79">
        <v>3.0096204000000002</v>
      </c>
      <c r="R244" s="79">
        <v>10</v>
      </c>
      <c r="S244" s="79"/>
      <c r="T244" s="79">
        <v>0.97202500000000003</v>
      </c>
      <c r="U244" s="79"/>
      <c r="V244" s="79">
        <f>T244/$T$256*100</f>
        <v>0.2494514813359377</v>
      </c>
      <c r="W244" s="79">
        <v>6882.5170332099997</v>
      </c>
      <c r="X244" s="79">
        <v>11893</v>
      </c>
      <c r="Y244" s="79"/>
      <c r="Z244" s="79">
        <v>1738.3856820000001</v>
      </c>
      <c r="AA244" s="79"/>
      <c r="AB244" s="79">
        <f>Z244/$Z$256*100</f>
        <v>30.370415143044184</v>
      </c>
      <c r="AC244" s="79">
        <v>1961</v>
      </c>
      <c r="AD244" s="79">
        <v>22.48667</v>
      </c>
      <c r="AE244" s="79">
        <f>AD244/$AD$256*100</f>
        <v>31.969216634506946</v>
      </c>
      <c r="AF244" s="79">
        <v>172</v>
      </c>
      <c r="AG244" s="79">
        <v>18.073519000000001</v>
      </c>
      <c r="AH244" s="79">
        <f>AG244/$AG$256*100</f>
        <v>78.094086304687735</v>
      </c>
      <c r="AI244" s="79">
        <v>135.363223</v>
      </c>
      <c r="AJ244" s="79">
        <v>566.45515599999999</v>
      </c>
      <c r="AK244" s="79">
        <v>159.367220256146</v>
      </c>
      <c r="AL244" s="79">
        <f>AJ244/$AJ$256*100</f>
        <v>28.440095947861693</v>
      </c>
      <c r="AM244" s="115">
        <v>566.45515599999999</v>
      </c>
      <c r="AN244" s="79">
        <v>146.12778893999999</v>
      </c>
      <c r="AO244" s="79">
        <v>154</v>
      </c>
      <c r="AP244" s="79">
        <v>24.949638</v>
      </c>
      <c r="AQ244" s="79">
        <v>-19.094686564539</v>
      </c>
      <c r="AR244" s="79">
        <f>AP244/$AP$256*100</f>
        <v>90.336998099636816</v>
      </c>
      <c r="AS244" s="79">
        <v>0</v>
      </c>
      <c r="AT244" s="79">
        <v>1.2481070000000001</v>
      </c>
      <c r="AU244" s="79">
        <v>103.05964899999999</v>
      </c>
      <c r="AV244" s="79">
        <v>85.455854000000002</v>
      </c>
      <c r="AW244" s="79">
        <v>53.409030000000001</v>
      </c>
      <c r="AX244" s="79">
        <v>108.35093999999999</v>
      </c>
      <c r="AY244" s="80">
        <v>-4.5474735088646402E-13</v>
      </c>
      <c r="AZ244" s="162">
        <v>768.27530300000001</v>
      </c>
      <c r="BA244" s="187"/>
      <c r="BB244" s="187">
        <f t="shared" si="161"/>
        <v>2732.6272640000002</v>
      </c>
      <c r="BC244" s="187">
        <f t="shared" si="162"/>
        <v>2732.6272639999984</v>
      </c>
      <c r="BD244" s="187">
        <f t="shared" si="163"/>
        <v>0</v>
      </c>
      <c r="BE244" s="187"/>
      <c r="BF244" s="187"/>
      <c r="BG244" s="187"/>
    </row>
    <row r="245" spans="1:59" s="150" customFormat="1" ht="20.25" customHeight="1" x14ac:dyDescent="0.15">
      <c r="A245" s="261"/>
      <c r="B245" s="69" t="s">
        <v>31</v>
      </c>
      <c r="C245" s="74">
        <v>6757.5624261700004</v>
      </c>
      <c r="D245" s="74">
        <v>1060.6546000000001</v>
      </c>
      <c r="E245" s="74">
        <v>2.0317035335967399</v>
      </c>
      <c r="F245" s="79">
        <f t="shared" ref="F245:F255" si="165">D245/$D$256*100</f>
        <v>11.896069730550971</v>
      </c>
      <c r="G245" s="74">
        <v>302.68894717000001</v>
      </c>
      <c r="H245" s="74">
        <v>10</v>
      </c>
      <c r="I245" s="74">
        <v>7.986192</v>
      </c>
      <c r="J245" s="74">
        <v>20.5823689441883</v>
      </c>
      <c r="K245" s="79">
        <f t="shared" ref="K245:K255" si="166">I245/$I$256*100</f>
        <v>19.614476491377243</v>
      </c>
      <c r="L245" s="74">
        <v>4156.4170469999999</v>
      </c>
      <c r="M245" s="74">
        <v>7127</v>
      </c>
      <c r="N245" s="74">
        <v>952.963167</v>
      </c>
      <c r="O245" s="74">
        <v>-0.50814053864581898</v>
      </c>
      <c r="P245" s="79">
        <f t="shared" ref="P245:P255" si="167">N245/$N$256*100</f>
        <v>16.381182048124202</v>
      </c>
      <c r="Q245" s="74">
        <v>1226.291369</v>
      </c>
      <c r="R245" s="74">
        <v>2064</v>
      </c>
      <c r="S245" s="74">
        <v>10.6702412868633</v>
      </c>
      <c r="T245" s="74">
        <v>306.75946599999997</v>
      </c>
      <c r="U245" s="74">
        <v>-11.847476903350699</v>
      </c>
      <c r="V245" s="79">
        <f t="shared" ref="V245:V255" si="168">T245/$T$256*100</f>
        <v>78.723904434064153</v>
      </c>
      <c r="W245" s="74">
        <v>4150.3170469999995</v>
      </c>
      <c r="X245" s="74">
        <v>7077</v>
      </c>
      <c r="Y245" s="74">
        <v>29.331140350877199</v>
      </c>
      <c r="Z245" s="74">
        <v>952.37074600000005</v>
      </c>
      <c r="AA245" s="74">
        <v>2.26407424509237E-2</v>
      </c>
      <c r="AB245" s="79">
        <f t="shared" ref="AB245:AB255" si="169">Z245/$Z$256*100</f>
        <v>16.638364676838542</v>
      </c>
      <c r="AC245" s="74">
        <v>50</v>
      </c>
      <c r="AD245" s="74">
        <v>0.59246500000000002</v>
      </c>
      <c r="AE245" s="79">
        <f t="shared" ref="AE245:AE255" si="170">AD245/$AD$256*100</f>
        <v>0.84230532726113549</v>
      </c>
      <c r="AF245" s="74">
        <v>0</v>
      </c>
      <c r="AG245" s="74">
        <v>0</v>
      </c>
      <c r="AH245" s="79">
        <f t="shared" ref="AH245:AH255" si="171">AG245/$AG$256*100</f>
        <v>0</v>
      </c>
      <c r="AI245" s="74">
        <v>0</v>
      </c>
      <c r="AJ245" s="74">
        <v>0</v>
      </c>
      <c r="AK245" s="74" t="e">
        <v>#DIV/0!</v>
      </c>
      <c r="AL245" s="79">
        <f t="shared" ref="AL245:AL255" si="172">AJ245/$AJ$256*100</f>
        <v>0</v>
      </c>
      <c r="AM245" s="74">
        <v>0</v>
      </c>
      <c r="AN245" s="74">
        <v>101.94</v>
      </c>
      <c r="AO245" s="74">
        <v>792</v>
      </c>
      <c r="AP245" s="74">
        <v>1.442132</v>
      </c>
      <c r="AQ245" s="74">
        <v>-3.9205745050396898</v>
      </c>
      <c r="AR245" s="79">
        <f t="shared" ref="AR245:AR255" si="173">AP245/$AP$256*100</f>
        <v>5.2216339068096067</v>
      </c>
      <c r="AS245" s="74">
        <v>0.14154900000000001</v>
      </c>
      <c r="AT245" s="74">
        <v>2.0631889999999999</v>
      </c>
      <c r="AU245" s="74">
        <v>0</v>
      </c>
      <c r="AV245" s="74">
        <v>46.399832000000004</v>
      </c>
      <c r="AW245" s="74">
        <v>40.524875999999999</v>
      </c>
      <c r="AX245" s="74">
        <v>9.1336099999999991</v>
      </c>
      <c r="AY245" s="74">
        <v>0</v>
      </c>
      <c r="AZ245" s="74">
        <v>0</v>
      </c>
      <c r="BA245" s="187"/>
      <c r="BB245" s="187">
        <f t="shared" si="161"/>
        <v>1060.6546000000001</v>
      </c>
      <c r="BC245" s="187">
        <f t="shared" si="162"/>
        <v>1060.6545470000001</v>
      </c>
      <c r="BD245" s="187">
        <f t="shared" si="163"/>
        <v>-5.2999999979874701E-5</v>
      </c>
      <c r="BE245" s="187"/>
      <c r="BF245" s="187"/>
      <c r="BG245" s="187"/>
    </row>
    <row r="246" spans="1:59" s="150" customFormat="1" ht="20.25" customHeight="1" x14ac:dyDescent="0.15">
      <c r="A246" s="261"/>
      <c r="B246" s="69" t="s">
        <v>33</v>
      </c>
      <c r="C246" s="76">
        <v>2003.5818884100001</v>
      </c>
      <c r="D246" s="76">
        <v>889.46683300000007</v>
      </c>
      <c r="E246" s="76">
        <v>67.004841330753976</v>
      </c>
      <c r="F246" s="79">
        <f t="shared" si="165"/>
        <v>9.9760652227222089</v>
      </c>
      <c r="G246" s="76">
        <v>74.373227329999992</v>
      </c>
      <c r="H246" s="76">
        <v>4</v>
      </c>
      <c r="I246" s="76">
        <v>8.1912120000000002</v>
      </c>
      <c r="J246" s="76">
        <v>72.974705717266829</v>
      </c>
      <c r="K246" s="79">
        <f t="shared" si="166"/>
        <v>20.118015596154859</v>
      </c>
      <c r="L246" s="76">
        <v>785.00942098000007</v>
      </c>
      <c r="M246" s="76">
        <v>1503</v>
      </c>
      <c r="N246" s="76">
        <v>215.30574799999999</v>
      </c>
      <c r="O246" s="76">
        <v>-18.97543640911551</v>
      </c>
      <c r="P246" s="79">
        <f t="shared" si="167"/>
        <v>3.7010482420833726</v>
      </c>
      <c r="Q246" s="76">
        <v>11.5746558</v>
      </c>
      <c r="R246" s="81">
        <v>41</v>
      </c>
      <c r="S246" s="76">
        <v>925</v>
      </c>
      <c r="T246" s="76">
        <v>4.1023139999999998</v>
      </c>
      <c r="U246" s="76">
        <v>-82.632105706580418</v>
      </c>
      <c r="V246" s="79">
        <f t="shared" si="168"/>
        <v>1.0527798196601486</v>
      </c>
      <c r="W246" s="76">
        <v>758.41342098000007</v>
      </c>
      <c r="X246" s="76">
        <v>1285</v>
      </c>
      <c r="Y246" s="76">
        <v>10.775862068965525</v>
      </c>
      <c r="Z246" s="76">
        <v>212.68974799999998</v>
      </c>
      <c r="AA246" s="76">
        <v>-13.91105952361702</v>
      </c>
      <c r="AB246" s="79">
        <f t="shared" si="169"/>
        <v>3.7157898907668581</v>
      </c>
      <c r="AC246" s="76">
        <v>218</v>
      </c>
      <c r="AD246" s="76">
        <v>2.6160000000000001</v>
      </c>
      <c r="AE246" s="79">
        <f t="shared" si="170"/>
        <v>3.7191576483254378</v>
      </c>
      <c r="AF246" s="76">
        <v>0</v>
      </c>
      <c r="AG246" s="76">
        <v>0</v>
      </c>
      <c r="AH246" s="79">
        <f t="shared" si="171"/>
        <v>0</v>
      </c>
      <c r="AI246" s="76">
        <v>152.27119500000001</v>
      </c>
      <c r="AJ246" s="76">
        <v>627.03714400000001</v>
      </c>
      <c r="AK246" s="76">
        <v>182.42925142953433</v>
      </c>
      <c r="AL246" s="79">
        <f t="shared" si="172"/>
        <v>31.481744581795578</v>
      </c>
      <c r="AM246" s="76">
        <v>615.03714400000001</v>
      </c>
      <c r="AN246" s="76">
        <v>41.064999999999998</v>
      </c>
      <c r="AO246" s="76">
        <v>86</v>
      </c>
      <c r="AP246" s="76">
        <v>0.48885299999999998</v>
      </c>
      <c r="AQ246" s="76">
        <v>245.47671041194056</v>
      </c>
      <c r="AR246" s="79">
        <f t="shared" si="173"/>
        <v>1.7700261836264619</v>
      </c>
      <c r="AS246" s="76">
        <v>0</v>
      </c>
      <c r="AT246" s="76">
        <v>0</v>
      </c>
      <c r="AU246" s="76">
        <v>0</v>
      </c>
      <c r="AV246" s="76">
        <v>22.432185</v>
      </c>
      <c r="AW246" s="76">
        <v>13.717222</v>
      </c>
      <c r="AX246" s="76">
        <v>2.2944689999999999</v>
      </c>
      <c r="AY246" s="76">
        <v>-3.9968028886505635E-15</v>
      </c>
      <c r="AZ246" s="76"/>
      <c r="BA246" s="187"/>
      <c r="BB246" s="187">
        <f t="shared" si="161"/>
        <v>889.46683300000007</v>
      </c>
      <c r="BC246" s="187">
        <f t="shared" si="162"/>
        <v>889.46683300000007</v>
      </c>
      <c r="BD246" s="187">
        <f t="shared" si="163"/>
        <v>0</v>
      </c>
      <c r="BE246" s="187"/>
      <c r="BF246" s="187"/>
      <c r="BG246" s="187"/>
    </row>
    <row r="247" spans="1:59" s="150" customFormat="1" ht="20.25" customHeight="1" x14ac:dyDescent="0.15">
      <c r="A247" s="261"/>
      <c r="B247" s="69" t="s">
        <v>35</v>
      </c>
      <c r="C247" s="74">
        <v>192.642156910002</v>
      </c>
      <c r="D247" s="74">
        <v>61.325570999999997</v>
      </c>
      <c r="E247" s="74">
        <v>-52.522602205092298</v>
      </c>
      <c r="F247" s="79">
        <f t="shared" si="165"/>
        <v>0.68781417521015265</v>
      </c>
      <c r="G247" s="74">
        <v>0</v>
      </c>
      <c r="H247" s="74">
        <v>0</v>
      </c>
      <c r="I247" s="74">
        <v>0</v>
      </c>
      <c r="J247" s="74">
        <v>0</v>
      </c>
      <c r="K247" s="79">
        <f t="shared" si="166"/>
        <v>0</v>
      </c>
      <c r="L247" s="74">
        <v>178.5335</v>
      </c>
      <c r="M247" s="74">
        <v>576</v>
      </c>
      <c r="N247" s="74">
        <v>54.510399999999997</v>
      </c>
      <c r="O247" s="74">
        <v>-55.072326018591298</v>
      </c>
      <c r="P247" s="79">
        <f t="shared" si="167"/>
        <v>0.93701920162048569</v>
      </c>
      <c r="Q247" s="74">
        <v>90.165726559999996</v>
      </c>
      <c r="R247" s="74">
        <v>208</v>
      </c>
      <c r="S247" s="74">
        <v>6.6666666666666696</v>
      </c>
      <c r="T247" s="74">
        <v>26.62285</v>
      </c>
      <c r="U247" s="74">
        <v>-35.753967027262703</v>
      </c>
      <c r="V247" s="79">
        <f t="shared" si="168"/>
        <v>6.8322413208348225</v>
      </c>
      <c r="W247" s="74">
        <v>178.5335</v>
      </c>
      <c r="X247" s="74">
        <v>576</v>
      </c>
      <c r="Y247" s="74">
        <v>-1.70648464163823</v>
      </c>
      <c r="Z247" s="74">
        <v>54.510399999999997</v>
      </c>
      <c r="AA247" s="74">
        <v>-53.020830640087603</v>
      </c>
      <c r="AB247" s="79">
        <f t="shared" si="169"/>
        <v>0.95232231532691325</v>
      </c>
      <c r="AC247" s="74"/>
      <c r="AD247" s="74"/>
      <c r="AE247" s="79">
        <f t="shared" si="170"/>
        <v>0</v>
      </c>
      <c r="AF247" s="74"/>
      <c r="AG247" s="74"/>
      <c r="AH247" s="79">
        <f t="shared" si="171"/>
        <v>0</v>
      </c>
      <c r="AI247" s="74"/>
      <c r="AJ247" s="74"/>
      <c r="AK247" s="74"/>
      <c r="AL247" s="79">
        <f t="shared" si="172"/>
        <v>0</v>
      </c>
      <c r="AM247" s="74"/>
      <c r="AN247" s="74">
        <v>0</v>
      </c>
      <c r="AO247" s="74">
        <v>0</v>
      </c>
      <c r="AP247" s="74">
        <v>0</v>
      </c>
      <c r="AQ247" s="74">
        <v>0</v>
      </c>
      <c r="AR247" s="79">
        <f t="shared" si="173"/>
        <v>0</v>
      </c>
      <c r="AS247" s="74">
        <v>0.19811300000000001</v>
      </c>
      <c r="AT247" s="74">
        <v>0</v>
      </c>
      <c r="AU247" s="74">
        <v>0</v>
      </c>
      <c r="AV247" s="74">
        <v>0</v>
      </c>
      <c r="AW247" s="74">
        <v>6.6170580000000001</v>
      </c>
      <c r="AX247" s="74">
        <v>0</v>
      </c>
      <c r="AY247" s="76">
        <v>0</v>
      </c>
      <c r="AZ247" s="74">
        <v>0</v>
      </c>
      <c r="BA247" s="187"/>
      <c r="BB247" s="187">
        <f t="shared" si="161"/>
        <v>61.325570999999997</v>
      </c>
      <c r="BC247" s="187">
        <f t="shared" si="162"/>
        <v>61.325570999999997</v>
      </c>
      <c r="BD247" s="187">
        <f t="shared" si="163"/>
        <v>0</v>
      </c>
      <c r="BE247" s="187"/>
      <c r="BF247" s="187"/>
      <c r="BG247" s="187"/>
    </row>
    <row r="248" spans="1:59" s="150" customFormat="1" ht="20.25" customHeight="1" x14ac:dyDescent="0.15">
      <c r="A248" s="261"/>
      <c r="B248" s="69" t="s">
        <v>32</v>
      </c>
      <c r="C248" s="76">
        <v>7799.24535818</v>
      </c>
      <c r="D248" s="76">
        <v>1789.137954</v>
      </c>
      <c r="E248" s="76">
        <v>-14.958421992838501</v>
      </c>
      <c r="F248" s="79">
        <f t="shared" si="165"/>
        <v>20.066579505108727</v>
      </c>
      <c r="G248" s="76">
        <v>349.01100000000002</v>
      </c>
      <c r="H248" s="76">
        <v>80</v>
      </c>
      <c r="I248" s="76">
        <v>10.950585999999999</v>
      </c>
      <c r="J248" s="76">
        <v>-59.324328184366003</v>
      </c>
      <c r="K248" s="79">
        <f t="shared" si="166"/>
        <v>26.895172525755047</v>
      </c>
      <c r="L248" s="76">
        <v>4918.3254305600003</v>
      </c>
      <c r="M248" s="76">
        <v>8485</v>
      </c>
      <c r="N248" s="76">
        <v>1488.1946359999999</v>
      </c>
      <c r="O248" s="76">
        <v>1.28521381819511</v>
      </c>
      <c r="P248" s="79">
        <f t="shared" si="167"/>
        <v>25.581667896045694</v>
      </c>
      <c r="Q248" s="76">
        <v>2.1960000000000002</v>
      </c>
      <c r="R248" s="76">
        <v>18</v>
      </c>
      <c r="S248" s="76">
        <v>-99.528672427337</v>
      </c>
      <c r="T248" s="76">
        <v>1.0035229999999999</v>
      </c>
      <c r="U248" s="76">
        <v>-99.836074669411403</v>
      </c>
      <c r="V248" s="79">
        <f t="shared" si="168"/>
        <v>0.25753483594010873</v>
      </c>
      <c r="W248" s="76">
        <v>4910.5174305600003</v>
      </c>
      <c r="X248" s="76">
        <v>8421</v>
      </c>
      <c r="Y248" s="76">
        <v>11.007118375955701</v>
      </c>
      <c r="Z248" s="76">
        <v>1487.470092</v>
      </c>
      <c r="AA248" s="76">
        <v>1.2879985710961801</v>
      </c>
      <c r="AB248" s="79">
        <f t="shared" si="169"/>
        <v>25.986801821174986</v>
      </c>
      <c r="AC248" s="76">
        <v>64</v>
      </c>
      <c r="AD248" s="76">
        <v>0.72454399999999997</v>
      </c>
      <c r="AE248" s="79">
        <f t="shared" si="170"/>
        <v>1.0300815593074564</v>
      </c>
      <c r="AF248" s="76">
        <v>0</v>
      </c>
      <c r="AG248" s="76">
        <v>0</v>
      </c>
      <c r="AH248" s="79">
        <f t="shared" si="171"/>
        <v>0</v>
      </c>
      <c r="AI248" s="76">
        <v>0</v>
      </c>
      <c r="AJ248" s="76">
        <v>0</v>
      </c>
      <c r="AK248" s="76">
        <v>-100</v>
      </c>
      <c r="AL248" s="79">
        <f t="shared" si="172"/>
        <v>0</v>
      </c>
      <c r="AM248" s="76">
        <v>0</v>
      </c>
      <c r="AN248" s="76">
        <v>22.616800000000001</v>
      </c>
      <c r="AO248" s="76">
        <v>101</v>
      </c>
      <c r="AP248" s="76">
        <v>0.64797300000000002</v>
      </c>
      <c r="AQ248" s="76">
        <v>26.8900651513638</v>
      </c>
      <c r="AR248" s="79">
        <f t="shared" si="173"/>
        <v>2.3461637266887787</v>
      </c>
      <c r="AS248" s="76">
        <v>8.4905999999999995E-2</v>
      </c>
      <c r="AT248" s="76">
        <v>0.220443</v>
      </c>
      <c r="AU248" s="76">
        <v>0</v>
      </c>
      <c r="AV248" s="76">
        <v>228.98791700000001</v>
      </c>
      <c r="AW248" s="76">
        <v>57.020631999999999</v>
      </c>
      <c r="AX248" s="76">
        <v>3.0308609999999998</v>
      </c>
      <c r="AY248" s="76">
        <v>0</v>
      </c>
      <c r="AZ248" s="76">
        <v>0</v>
      </c>
      <c r="BA248" s="187"/>
      <c r="BB248" s="187">
        <f t="shared" si="161"/>
        <v>1789.137954</v>
      </c>
      <c r="BC248" s="187">
        <f t="shared" si="162"/>
        <v>1789.1379539999998</v>
      </c>
      <c r="BD248" s="187">
        <f t="shared" si="163"/>
        <v>0</v>
      </c>
      <c r="BE248" s="187"/>
      <c r="BF248" s="187"/>
      <c r="BG248" s="187"/>
    </row>
    <row r="249" spans="1:59" s="150" customFormat="1" ht="20.25" customHeight="1" x14ac:dyDescent="0.15">
      <c r="A249" s="261"/>
      <c r="B249" s="69" t="s">
        <v>37</v>
      </c>
      <c r="C249" s="81">
        <v>37.33</v>
      </c>
      <c r="D249" s="81">
        <v>5.88</v>
      </c>
      <c r="E249" s="81">
        <v>82.043300000000002</v>
      </c>
      <c r="F249" s="79">
        <f t="shared" si="165"/>
        <v>6.5948792392584457E-2</v>
      </c>
      <c r="G249" s="81">
        <v>3</v>
      </c>
      <c r="H249" s="81">
        <v>1</v>
      </c>
      <c r="I249" s="81">
        <v>0.1</v>
      </c>
      <c r="J249" s="81">
        <v>-89.361699999999999</v>
      </c>
      <c r="K249" s="79">
        <f t="shared" si="166"/>
        <v>0.24560487014809113</v>
      </c>
      <c r="L249" s="81">
        <v>27.3</v>
      </c>
      <c r="M249" s="81">
        <v>52</v>
      </c>
      <c r="N249" s="81">
        <v>5.58</v>
      </c>
      <c r="O249" s="81">
        <v>173.52940000000001</v>
      </c>
      <c r="P249" s="79">
        <f t="shared" si="167"/>
        <v>9.5918708082169818E-2</v>
      </c>
      <c r="Q249" s="81">
        <v>0</v>
      </c>
      <c r="R249" s="81">
        <v>0</v>
      </c>
      <c r="S249" s="81">
        <v>-100</v>
      </c>
      <c r="T249" s="81">
        <v>0</v>
      </c>
      <c r="U249" s="81">
        <v>-100</v>
      </c>
      <c r="V249" s="79">
        <f t="shared" si="168"/>
        <v>0</v>
      </c>
      <c r="W249" s="81">
        <v>27.3</v>
      </c>
      <c r="X249" s="81">
        <v>52</v>
      </c>
      <c r="Y249" s="81">
        <v>147.619</v>
      </c>
      <c r="Z249" s="81">
        <v>5.58</v>
      </c>
      <c r="AA249" s="81">
        <v>173.52940000000001</v>
      </c>
      <c r="AB249" s="79">
        <f t="shared" si="169"/>
        <v>9.7485223361490222E-2</v>
      </c>
      <c r="AC249" s="81">
        <v>0</v>
      </c>
      <c r="AD249" s="81">
        <v>0</v>
      </c>
      <c r="AE249" s="79">
        <f t="shared" si="170"/>
        <v>0</v>
      </c>
      <c r="AF249" s="81">
        <v>0</v>
      </c>
      <c r="AG249" s="81">
        <v>0</v>
      </c>
      <c r="AH249" s="79">
        <f t="shared" si="171"/>
        <v>0</v>
      </c>
      <c r="AI249" s="81">
        <v>0</v>
      </c>
      <c r="AJ249" s="81">
        <v>0</v>
      </c>
      <c r="AK249" s="81">
        <v>0</v>
      </c>
      <c r="AL249" s="79">
        <f t="shared" si="172"/>
        <v>0</v>
      </c>
      <c r="AM249" s="81">
        <v>0</v>
      </c>
      <c r="AN249" s="81">
        <v>0</v>
      </c>
      <c r="AO249" s="81">
        <v>0</v>
      </c>
      <c r="AP249" s="81">
        <v>0</v>
      </c>
      <c r="AQ249" s="81">
        <v>0</v>
      </c>
      <c r="AR249" s="79">
        <f t="shared" si="173"/>
        <v>0</v>
      </c>
      <c r="AS249" s="81">
        <v>0</v>
      </c>
      <c r="AT249" s="81">
        <v>0</v>
      </c>
      <c r="AU249" s="81">
        <v>0</v>
      </c>
      <c r="AV249" s="81">
        <v>0.14000000000000001</v>
      </c>
      <c r="AW249" s="81">
        <v>0.04</v>
      </c>
      <c r="AX249" s="81">
        <v>0.02</v>
      </c>
      <c r="AY249" s="81">
        <v>0</v>
      </c>
      <c r="AZ249" s="81">
        <v>0</v>
      </c>
      <c r="BA249" s="187"/>
      <c r="BB249" s="187">
        <f t="shared" si="161"/>
        <v>5.88</v>
      </c>
      <c r="BC249" s="187">
        <f t="shared" si="162"/>
        <v>5.879999999999999</v>
      </c>
      <c r="BD249" s="187">
        <f t="shared" si="163"/>
        <v>0</v>
      </c>
      <c r="BE249" s="187"/>
      <c r="BF249" s="187"/>
      <c r="BG249" s="187"/>
    </row>
    <row r="250" spans="1:59" s="150" customFormat="1" ht="20.25" customHeight="1" x14ac:dyDescent="0.15">
      <c r="A250" s="261"/>
      <c r="B250" s="69" t="s">
        <v>38</v>
      </c>
      <c r="C250" s="83">
        <v>1077.9100000000001</v>
      </c>
      <c r="D250" s="83">
        <v>152.91</v>
      </c>
      <c r="E250" s="83">
        <v>-23.1144408688656</v>
      </c>
      <c r="F250" s="79">
        <f t="shared" si="165"/>
        <v>1.7150050756377699</v>
      </c>
      <c r="G250" s="161">
        <v>0</v>
      </c>
      <c r="H250" s="83">
        <v>0</v>
      </c>
      <c r="I250" s="83">
        <v>0</v>
      </c>
      <c r="J250" s="83">
        <v>-100</v>
      </c>
      <c r="K250" s="79">
        <f t="shared" si="166"/>
        <v>0</v>
      </c>
      <c r="L250" s="94">
        <v>538.20000000000005</v>
      </c>
      <c r="M250" s="94">
        <v>1073</v>
      </c>
      <c r="N250" s="83">
        <v>141.86000000000001</v>
      </c>
      <c r="O250" s="83">
        <v>-23.858085985722699</v>
      </c>
      <c r="P250" s="79">
        <f t="shared" si="167"/>
        <v>2.4385354710639091</v>
      </c>
      <c r="Q250" s="83">
        <v>24.21</v>
      </c>
      <c r="R250" s="83">
        <v>59</v>
      </c>
      <c r="S250" s="83">
        <v>110.71428571428601</v>
      </c>
      <c r="T250" s="83">
        <v>6.9</v>
      </c>
      <c r="U250" s="83">
        <v>171.65354330708701</v>
      </c>
      <c r="V250" s="79">
        <f t="shared" si="168"/>
        <v>1.7707520086602404</v>
      </c>
      <c r="W250" s="94">
        <v>525.76</v>
      </c>
      <c r="X250" s="83">
        <v>971</v>
      </c>
      <c r="Y250" s="83">
        <v>-2.9970029970029999</v>
      </c>
      <c r="Z250" s="83">
        <v>140.71</v>
      </c>
      <c r="AA250" s="83">
        <v>-22.940854326396501</v>
      </c>
      <c r="AB250" s="79">
        <f t="shared" si="169"/>
        <v>2.4582698529023816</v>
      </c>
      <c r="AC250" s="83">
        <v>102</v>
      </c>
      <c r="AD250" s="83">
        <v>1.1499999999999999</v>
      </c>
      <c r="AE250" s="79">
        <f t="shared" si="170"/>
        <v>1.6349508010604943</v>
      </c>
      <c r="AF250" s="83">
        <v>0</v>
      </c>
      <c r="AG250" s="83">
        <v>0</v>
      </c>
      <c r="AH250" s="79">
        <f t="shared" si="171"/>
        <v>0</v>
      </c>
      <c r="AI250" s="83">
        <v>0</v>
      </c>
      <c r="AJ250" s="83">
        <v>0</v>
      </c>
      <c r="AK250" s="83">
        <v>-1</v>
      </c>
      <c r="AL250" s="79">
        <f t="shared" si="172"/>
        <v>0</v>
      </c>
      <c r="AM250" s="83">
        <v>0</v>
      </c>
      <c r="AN250" s="94">
        <v>0</v>
      </c>
      <c r="AO250" s="83">
        <v>0</v>
      </c>
      <c r="AP250" s="83">
        <v>0</v>
      </c>
      <c r="AQ250" s="83">
        <v>0</v>
      </c>
      <c r="AR250" s="79">
        <f t="shared" si="173"/>
        <v>0</v>
      </c>
      <c r="AS250" s="83">
        <v>0</v>
      </c>
      <c r="AT250" s="83">
        <v>0</v>
      </c>
      <c r="AU250" s="83">
        <v>0</v>
      </c>
      <c r="AV250" s="83">
        <v>1.64</v>
      </c>
      <c r="AW250" s="83">
        <v>9.41</v>
      </c>
      <c r="AX250" s="83">
        <v>0</v>
      </c>
      <c r="AY250" s="83">
        <v>0</v>
      </c>
      <c r="AZ250" s="83">
        <v>0</v>
      </c>
      <c r="BA250" s="187"/>
      <c r="BB250" s="187">
        <f t="shared" ref="BB250:BB261" si="174">D250</f>
        <v>152.91</v>
      </c>
      <c r="BC250" s="187">
        <f t="shared" ref="BC250:BC261" si="175">I250+N250+AJ250+AP250+AS250+AT250+AU250+AV250+AW250+AX250+AY250</f>
        <v>152.91</v>
      </c>
      <c r="BD250" s="187">
        <f t="shared" si="163"/>
        <v>0</v>
      </c>
      <c r="BE250" s="187"/>
      <c r="BF250" s="187"/>
      <c r="BG250" s="187"/>
    </row>
    <row r="251" spans="1:59" s="150" customFormat="1" ht="20.25" customHeight="1" x14ac:dyDescent="0.15">
      <c r="A251" s="261"/>
      <c r="B251" s="69" t="s">
        <v>34</v>
      </c>
      <c r="C251" s="79">
        <v>1670.7012293</v>
      </c>
      <c r="D251" s="79">
        <v>231.84743</v>
      </c>
      <c r="E251" s="79">
        <v>-3.0671219561949798</v>
      </c>
      <c r="F251" s="79">
        <f t="shared" si="165"/>
        <v>2.6003500047320163</v>
      </c>
      <c r="G251" s="79">
        <v>0.4</v>
      </c>
      <c r="H251" s="79">
        <v>1</v>
      </c>
      <c r="I251" s="79">
        <v>0.128302</v>
      </c>
      <c r="J251" s="79" t="s">
        <v>56</v>
      </c>
      <c r="K251" s="79">
        <f t="shared" si="166"/>
        <v>0.31511596049740387</v>
      </c>
      <c r="L251" s="79">
        <v>843.74742930000002</v>
      </c>
      <c r="M251" s="79">
        <v>1572</v>
      </c>
      <c r="N251" s="79">
        <v>214.83593200000001</v>
      </c>
      <c r="O251" s="79">
        <v>-5.3950210928093201</v>
      </c>
      <c r="P251" s="79">
        <f t="shared" si="167"/>
        <v>3.692972230657507</v>
      </c>
      <c r="Q251" s="79">
        <v>3.3961475999999999</v>
      </c>
      <c r="R251" s="79">
        <v>8</v>
      </c>
      <c r="S251" s="79">
        <v>-98.479087452471504</v>
      </c>
      <c r="T251" s="79">
        <v>1.0871759999999999</v>
      </c>
      <c r="U251" s="79">
        <v>-98.453761828638207</v>
      </c>
      <c r="V251" s="79">
        <f t="shared" si="168"/>
        <v>0.27900276605321817</v>
      </c>
      <c r="W251" s="79">
        <v>842.64942929999995</v>
      </c>
      <c r="X251" s="79">
        <v>1563</v>
      </c>
      <c r="Y251" s="79">
        <v>9.8383696416022506</v>
      </c>
      <c r="Z251" s="79">
        <v>214.73404300000001</v>
      </c>
      <c r="AA251" s="79">
        <v>-5.4021609135291104</v>
      </c>
      <c r="AB251" s="79">
        <f t="shared" si="169"/>
        <v>3.7515046855144889</v>
      </c>
      <c r="AC251" s="79">
        <v>9</v>
      </c>
      <c r="AD251" s="79">
        <v>0.10188899999999999</v>
      </c>
      <c r="AE251" s="79">
        <f t="shared" si="170"/>
        <v>0.14485521927761105</v>
      </c>
      <c r="AF251" s="79">
        <v>0</v>
      </c>
      <c r="AG251" s="79">
        <v>0</v>
      </c>
      <c r="AH251" s="79">
        <f t="shared" si="171"/>
        <v>0</v>
      </c>
      <c r="AI251" s="79"/>
      <c r="AJ251" s="79"/>
      <c r="AK251" s="79"/>
      <c r="AL251" s="79">
        <f t="shared" si="172"/>
        <v>0</v>
      </c>
      <c r="AM251" s="115"/>
      <c r="AN251" s="79">
        <v>0.18</v>
      </c>
      <c r="AO251" s="79">
        <v>1</v>
      </c>
      <c r="AP251" s="79">
        <v>9.4330000000000004E-3</v>
      </c>
      <c r="AQ251" s="79">
        <v>-50</v>
      </c>
      <c r="AR251" s="79">
        <f t="shared" si="173"/>
        <v>3.4154760204291298E-2</v>
      </c>
      <c r="AS251" s="79">
        <v>0</v>
      </c>
      <c r="AT251" s="79">
        <v>0</v>
      </c>
      <c r="AU251" s="79"/>
      <c r="AV251" s="79">
        <v>1.565334</v>
      </c>
      <c r="AW251" s="79">
        <v>14.474289000000001</v>
      </c>
      <c r="AX251" s="79">
        <v>0.83413999999999999</v>
      </c>
      <c r="AY251" s="80">
        <v>-1.2687451089732301E-14</v>
      </c>
      <c r="AZ251" s="162"/>
      <c r="BA251" s="187"/>
      <c r="BB251" s="187">
        <f t="shared" si="174"/>
        <v>231.84743</v>
      </c>
      <c r="BC251" s="187">
        <f t="shared" si="175"/>
        <v>231.84743</v>
      </c>
      <c r="BD251" s="187">
        <f t="shared" si="163"/>
        <v>0</v>
      </c>
      <c r="BE251" s="187"/>
      <c r="BF251" s="187"/>
      <c r="BG251" s="187"/>
    </row>
    <row r="252" spans="1:59" s="150" customFormat="1" ht="20.25" customHeight="1" x14ac:dyDescent="0.15">
      <c r="A252" s="261"/>
      <c r="B252" s="69" t="s">
        <v>36</v>
      </c>
      <c r="C252" s="74">
        <v>1075.1163234000001</v>
      </c>
      <c r="D252" s="74">
        <v>898.42657299999996</v>
      </c>
      <c r="E252" s="76">
        <v>425.65408487287198</v>
      </c>
      <c r="F252" s="79">
        <f t="shared" si="165"/>
        <v>10.076555704550701</v>
      </c>
      <c r="G252" s="74">
        <v>6.0553999999999997</v>
      </c>
      <c r="H252" s="74">
        <v>1</v>
      </c>
      <c r="I252" s="74">
        <v>0.50271200000000005</v>
      </c>
      <c r="J252" s="76" t="s">
        <v>56</v>
      </c>
      <c r="K252" s="79">
        <f t="shared" si="166"/>
        <v>1.234685154818872</v>
      </c>
      <c r="L252" s="74">
        <v>402.6747234</v>
      </c>
      <c r="M252" s="74">
        <v>1105</v>
      </c>
      <c r="N252" s="74">
        <v>118.19550700000001</v>
      </c>
      <c r="O252" s="76">
        <v>32.782246217502802</v>
      </c>
      <c r="P252" s="79">
        <f t="shared" si="167"/>
        <v>2.0317491635406917</v>
      </c>
      <c r="Q252" s="74"/>
      <c r="R252" s="74"/>
      <c r="S252" s="74"/>
      <c r="T252" s="74"/>
      <c r="U252" s="74"/>
      <c r="V252" s="79">
        <f t="shared" si="168"/>
        <v>0</v>
      </c>
      <c r="W252" s="74">
        <v>346.31072339999997</v>
      </c>
      <c r="X252" s="74">
        <v>643</v>
      </c>
      <c r="Y252" s="76">
        <v>63.197969543147202</v>
      </c>
      <c r="Z252" s="74">
        <v>112.925366</v>
      </c>
      <c r="AA252" s="76">
        <v>30.6302553636516</v>
      </c>
      <c r="AB252" s="79">
        <f t="shared" si="169"/>
        <v>1.9728592343526943</v>
      </c>
      <c r="AC252" s="74">
        <v>461</v>
      </c>
      <c r="AD252" s="74">
        <v>5.2191979999999996</v>
      </c>
      <c r="AE252" s="79">
        <f t="shared" si="170"/>
        <v>7.4201147399941991</v>
      </c>
      <c r="AF252" s="74">
        <v>1</v>
      </c>
      <c r="AG252" s="74">
        <v>5.0943000000000002E-2</v>
      </c>
      <c r="AH252" s="79">
        <f t="shared" si="171"/>
        <v>0.22012022332893263</v>
      </c>
      <c r="AI252" s="74">
        <v>183.45920000000001</v>
      </c>
      <c r="AJ252" s="74">
        <v>764.16650000000004</v>
      </c>
      <c r="AK252" s="76">
        <v>850.50904590431105</v>
      </c>
      <c r="AL252" s="79">
        <f t="shared" si="172"/>
        <v>38.366617992513518</v>
      </c>
      <c r="AM252" s="74">
        <v>764.16650000000004</v>
      </c>
      <c r="AN252" s="74">
        <v>0</v>
      </c>
      <c r="AO252" s="74">
        <v>0</v>
      </c>
      <c r="AP252" s="74">
        <v>0</v>
      </c>
      <c r="AQ252" s="76">
        <v>-100</v>
      </c>
      <c r="AR252" s="79">
        <f t="shared" si="173"/>
        <v>0</v>
      </c>
      <c r="AS252" s="74">
        <v>0</v>
      </c>
      <c r="AT252" s="74">
        <v>0</v>
      </c>
      <c r="AU252" s="74">
        <v>0</v>
      </c>
      <c r="AV252" s="74">
        <v>6.6517330000000001</v>
      </c>
      <c r="AW252" s="74">
        <v>8.9101210000000002</v>
      </c>
      <c r="AX252" s="74">
        <v>0</v>
      </c>
      <c r="AY252" s="74">
        <v>0</v>
      </c>
      <c r="AZ252" s="74"/>
      <c r="BA252" s="187"/>
      <c r="BB252" s="187">
        <f t="shared" si="174"/>
        <v>898.42657299999996</v>
      </c>
      <c r="BC252" s="187">
        <f t="shared" si="175"/>
        <v>898.42657300000008</v>
      </c>
      <c r="BD252" s="187">
        <f t="shared" si="163"/>
        <v>0</v>
      </c>
      <c r="BE252" s="187"/>
      <c r="BF252" s="187"/>
      <c r="BG252" s="187"/>
    </row>
    <row r="253" spans="1:59" s="150" customFormat="1" ht="20.25" customHeight="1" x14ac:dyDescent="0.15">
      <c r="A253" s="261"/>
      <c r="B253" s="69" t="s">
        <v>39</v>
      </c>
      <c r="C253" s="89">
        <v>4386.1115183000002</v>
      </c>
      <c r="D253" s="87">
        <v>995.33691799999997</v>
      </c>
      <c r="E253" s="88">
        <v>20.6559800862006</v>
      </c>
      <c r="F253" s="79">
        <f t="shared" si="165"/>
        <v>11.163480912560688</v>
      </c>
      <c r="G253" s="95">
        <v>0</v>
      </c>
      <c r="H253" s="95">
        <v>0</v>
      </c>
      <c r="I253" s="95">
        <v>0</v>
      </c>
      <c r="J253" s="88">
        <v>-100</v>
      </c>
      <c r="K253" s="79">
        <f t="shared" si="166"/>
        <v>0</v>
      </c>
      <c r="L253" s="89">
        <v>3408.0653182999999</v>
      </c>
      <c r="M253" s="89">
        <v>6198</v>
      </c>
      <c r="N253" s="89">
        <v>772.112168</v>
      </c>
      <c r="O253" s="88">
        <v>8.5699529255920996</v>
      </c>
      <c r="P253" s="79">
        <f t="shared" si="167"/>
        <v>13.272401729226392</v>
      </c>
      <c r="Q253" s="89">
        <v>162.38182499999999</v>
      </c>
      <c r="R253" s="89">
        <v>281</v>
      </c>
      <c r="S253" s="88">
        <v>9266.6666666666697</v>
      </c>
      <c r="T253" s="89">
        <v>42.217599999999997</v>
      </c>
      <c r="U253" s="88">
        <v>15466.9616519174</v>
      </c>
      <c r="V253" s="79">
        <f t="shared" si="168"/>
        <v>10.834333333451385</v>
      </c>
      <c r="W253" s="87">
        <v>3331.456138</v>
      </c>
      <c r="X253" s="89">
        <v>5576</v>
      </c>
      <c r="Y253" s="88">
        <v>30.738569753810101</v>
      </c>
      <c r="Z253" s="87">
        <v>760.55356800000004</v>
      </c>
      <c r="AA253" s="88">
        <v>9.0437823463912501</v>
      </c>
      <c r="AB253" s="79">
        <f t="shared" si="169"/>
        <v>13.287228396928018</v>
      </c>
      <c r="AC253" s="89">
        <v>573</v>
      </c>
      <c r="AD253" s="89">
        <v>6.5397999999999996</v>
      </c>
      <c r="AE253" s="79">
        <f t="shared" si="170"/>
        <v>9.2976097815438425</v>
      </c>
      <c r="AF253" s="89">
        <v>49</v>
      </c>
      <c r="AG253" s="89">
        <v>5.0187999999999997</v>
      </c>
      <c r="AH253" s="79">
        <f t="shared" si="171"/>
        <v>21.685793471983335</v>
      </c>
      <c r="AI253" s="102">
        <v>3.7492000000000001</v>
      </c>
      <c r="AJ253" s="102">
        <v>14.9968</v>
      </c>
      <c r="AK253" s="102" t="s">
        <v>49</v>
      </c>
      <c r="AL253" s="79">
        <f t="shared" si="172"/>
        <v>0.75294650669733199</v>
      </c>
      <c r="AM253" s="102">
        <v>14.9968</v>
      </c>
      <c r="AN253" s="102">
        <v>2.39</v>
      </c>
      <c r="AO253" s="89">
        <v>5</v>
      </c>
      <c r="AP253" s="102">
        <v>8.0376000000000003E-2</v>
      </c>
      <c r="AQ253" s="88">
        <v>-14.207032000512401</v>
      </c>
      <c r="AR253" s="79">
        <f t="shared" si="173"/>
        <v>0.29102332303404194</v>
      </c>
      <c r="AS253" s="102">
        <v>0</v>
      </c>
      <c r="AT253" s="102">
        <v>0.796211</v>
      </c>
      <c r="AU253" s="102">
        <v>0</v>
      </c>
      <c r="AV253" s="88">
        <v>198.06763000000001</v>
      </c>
      <c r="AW253" s="102">
        <v>8.6604329999999994</v>
      </c>
      <c r="AX253" s="102">
        <v>0.62329999999999997</v>
      </c>
      <c r="AY253" s="102">
        <v>-3.7303493627405298E-14</v>
      </c>
      <c r="AZ253" s="102"/>
      <c r="BA253" s="187"/>
      <c r="BB253" s="187">
        <f t="shared" si="174"/>
        <v>995.33691799999997</v>
      </c>
      <c r="BC253" s="187">
        <f t="shared" si="175"/>
        <v>995.33691799999997</v>
      </c>
      <c r="BD253" s="187">
        <f t="shared" si="163"/>
        <v>0</v>
      </c>
      <c r="BE253" s="187"/>
      <c r="BF253" s="187"/>
      <c r="BG253" s="187"/>
    </row>
    <row r="254" spans="1:59" s="150" customFormat="1" ht="20.25" customHeight="1" x14ac:dyDescent="0.15">
      <c r="A254" s="261"/>
      <c r="B254" s="69" t="s">
        <v>42</v>
      </c>
      <c r="C254" s="79">
        <v>722.73519999999996</v>
      </c>
      <c r="D254" s="79">
        <v>48.097700000000003</v>
      </c>
      <c r="E254" s="79">
        <v>-2.4226866700662799</v>
      </c>
      <c r="F254" s="79">
        <f t="shared" si="165"/>
        <v>0.53945327072462745</v>
      </c>
      <c r="G254" s="79"/>
      <c r="H254" s="79"/>
      <c r="I254" s="79"/>
      <c r="J254" s="79"/>
      <c r="K254" s="79">
        <f t="shared" si="166"/>
        <v>0</v>
      </c>
      <c r="L254" s="79">
        <v>399.40339999999998</v>
      </c>
      <c r="M254" s="79">
        <v>2856</v>
      </c>
      <c r="N254" s="79">
        <v>46.272300000000001</v>
      </c>
      <c r="O254" s="79">
        <v>0.97324025723222196</v>
      </c>
      <c r="P254" s="79">
        <f t="shared" si="167"/>
        <v>0.79540846523128794</v>
      </c>
      <c r="Q254" s="79"/>
      <c r="R254" s="79"/>
      <c r="S254" s="79"/>
      <c r="T254" s="79"/>
      <c r="U254" s="79"/>
      <c r="V254" s="79">
        <f t="shared" si="168"/>
        <v>0</v>
      </c>
      <c r="W254" s="79">
        <v>66.343400000000003</v>
      </c>
      <c r="X254" s="79">
        <v>122</v>
      </c>
      <c r="Y254" s="79">
        <v>-43.778801843318</v>
      </c>
      <c r="Z254" s="79">
        <v>15.387</v>
      </c>
      <c r="AA254" s="79">
        <v>-57.198172987588102</v>
      </c>
      <c r="AB254" s="79">
        <f t="shared" si="169"/>
        <v>0.26881812398982979</v>
      </c>
      <c r="AC254" s="79">
        <v>2734</v>
      </c>
      <c r="AD254" s="79">
        <v>30.885300000000001</v>
      </c>
      <c r="AE254" s="79">
        <f t="shared" si="170"/>
        <v>43.909518239994512</v>
      </c>
      <c r="AF254" s="79"/>
      <c r="AG254" s="79"/>
      <c r="AH254" s="79">
        <f t="shared" si="171"/>
        <v>0</v>
      </c>
      <c r="AI254" s="79"/>
      <c r="AJ254" s="79"/>
      <c r="AK254" s="79"/>
      <c r="AL254" s="79">
        <f t="shared" si="172"/>
        <v>0</v>
      </c>
      <c r="AM254" s="115"/>
      <c r="AN254" s="79"/>
      <c r="AO254" s="79"/>
      <c r="AP254" s="79"/>
      <c r="AQ254" s="79"/>
      <c r="AR254" s="79">
        <f t="shared" si="173"/>
        <v>0</v>
      </c>
      <c r="AS254" s="79"/>
      <c r="AT254" s="79">
        <v>1.8253999999999999</v>
      </c>
      <c r="AU254" s="79"/>
      <c r="AV254" s="79"/>
      <c r="AW254" s="79"/>
      <c r="AX254" s="79"/>
      <c r="AY254" s="80"/>
      <c r="AZ254" s="162"/>
      <c r="BA254" s="187"/>
      <c r="BB254" s="187">
        <f t="shared" si="174"/>
        <v>48.097700000000003</v>
      </c>
      <c r="BC254" s="187">
        <f t="shared" si="175"/>
        <v>48.097700000000003</v>
      </c>
      <c r="BD254" s="187">
        <f t="shared" si="163"/>
        <v>0</v>
      </c>
      <c r="BE254" s="187"/>
      <c r="BF254" s="187"/>
      <c r="BG254" s="187"/>
    </row>
    <row r="255" spans="1:59" s="150" customFormat="1" ht="20.25" customHeight="1" x14ac:dyDescent="0.15">
      <c r="A255" s="261"/>
      <c r="B255" s="69" t="s">
        <v>60</v>
      </c>
      <c r="C255" s="79">
        <v>107.7696598</v>
      </c>
      <c r="D255" s="79">
        <v>50.297755000000002</v>
      </c>
      <c r="E255" s="79">
        <v>-30.607726441958199</v>
      </c>
      <c r="F255" s="79">
        <f t="shared" si="165"/>
        <v>0.56412860583470692</v>
      </c>
      <c r="G255" s="79">
        <v>13.38</v>
      </c>
      <c r="H255" s="79">
        <v>141</v>
      </c>
      <c r="I255" s="79">
        <v>2.1037819999999998</v>
      </c>
      <c r="J255" s="79">
        <v>2.7649769585253501</v>
      </c>
      <c r="K255" s="79">
        <f t="shared" si="166"/>
        <v>5.1669910492989146</v>
      </c>
      <c r="L255" s="79">
        <v>87.388059799999994</v>
      </c>
      <c r="M255" s="79">
        <v>153</v>
      </c>
      <c r="N255" s="79">
        <v>28.650414000000001</v>
      </c>
      <c r="O255" s="79">
        <v>-57.734989289404403</v>
      </c>
      <c r="P255" s="79">
        <f t="shared" si="167"/>
        <v>0.49249295643356839</v>
      </c>
      <c r="Q255" s="79"/>
      <c r="R255" s="79"/>
      <c r="S255" s="79" t="s">
        <v>56</v>
      </c>
      <c r="T255" s="79"/>
      <c r="U255" s="79" t="s">
        <v>56</v>
      </c>
      <c r="V255" s="79">
        <f t="shared" si="168"/>
        <v>0</v>
      </c>
      <c r="W255" s="79">
        <v>87.144059799999994</v>
      </c>
      <c r="X255" s="79">
        <v>151</v>
      </c>
      <c r="Y255" s="79">
        <v>-48.639455782312901</v>
      </c>
      <c r="Z255" s="79">
        <v>28.627772</v>
      </c>
      <c r="AA255" s="79">
        <v>-55.501712011743898</v>
      </c>
      <c r="AB255" s="79">
        <f t="shared" si="169"/>
        <v>0.50014063579960855</v>
      </c>
      <c r="AC255" s="79">
        <v>2</v>
      </c>
      <c r="AD255" s="79">
        <v>2.2641999999999999E-2</v>
      </c>
      <c r="AE255" s="79">
        <f t="shared" si="170"/>
        <v>3.2190048728358012E-2</v>
      </c>
      <c r="AF255" s="79"/>
      <c r="AG255" s="79"/>
      <c r="AH255" s="79">
        <f t="shared" si="171"/>
        <v>0</v>
      </c>
      <c r="AI255" s="79">
        <v>4.7632000000000003</v>
      </c>
      <c r="AJ255" s="79">
        <v>19.0928</v>
      </c>
      <c r="AK255" s="79">
        <v>0</v>
      </c>
      <c r="AL255" s="79">
        <f t="shared" si="172"/>
        <v>0.95859497113189618</v>
      </c>
      <c r="AM255" s="115">
        <v>19.0928</v>
      </c>
      <c r="AN255" s="79"/>
      <c r="AO255" s="79"/>
      <c r="AP255" s="79"/>
      <c r="AQ255" s="79">
        <v>0</v>
      </c>
      <c r="AR255" s="79">
        <f t="shared" si="173"/>
        <v>0</v>
      </c>
      <c r="AS255" s="79"/>
      <c r="AT255" s="79"/>
      <c r="AU255" s="79"/>
      <c r="AV255" s="79">
        <v>0.30754900000000002</v>
      </c>
      <c r="AW255" s="79">
        <v>0.11321000000000001</v>
      </c>
      <c r="AX255" s="79">
        <v>0.03</v>
      </c>
      <c r="AY255" s="80"/>
      <c r="AZ255" s="162"/>
      <c r="BA255" s="187"/>
      <c r="BB255" s="187">
        <f t="shared" si="174"/>
        <v>50.297755000000002</v>
      </c>
      <c r="BC255" s="187">
        <f t="shared" si="175"/>
        <v>50.297755000000009</v>
      </c>
      <c r="BD255" s="187">
        <f t="shared" si="163"/>
        <v>0</v>
      </c>
      <c r="BE255" s="187"/>
      <c r="BF255" s="187"/>
      <c r="BG255" s="187"/>
    </row>
    <row r="256" spans="1:59" s="150" customFormat="1" ht="20.25" customHeight="1" x14ac:dyDescent="0.15">
      <c r="A256" s="261"/>
      <c r="B256" s="90" t="s">
        <v>17</v>
      </c>
      <c r="C256" s="91">
        <f t="shared" ref="C256:I256" si="176">C244+C245+C246+C247+C248+C249+C250+C251+C252+C253+C254+C255</f>
        <v>35752.138283740001</v>
      </c>
      <c r="D256" s="91">
        <f t="shared" si="176"/>
        <v>8916.0085980000003</v>
      </c>
      <c r="E256" s="91">
        <v>19.97</v>
      </c>
      <c r="F256" s="158">
        <f>D256/$D$390*100</f>
        <v>1.6419455917992907</v>
      </c>
      <c r="G256" s="91">
        <f t="shared" si="176"/>
        <v>749.02459524999995</v>
      </c>
      <c r="H256" s="91">
        <f t="shared" si="176"/>
        <v>249</v>
      </c>
      <c r="I256" s="91">
        <f t="shared" si="176"/>
        <v>40.715805000000003</v>
      </c>
      <c r="J256" s="91">
        <v>-29.25</v>
      </c>
      <c r="K256" s="158">
        <f>I256/$I$390*100</f>
        <v>0.2626976863895783</v>
      </c>
      <c r="L256" s="91">
        <f>L244+L245+L246+L247+L248+L249+L250+L251+L252+L253+L254+L255</f>
        <v>22844.14536255</v>
      </c>
      <c r="M256" s="91">
        <f>M244+M245+M246+M247+M248+M249+M250+M251+M252+M253+M254+M255</f>
        <v>44726</v>
      </c>
      <c r="N256" s="91">
        <f>N244+N245+N246+N247+N248+N249+N250+N251+N252+N253+N254+N255</f>
        <v>5817.4261429999988</v>
      </c>
      <c r="O256" s="91">
        <v>1.76</v>
      </c>
      <c r="P256" s="158">
        <f>N256/$N$390*100</f>
        <v>1.5176603251711567</v>
      </c>
      <c r="Q256" s="91">
        <f>Q244+Q245+Q246+Q247+Q248+Q249+Q250+Q251+Q252+Q253+Q254+Q255</f>
        <v>1523.2253443599998</v>
      </c>
      <c r="R256" s="91">
        <f>R244+R245+R246+R247+R248+R249+R250+R251+R252+R253+R254+R255</f>
        <v>2689</v>
      </c>
      <c r="S256" s="91">
        <v>-58.57</v>
      </c>
      <c r="T256" s="91">
        <f>T244+T245+T246+T247+T248+T249+T250+T251+T252+T253+T254+T255</f>
        <v>389.66495399999991</v>
      </c>
      <c r="U256" s="91">
        <v>-64.739999999999995</v>
      </c>
      <c r="V256" s="158">
        <f>T256/$T$390*100</f>
        <v>3.5366285202458951</v>
      </c>
      <c r="W256" s="91">
        <f>W244+W245+W246+W247+W248+W249+W250+W251+W252+W253+W254+W255</f>
        <v>22107.26218225</v>
      </c>
      <c r="X256" s="91">
        <f>X244+X245+X246+X247+X248+X249+X250+X251+X252+X253+X254+X255</f>
        <v>38330</v>
      </c>
      <c r="Y256" s="91">
        <v>14.11</v>
      </c>
      <c r="Z256" s="91">
        <f>Z244+Z245+Z246+Z247+Z248+Z249+Z250+Z251+Z252+Z253+Z254+Z255</f>
        <v>5723.9444170000006</v>
      </c>
      <c r="AA256" s="91">
        <v>1.26</v>
      </c>
      <c r="AB256" s="158">
        <f>Z256/$Z$390*100</f>
        <v>1.5062659357630064</v>
      </c>
      <c r="AC256" s="91">
        <f>AC244+AC245+AC246+AC247+AC248+AC249+AC250+AC251+AC252+AC253+AC254+AC255</f>
        <v>6174</v>
      </c>
      <c r="AD256" s="91">
        <f>AD244+AD245+AD246+AD247+AD248+AD249+AD250+AD251+AD252+AD253+AD254+AD255</f>
        <v>70.338508000000004</v>
      </c>
      <c r="AE256" s="158">
        <f>AD256/$AD$390*100</f>
        <v>2.3298631618425238</v>
      </c>
      <c r="AF256" s="91">
        <f>AF244+AF245+AF246+AF247+AF248+AF249+AF250+AF251+AF252+AF253+AF254+AF255</f>
        <v>222</v>
      </c>
      <c r="AG256" s="91">
        <f>AG244+AG245+AG246+AG247+AG248+AG249+AG250+AG251+AG252+AG253+AG254+AG255</f>
        <v>23.143262</v>
      </c>
      <c r="AH256" s="158">
        <f>AG256/$AG$390*100</f>
        <v>8.6126983795832253</v>
      </c>
      <c r="AI256" s="91">
        <f t="shared" ref="AI256:AP256" si="177">AI244+AI245+AI246+AI247+AI248+AI249+AI250+AI251+AI252+AI253+AI254+AI255</f>
        <v>479.60601799999995</v>
      </c>
      <c r="AJ256" s="91">
        <f t="shared" si="177"/>
        <v>1991.7483999999997</v>
      </c>
      <c r="AK256" s="91">
        <v>263.39</v>
      </c>
      <c r="AL256" s="158">
        <f>AJ256/$AJ$390*100</f>
        <v>8.9402894339378314</v>
      </c>
      <c r="AM256" s="91">
        <f t="shared" si="177"/>
        <v>1979.7483999999997</v>
      </c>
      <c r="AN256" s="91">
        <f t="shared" si="177"/>
        <v>314.31958893999996</v>
      </c>
      <c r="AO256" s="91">
        <f t="shared" si="177"/>
        <v>1139</v>
      </c>
      <c r="AP256" s="91">
        <f t="shared" si="177"/>
        <v>27.618405000000003</v>
      </c>
      <c r="AQ256" s="91">
        <v>-16.7</v>
      </c>
      <c r="AR256" s="158">
        <f>AP256/$AP$390*100</f>
        <v>1.4654465085246076</v>
      </c>
      <c r="AS256" s="91">
        <f t="shared" ref="AS256:AZ256" si="178">AS244+AS245+AS246+AS247+AS248+AS249+AS250+AS251+AS252+AS253+AS254+AS255</f>
        <v>0.424568</v>
      </c>
      <c r="AT256" s="91">
        <f t="shared" si="178"/>
        <v>6.1533499999999997</v>
      </c>
      <c r="AU256" s="91">
        <f t="shared" si="178"/>
        <v>103.05964899999999</v>
      </c>
      <c r="AV256" s="91">
        <f t="shared" si="178"/>
        <v>591.64803399999994</v>
      </c>
      <c r="AW256" s="91">
        <f t="shared" si="178"/>
        <v>212.896871</v>
      </c>
      <c r="AX256" s="91">
        <f t="shared" si="178"/>
        <v>124.31732000000001</v>
      </c>
      <c r="AY256" s="91">
        <f t="shared" si="178"/>
        <v>-5.0873509849225211E-13</v>
      </c>
      <c r="AZ256" s="91">
        <f t="shared" si="178"/>
        <v>768.27530300000001</v>
      </c>
      <c r="BA256" s="187"/>
      <c r="BB256" s="187">
        <f t="shared" si="174"/>
        <v>8916.0085980000003</v>
      </c>
      <c r="BC256" s="187">
        <f t="shared" si="175"/>
        <v>8916.0085449999988</v>
      </c>
      <c r="BD256" s="187">
        <f t="shared" si="163"/>
        <v>-5.3000001571490429E-5</v>
      </c>
      <c r="BE256" s="187"/>
      <c r="BF256" s="187"/>
      <c r="BG256" s="187"/>
    </row>
    <row r="257" spans="1:59" s="150" customFormat="1" ht="20.25" customHeight="1" x14ac:dyDescent="0.15">
      <c r="A257" s="261" t="s">
        <v>87</v>
      </c>
      <c r="B257" s="75" t="s">
        <v>74</v>
      </c>
      <c r="C257" s="199">
        <v>31789.705764319999</v>
      </c>
      <c r="D257" s="199">
        <v>7335.1627529999996</v>
      </c>
      <c r="E257" s="199">
        <v>16.123056268749</v>
      </c>
      <c r="F257" s="79">
        <f>D257/$D$270*100</f>
        <v>43.772478862968434</v>
      </c>
      <c r="G257" s="199">
        <v>0.65996080000000001</v>
      </c>
      <c r="H257" s="199">
        <v>15</v>
      </c>
      <c r="I257" s="199">
        <v>65.996080000000006</v>
      </c>
      <c r="J257" s="199">
        <v>-41.708457192922197</v>
      </c>
      <c r="K257" s="79">
        <f>I257/$I$270*100</f>
        <v>40.975735155957857</v>
      </c>
      <c r="L257" s="199">
        <v>15199.115430780001</v>
      </c>
      <c r="M257" s="199">
        <v>35504</v>
      </c>
      <c r="N257" s="199">
        <v>5398.7186570000003</v>
      </c>
      <c r="O257" s="199">
        <v>3.8227178366763401</v>
      </c>
      <c r="P257" s="79">
        <f>N257/$N$270*100</f>
        <v>39.655576295190421</v>
      </c>
      <c r="Q257" s="199">
        <v>36.521978799999999</v>
      </c>
      <c r="R257" s="199">
        <v>77</v>
      </c>
      <c r="S257" s="199"/>
      <c r="T257" s="199">
        <v>9.5115529999999993</v>
      </c>
      <c r="U257" s="199"/>
      <c r="V257" s="79">
        <f>T257/$T$270*100</f>
        <v>2.8085526135145371</v>
      </c>
      <c r="W257" s="199">
        <v>14004.39743078</v>
      </c>
      <c r="X257" s="199">
        <v>25487</v>
      </c>
      <c r="Y257" s="199"/>
      <c r="Z257" s="199">
        <v>5270.701951</v>
      </c>
      <c r="AA257" s="199"/>
      <c r="AB257" s="79">
        <f>Z257/$Z$270*100</f>
        <v>39.219884812810299</v>
      </c>
      <c r="AC257" s="199">
        <v>9878</v>
      </c>
      <c r="AD257" s="199">
        <v>113.464776</v>
      </c>
      <c r="AE257" s="79">
        <f>AD257/$AD$270*100</f>
        <v>71.139476534303043</v>
      </c>
      <c r="AF257" s="199">
        <v>139</v>
      </c>
      <c r="AG257" s="199">
        <v>14.55193</v>
      </c>
      <c r="AH257" s="79">
        <f>AG257/$AG$270*100</f>
        <v>92.840965060699091</v>
      </c>
      <c r="AI257" s="199">
        <v>338.92391750000002</v>
      </c>
      <c r="AJ257" s="199">
        <v>714.25297799999998</v>
      </c>
      <c r="AK257" s="199">
        <v>44.160509201899998</v>
      </c>
      <c r="AL257" s="79">
        <f>AJ257/$AJ$270*100</f>
        <v>59.63840146758568</v>
      </c>
      <c r="AM257" s="204">
        <v>714.25297799999998</v>
      </c>
      <c r="AN257" s="199">
        <v>848.07747110000003</v>
      </c>
      <c r="AO257" s="199">
        <v>614</v>
      </c>
      <c r="AP257" s="199">
        <v>63.627220999999999</v>
      </c>
      <c r="AQ257" s="199">
        <v>229.40626263704601</v>
      </c>
      <c r="AR257" s="79">
        <f>AP257/$AP$270*100</f>
        <v>81.124007100719751</v>
      </c>
      <c r="AS257" s="199">
        <v>0</v>
      </c>
      <c r="AT257" s="199">
        <v>0</v>
      </c>
      <c r="AU257" s="199">
        <v>321.58645200000001</v>
      </c>
      <c r="AV257" s="199">
        <v>487.18860899999999</v>
      </c>
      <c r="AW257" s="199">
        <v>234.10874899999999</v>
      </c>
      <c r="AX257" s="199">
        <v>49.684007000000001</v>
      </c>
      <c r="AY257" s="205">
        <v>0</v>
      </c>
      <c r="AZ257" s="206">
        <v>619.55223899999999</v>
      </c>
      <c r="BA257" s="187"/>
      <c r="BB257" s="187">
        <f t="shared" si="174"/>
        <v>7335.1627529999996</v>
      </c>
      <c r="BC257" s="187">
        <f t="shared" si="175"/>
        <v>7335.1627530000005</v>
      </c>
      <c r="BD257" s="187">
        <f t="shared" si="163"/>
        <v>0</v>
      </c>
      <c r="BE257" s="187"/>
      <c r="BF257" s="187"/>
      <c r="BG257" s="187"/>
    </row>
    <row r="258" spans="1:59" s="150" customFormat="1" ht="20.25" customHeight="1" x14ac:dyDescent="0.15">
      <c r="A258" s="261"/>
      <c r="B258" s="75" t="s">
        <v>32</v>
      </c>
      <c r="C258" s="76">
        <v>23246.453419239999</v>
      </c>
      <c r="D258" s="76">
        <v>4719.0181709999997</v>
      </c>
      <c r="E258" s="76">
        <v>-5.5045663342777704</v>
      </c>
      <c r="F258" s="79">
        <f t="shared" ref="F258:F269" si="179">D258/$D$270*100</f>
        <v>28.1606734710255</v>
      </c>
      <c r="G258" s="76">
        <v>387.14156115999998</v>
      </c>
      <c r="H258" s="76">
        <v>18</v>
      </c>
      <c r="I258" s="76">
        <v>39.543303000000002</v>
      </c>
      <c r="J258" s="76">
        <v>-40.717426530867399</v>
      </c>
      <c r="K258" s="79">
        <f t="shared" ref="K258:K269" si="180">I258/$I$270*100</f>
        <v>24.551699296682372</v>
      </c>
      <c r="L258" s="76">
        <v>13576.05006908</v>
      </c>
      <c r="M258" s="76">
        <v>24609</v>
      </c>
      <c r="N258" s="76">
        <v>4297.1961760000004</v>
      </c>
      <c r="O258" s="76">
        <v>-8.7472824041300097</v>
      </c>
      <c r="P258" s="79">
        <f t="shared" ref="P258:P269" si="181">N258/$N$270*100</f>
        <v>31.564488101601125</v>
      </c>
      <c r="Q258" s="76">
        <v>51.440165800000003</v>
      </c>
      <c r="R258" s="76">
        <v>117</v>
      </c>
      <c r="S258" s="76">
        <v>-99.066241021548294</v>
      </c>
      <c r="T258" s="76">
        <v>10.876250000000001</v>
      </c>
      <c r="U258" s="76">
        <v>-99.504852806698693</v>
      </c>
      <c r="V258" s="79">
        <f t="shared" ref="V258:V269" si="182">T258/$T$270*100</f>
        <v>3.2115176525576308</v>
      </c>
      <c r="W258" s="76">
        <v>13554.70006908</v>
      </c>
      <c r="X258" s="76">
        <v>24434</v>
      </c>
      <c r="Y258" s="76">
        <v>10.266708786497601</v>
      </c>
      <c r="Z258" s="76">
        <v>4295.0791529999997</v>
      </c>
      <c r="AA258" s="76">
        <v>-8.7479976614950097</v>
      </c>
      <c r="AB258" s="79">
        <f t="shared" ref="AB258:AB269" si="183">Z258/$Z$270*100</f>
        <v>31.96016606679925</v>
      </c>
      <c r="AC258" s="76">
        <v>173</v>
      </c>
      <c r="AD258" s="76">
        <v>1.9585330000000001</v>
      </c>
      <c r="AE258" s="79">
        <f t="shared" ref="AE258:AE269" si="184">AD258/$AD$270*100</f>
        <v>1.2279494774233559</v>
      </c>
      <c r="AF258" s="76">
        <v>2</v>
      </c>
      <c r="AG258" s="76">
        <v>0.15848999999999999</v>
      </c>
      <c r="AH258" s="79">
        <f t="shared" ref="AH258:AH269" si="185">AG258/$AG$270*100</f>
        <v>1.0111624061186522</v>
      </c>
      <c r="AI258" s="76">
        <v>14.8283</v>
      </c>
      <c r="AJ258" s="76">
        <v>67.767200000000003</v>
      </c>
      <c r="AK258" s="76">
        <v>1698.49256900212</v>
      </c>
      <c r="AL258" s="79">
        <f t="shared" ref="AL258:AL269" si="186">AJ258/$AJ$270*100</f>
        <v>5.6583978008057709</v>
      </c>
      <c r="AM258" s="76">
        <v>67.767200000000003</v>
      </c>
      <c r="AN258" s="76">
        <v>78.415099999999995</v>
      </c>
      <c r="AO258" s="76">
        <v>511</v>
      </c>
      <c r="AP258" s="76">
        <v>2.3230200000000001</v>
      </c>
      <c r="AQ258" s="76">
        <v>46.313074532107699</v>
      </c>
      <c r="AR258" s="79">
        <f t="shared" ref="AR258:AR269" si="187">AP258/$AP$270*100</f>
        <v>2.9618249550002194</v>
      </c>
      <c r="AS258" s="76">
        <v>0</v>
      </c>
      <c r="AT258" s="76">
        <v>1.4150940000000001</v>
      </c>
      <c r="AU258" s="76">
        <v>0.66037800000000002</v>
      </c>
      <c r="AV258" s="76">
        <v>173.72787</v>
      </c>
      <c r="AW258" s="76">
        <v>133.90026599999999</v>
      </c>
      <c r="AX258" s="76">
        <v>2.484864</v>
      </c>
      <c r="AY258" s="76">
        <v>0</v>
      </c>
      <c r="AZ258" s="76">
        <v>0</v>
      </c>
      <c r="BA258" s="187"/>
      <c r="BB258" s="187">
        <f t="shared" si="174"/>
        <v>4719.0181709999997</v>
      </c>
      <c r="BC258" s="187">
        <f t="shared" si="175"/>
        <v>4719.0181709999997</v>
      </c>
      <c r="BD258" s="187">
        <f t="shared" si="163"/>
        <v>0</v>
      </c>
      <c r="BE258" s="187"/>
      <c r="BF258" s="187"/>
      <c r="BG258" s="187"/>
    </row>
    <row r="259" spans="1:59" s="150" customFormat="1" ht="20.25" customHeight="1" x14ac:dyDescent="0.15">
      <c r="A259" s="261"/>
      <c r="B259" s="75" t="s">
        <v>33</v>
      </c>
      <c r="C259" s="76">
        <v>3163.8313096300003</v>
      </c>
      <c r="D259" s="76">
        <v>462.80431200000004</v>
      </c>
      <c r="E259" s="76">
        <v>26.639363368508274</v>
      </c>
      <c r="F259" s="79">
        <f t="shared" si="179"/>
        <v>2.761778115478803</v>
      </c>
      <c r="G259" s="76">
        <v>0</v>
      </c>
      <c r="H259" s="76">
        <v>0</v>
      </c>
      <c r="I259" s="76">
        <v>0</v>
      </c>
      <c r="J259" s="76" t="e">
        <v>#DIV/0!</v>
      </c>
      <c r="K259" s="79">
        <f t="shared" si="180"/>
        <v>0</v>
      </c>
      <c r="L259" s="76">
        <v>893.65903914</v>
      </c>
      <c r="M259" s="76">
        <v>1785</v>
      </c>
      <c r="N259" s="76">
        <v>296.56861600000002</v>
      </c>
      <c r="O259" s="76">
        <v>27.17515404509232</v>
      </c>
      <c r="P259" s="79">
        <f t="shared" si="181"/>
        <v>2.1784056784100407</v>
      </c>
      <c r="Q259" s="76">
        <v>36.640704399999997</v>
      </c>
      <c r="R259" s="81">
        <v>108</v>
      </c>
      <c r="S259" s="76" t="e">
        <v>#DIV/0!</v>
      </c>
      <c r="T259" s="76">
        <v>12.383219</v>
      </c>
      <c r="U259" s="76">
        <v>52.213210761847883</v>
      </c>
      <c r="V259" s="79">
        <f t="shared" si="182"/>
        <v>3.656492487207176</v>
      </c>
      <c r="W259" s="76">
        <v>867.67303914000001</v>
      </c>
      <c r="X259" s="76">
        <v>1572</v>
      </c>
      <c r="Y259" s="76">
        <v>33.673469387755105</v>
      </c>
      <c r="Z259" s="76">
        <v>293.81261600000005</v>
      </c>
      <c r="AA259" s="76">
        <v>28.816230028795587</v>
      </c>
      <c r="AB259" s="79">
        <f t="shared" si="183"/>
        <v>2.1862926538436067</v>
      </c>
      <c r="AC259" s="76">
        <v>211</v>
      </c>
      <c r="AD259" s="76">
        <v>2.532</v>
      </c>
      <c r="AE259" s="79">
        <f t="shared" si="184"/>
        <v>1.5874984372670449</v>
      </c>
      <c r="AF259" s="76">
        <v>2</v>
      </c>
      <c r="AG259" s="76">
        <v>0.224</v>
      </c>
      <c r="AH259" s="79">
        <f t="shared" si="185"/>
        <v>1.4291146379618782</v>
      </c>
      <c r="AI259" s="76">
        <v>65.182698000000002</v>
      </c>
      <c r="AJ259" s="76">
        <v>99.740864000000002</v>
      </c>
      <c r="AK259" s="76">
        <v>195.52848592592591</v>
      </c>
      <c r="AL259" s="79">
        <f t="shared" si="186"/>
        <v>8.3281216504159463</v>
      </c>
      <c r="AM259" s="76">
        <v>99.740864000000002</v>
      </c>
      <c r="AN259" s="76">
        <v>1469.4659999999999</v>
      </c>
      <c r="AO259" s="76">
        <v>79</v>
      </c>
      <c r="AP259" s="76">
        <v>11.281717</v>
      </c>
      <c r="AQ259" s="76">
        <v>-12.66617608216305</v>
      </c>
      <c r="AR259" s="79">
        <f t="shared" si="187"/>
        <v>14.384065116034389</v>
      </c>
      <c r="AS259" s="76">
        <v>0</v>
      </c>
      <c r="AT259" s="76">
        <v>0</v>
      </c>
      <c r="AU259" s="76">
        <v>0</v>
      </c>
      <c r="AV259" s="76">
        <v>34.780583</v>
      </c>
      <c r="AW259" s="76">
        <v>17.724688</v>
      </c>
      <c r="AX259" s="76">
        <v>2.7078439999999997</v>
      </c>
      <c r="AY259" s="76">
        <v>1.5987211554602254E-14</v>
      </c>
      <c r="AZ259" s="76"/>
      <c r="BA259" s="187"/>
      <c r="BB259" s="187">
        <f t="shared" si="174"/>
        <v>462.80431200000004</v>
      </c>
      <c r="BC259" s="187">
        <f t="shared" si="175"/>
        <v>462.80431200000004</v>
      </c>
      <c r="BD259" s="187">
        <f t="shared" ref="BD259:BD269" si="188">BC259-BB259</f>
        <v>0</v>
      </c>
      <c r="BE259" s="187"/>
      <c r="BF259" s="187"/>
      <c r="BG259" s="187"/>
    </row>
    <row r="260" spans="1:59" s="150" customFormat="1" ht="20.25" customHeight="1" x14ac:dyDescent="0.15">
      <c r="A260" s="261"/>
      <c r="B260" s="75" t="s">
        <v>42</v>
      </c>
      <c r="C260" s="79">
        <v>397.47063059999999</v>
      </c>
      <c r="D260" s="79">
        <v>81.938196000000005</v>
      </c>
      <c r="E260" s="79">
        <v>-21.589268368034599</v>
      </c>
      <c r="F260" s="79">
        <f t="shared" si="179"/>
        <v>0.48896501321840063</v>
      </c>
      <c r="G260" s="79">
        <v>0</v>
      </c>
      <c r="H260" s="79">
        <v>0</v>
      </c>
      <c r="I260" s="79">
        <v>0</v>
      </c>
      <c r="J260" s="79"/>
      <c r="K260" s="79">
        <f t="shared" si="180"/>
        <v>0</v>
      </c>
      <c r="L260" s="79">
        <v>267.9631306</v>
      </c>
      <c r="M260" s="79">
        <v>834</v>
      </c>
      <c r="N260" s="79">
        <v>69.390029999999996</v>
      </c>
      <c r="O260" s="79">
        <v>-24.1461468636872</v>
      </c>
      <c r="P260" s="79">
        <f t="shared" si="181"/>
        <v>0.50969531913330657</v>
      </c>
      <c r="Q260" s="79"/>
      <c r="R260" s="79"/>
      <c r="S260" s="79"/>
      <c r="T260" s="79"/>
      <c r="U260" s="79"/>
      <c r="V260" s="79">
        <f t="shared" si="182"/>
        <v>0</v>
      </c>
      <c r="W260" s="79">
        <v>222.4571306</v>
      </c>
      <c r="X260" s="79">
        <v>461</v>
      </c>
      <c r="Y260" s="79">
        <v>-8.89328063241107</v>
      </c>
      <c r="Z260" s="79">
        <v>64.997664</v>
      </c>
      <c r="AA260" s="79">
        <v>-22.340126625987399</v>
      </c>
      <c r="AB260" s="79">
        <f t="shared" si="183"/>
        <v>0.48365491330772203</v>
      </c>
      <c r="AC260" s="79">
        <v>371</v>
      </c>
      <c r="AD260" s="79">
        <v>4.1810460000000003</v>
      </c>
      <c r="AE260" s="79">
        <f t="shared" si="184"/>
        <v>2.6214075794398219</v>
      </c>
      <c r="AF260" s="79">
        <v>2</v>
      </c>
      <c r="AG260" s="79">
        <v>0.21132000000000001</v>
      </c>
      <c r="AH260" s="79">
        <f t="shared" si="185"/>
        <v>1.3482165414915361</v>
      </c>
      <c r="AI260" s="79">
        <v>0</v>
      </c>
      <c r="AJ260" s="79"/>
      <c r="AK260" s="79">
        <v>0</v>
      </c>
      <c r="AL260" s="79">
        <f t="shared" si="186"/>
        <v>0</v>
      </c>
      <c r="AM260" s="115"/>
      <c r="AN260" s="79">
        <v>0</v>
      </c>
      <c r="AO260" s="79">
        <v>0</v>
      </c>
      <c r="AP260" s="79">
        <v>0</v>
      </c>
      <c r="AQ260" s="79"/>
      <c r="AR260" s="79">
        <f t="shared" si="187"/>
        <v>0</v>
      </c>
      <c r="AS260" s="79">
        <v>0</v>
      </c>
      <c r="AT260" s="79">
        <v>0</v>
      </c>
      <c r="AU260" s="79"/>
      <c r="AV260" s="79">
        <v>3.9603229999999998</v>
      </c>
      <c r="AW260" s="79">
        <v>7.5392250000000001</v>
      </c>
      <c r="AX260" s="79">
        <v>1.0486180000000001</v>
      </c>
      <c r="AY260" s="80"/>
      <c r="AZ260" s="162"/>
      <c r="BA260" s="187"/>
      <c r="BB260" s="187">
        <f t="shared" si="174"/>
        <v>81.938196000000005</v>
      </c>
      <c r="BC260" s="187">
        <f t="shared" si="175"/>
        <v>81.938196000000005</v>
      </c>
      <c r="BD260" s="187">
        <f t="shared" si="188"/>
        <v>0</v>
      </c>
      <c r="BE260" s="187"/>
      <c r="BF260" s="187"/>
      <c r="BG260" s="187"/>
    </row>
    <row r="261" spans="1:59" s="150" customFormat="1" ht="20.25" customHeight="1" x14ac:dyDescent="0.15">
      <c r="A261" s="261"/>
      <c r="B261" s="69" t="s">
        <v>31</v>
      </c>
      <c r="C261" s="74">
        <v>6318.1163630000001</v>
      </c>
      <c r="D261" s="74">
        <v>1596.4291659999999</v>
      </c>
      <c r="E261" s="74">
        <v>17.497918326956601</v>
      </c>
      <c r="F261" s="79">
        <f t="shared" si="179"/>
        <v>9.5266682251026147</v>
      </c>
      <c r="G261" s="74">
        <v>122.80865</v>
      </c>
      <c r="H261" s="74">
        <v>11</v>
      </c>
      <c r="I261" s="74">
        <v>12.482891</v>
      </c>
      <c r="J261" s="74">
        <v>21.839088425224599</v>
      </c>
      <c r="K261" s="79">
        <f t="shared" si="180"/>
        <v>7.7503941991204597</v>
      </c>
      <c r="L261" s="74">
        <v>3151.277763</v>
      </c>
      <c r="M261" s="74">
        <v>6700</v>
      </c>
      <c r="N261" s="74">
        <v>1143.7995800000001</v>
      </c>
      <c r="O261" s="74">
        <v>-3.7227298583022002</v>
      </c>
      <c r="P261" s="79">
        <f t="shared" si="181"/>
        <v>8.401629051790902</v>
      </c>
      <c r="Q261" s="74">
        <v>466.092535</v>
      </c>
      <c r="R261" s="74">
        <v>920</v>
      </c>
      <c r="S261" s="74">
        <v>-5.83418628454453</v>
      </c>
      <c r="T261" s="74">
        <v>126.54276299999999</v>
      </c>
      <c r="U261" s="74">
        <v>-29.215858724785601</v>
      </c>
      <c r="V261" s="79">
        <f t="shared" si="182"/>
        <v>37.365297522392048</v>
      </c>
      <c r="W261" s="74">
        <v>3008.049763</v>
      </c>
      <c r="X261" s="74">
        <v>5525</v>
      </c>
      <c r="Y261" s="74">
        <v>4.0097891566265096</v>
      </c>
      <c r="Z261" s="74">
        <v>1130.01439</v>
      </c>
      <c r="AA261" s="74">
        <v>-3.4490123213503998</v>
      </c>
      <c r="AB261" s="79">
        <f t="shared" si="183"/>
        <v>8.4085639113419273</v>
      </c>
      <c r="AC261" s="74">
        <v>1170</v>
      </c>
      <c r="AD261" s="74">
        <v>13.25689</v>
      </c>
      <c r="AE261" s="79">
        <f t="shared" si="184"/>
        <v>8.3117267606718457</v>
      </c>
      <c r="AF261" s="74">
        <v>5</v>
      </c>
      <c r="AG261" s="74">
        <v>0.52829999999999999</v>
      </c>
      <c r="AH261" s="79">
        <f t="shared" si="185"/>
        <v>3.3705413537288407</v>
      </c>
      <c r="AI261" s="74">
        <v>76.064700000000002</v>
      </c>
      <c r="AJ261" s="74">
        <v>315.01479999999998</v>
      </c>
      <c r="AK261" s="74" t="e">
        <v>#DIV/0!</v>
      </c>
      <c r="AL261" s="79">
        <f t="shared" si="186"/>
        <v>26.302976241327215</v>
      </c>
      <c r="AM261" s="74">
        <v>315.01479999999998</v>
      </c>
      <c r="AN261" s="74">
        <v>7.2409999999999997</v>
      </c>
      <c r="AO261" s="74">
        <v>29</v>
      </c>
      <c r="AP261" s="74">
        <v>0.86367700000000003</v>
      </c>
      <c r="AQ261" s="74">
        <v>-73.284123504441794</v>
      </c>
      <c r="AR261" s="79">
        <f t="shared" si="187"/>
        <v>1.1011786776092003</v>
      </c>
      <c r="AS261" s="74">
        <v>17.803660000000001</v>
      </c>
      <c r="AT261" s="74">
        <v>7.0716989999999997</v>
      </c>
      <c r="AU261" s="74">
        <v>0</v>
      </c>
      <c r="AV261" s="74">
        <v>38.262597999999997</v>
      </c>
      <c r="AW261" s="74">
        <v>44.356023999999998</v>
      </c>
      <c r="AX261" s="74">
        <v>16.774236999999999</v>
      </c>
      <c r="AY261" s="74">
        <v>0</v>
      </c>
      <c r="AZ261" s="74">
        <v>0</v>
      </c>
      <c r="BA261" s="187"/>
      <c r="BB261" s="187">
        <f t="shared" si="174"/>
        <v>1596.4291659999999</v>
      </c>
      <c r="BC261" s="187">
        <f t="shared" si="175"/>
        <v>1596.4291660000004</v>
      </c>
      <c r="BD261" s="187">
        <f t="shared" si="188"/>
        <v>0</v>
      </c>
      <c r="BE261" s="187"/>
      <c r="BF261" s="187"/>
      <c r="BG261" s="187"/>
    </row>
    <row r="262" spans="1:59" s="150" customFormat="1" ht="20.25" customHeight="1" x14ac:dyDescent="0.15">
      <c r="A262" s="261"/>
      <c r="B262" s="69" t="s">
        <v>46</v>
      </c>
      <c r="C262" s="74">
        <v>1094.6787139999999</v>
      </c>
      <c r="D262" s="74">
        <v>289.80111699999202</v>
      </c>
      <c r="E262" s="74">
        <v>-28.234038615844</v>
      </c>
      <c r="F262" s="79">
        <f t="shared" si="179"/>
        <v>1.7293840226188084</v>
      </c>
      <c r="G262" s="74">
        <v>0</v>
      </c>
      <c r="H262" s="74">
        <v>0</v>
      </c>
      <c r="I262" s="74">
        <v>0</v>
      </c>
      <c r="J262" s="74">
        <v>0</v>
      </c>
      <c r="K262" s="79">
        <f t="shared" si="180"/>
        <v>0</v>
      </c>
      <c r="L262" s="74">
        <v>944.37771399999997</v>
      </c>
      <c r="M262" s="74">
        <v>3456</v>
      </c>
      <c r="N262" s="74">
        <v>263.64211699999203</v>
      </c>
      <c r="O262" s="74">
        <v>-28.081187808811698</v>
      </c>
      <c r="P262" s="79">
        <f t="shared" si="181"/>
        <v>1.9365484200149718</v>
      </c>
      <c r="Q262" s="74">
        <v>152.28989300000001</v>
      </c>
      <c r="R262" s="74">
        <v>324</v>
      </c>
      <c r="S262" s="74">
        <v>0</v>
      </c>
      <c r="T262" s="74">
        <v>44.720962</v>
      </c>
      <c r="U262" s="74">
        <v>747.48549337679299</v>
      </c>
      <c r="V262" s="79">
        <f t="shared" si="182"/>
        <v>13.205117471771889</v>
      </c>
      <c r="W262" s="74">
        <v>684.395714</v>
      </c>
      <c r="X262" s="74">
        <v>1327</v>
      </c>
      <c r="Y262" s="74">
        <v>0</v>
      </c>
      <c r="Z262" s="74">
        <v>239.53914199999301</v>
      </c>
      <c r="AA262" s="74">
        <v>-29.823299626874299</v>
      </c>
      <c r="AB262" s="79">
        <f t="shared" si="183"/>
        <v>1.7824376420329926</v>
      </c>
      <c r="AC262" s="74">
        <v>2129</v>
      </c>
      <c r="AD262" s="74">
        <v>24.1029749999995</v>
      </c>
      <c r="AE262" s="79">
        <f t="shared" si="184"/>
        <v>15.111941210894889</v>
      </c>
      <c r="AF262" s="74">
        <v>0</v>
      </c>
      <c r="AG262" s="74">
        <v>0</v>
      </c>
      <c r="AH262" s="79">
        <f t="shared" si="185"/>
        <v>0</v>
      </c>
      <c r="AI262" s="74">
        <v>0</v>
      </c>
      <c r="AJ262" s="74">
        <v>0</v>
      </c>
      <c r="AK262" s="74">
        <v>0</v>
      </c>
      <c r="AL262" s="79">
        <f t="shared" si="186"/>
        <v>0</v>
      </c>
      <c r="AM262" s="74">
        <v>0</v>
      </c>
      <c r="AN262" s="74">
        <v>0</v>
      </c>
      <c r="AO262" s="74">
        <v>0</v>
      </c>
      <c r="AP262" s="74">
        <v>0</v>
      </c>
      <c r="AQ262" s="74">
        <v>0</v>
      </c>
      <c r="AR262" s="79">
        <f t="shared" si="187"/>
        <v>0</v>
      </c>
      <c r="AS262" s="74">
        <v>0</v>
      </c>
      <c r="AT262" s="74">
        <v>0</v>
      </c>
      <c r="AU262" s="74">
        <v>0</v>
      </c>
      <c r="AV262" s="74">
        <v>8.7089999999999996</v>
      </c>
      <c r="AW262" s="74">
        <v>17.45</v>
      </c>
      <c r="AX262" s="74">
        <v>0</v>
      </c>
      <c r="AY262" s="74">
        <v>0</v>
      </c>
      <c r="AZ262" s="74"/>
      <c r="BA262" s="187"/>
      <c r="BB262" s="187">
        <f t="shared" ref="BB262:BB269" si="189">D262</f>
        <v>289.80111699999202</v>
      </c>
      <c r="BC262" s="187">
        <f t="shared" ref="BC262:BC269" si="190">I262+N262+AJ262+AP262+AS262+AT262+AU262+AV262+AW262+AX262+AY262</f>
        <v>289.80111699999202</v>
      </c>
      <c r="BD262" s="187">
        <f t="shared" si="188"/>
        <v>0</v>
      </c>
      <c r="BE262" s="187"/>
      <c r="BF262" s="187"/>
      <c r="BG262" s="187"/>
    </row>
    <row r="263" spans="1:59" s="150" customFormat="1" ht="20.25" customHeight="1" x14ac:dyDescent="0.15">
      <c r="A263" s="261"/>
      <c r="B263" s="69" t="s">
        <v>34</v>
      </c>
      <c r="C263" s="79">
        <v>1066.3335728</v>
      </c>
      <c r="D263" s="79">
        <v>203.814797</v>
      </c>
      <c r="E263" s="79">
        <v>21.980634113440399</v>
      </c>
      <c r="F263" s="79">
        <f t="shared" si="179"/>
        <v>1.2162618873035798</v>
      </c>
      <c r="G263" s="79">
        <v>0</v>
      </c>
      <c r="H263" s="79">
        <v>0</v>
      </c>
      <c r="I263" s="79">
        <v>0</v>
      </c>
      <c r="J263" s="79" t="s">
        <v>56</v>
      </c>
      <c r="K263" s="79">
        <f t="shared" si="180"/>
        <v>0</v>
      </c>
      <c r="L263" s="79">
        <v>799.88217280000003</v>
      </c>
      <c r="M263" s="79">
        <v>1499</v>
      </c>
      <c r="N263" s="79">
        <v>198.38700600000001</v>
      </c>
      <c r="O263" s="79">
        <v>20.6737187840696</v>
      </c>
      <c r="P263" s="79">
        <f t="shared" si="181"/>
        <v>1.4572256033766124</v>
      </c>
      <c r="Q263" s="79">
        <v>12.603949999999999</v>
      </c>
      <c r="R263" s="79">
        <v>35</v>
      </c>
      <c r="S263" s="79">
        <v>-94.417862838915497</v>
      </c>
      <c r="T263" s="79">
        <v>3.125553</v>
      </c>
      <c r="U263" s="79">
        <v>-96.531753865381006</v>
      </c>
      <c r="V263" s="79">
        <f t="shared" si="182"/>
        <v>0.92290712639967443</v>
      </c>
      <c r="W263" s="79">
        <v>799.88217280000003</v>
      </c>
      <c r="X263" s="79">
        <v>1499</v>
      </c>
      <c r="Y263" s="79"/>
      <c r="Z263" s="79">
        <v>198.38700600000001</v>
      </c>
      <c r="AA263" s="79">
        <v>20.6737187840696</v>
      </c>
      <c r="AB263" s="79">
        <f t="shared" si="183"/>
        <v>1.476219979048917</v>
      </c>
      <c r="AC263" s="79">
        <v>0</v>
      </c>
      <c r="AD263" s="79">
        <v>0</v>
      </c>
      <c r="AE263" s="79">
        <f t="shared" si="184"/>
        <v>0</v>
      </c>
      <c r="AF263" s="79">
        <v>0</v>
      </c>
      <c r="AG263" s="79">
        <v>0</v>
      </c>
      <c r="AH263" s="79">
        <f t="shared" si="185"/>
        <v>0</v>
      </c>
      <c r="AI263" s="79"/>
      <c r="AJ263" s="79"/>
      <c r="AK263" s="79"/>
      <c r="AL263" s="79">
        <f t="shared" si="186"/>
        <v>0</v>
      </c>
      <c r="AM263" s="115"/>
      <c r="AN263" s="79">
        <v>1.5</v>
      </c>
      <c r="AO263" s="79">
        <v>2</v>
      </c>
      <c r="AP263" s="79">
        <v>2.8112999999999999E-2</v>
      </c>
      <c r="AQ263" s="79">
        <v>198.02819887628499</v>
      </c>
      <c r="AR263" s="79">
        <f t="shared" si="187"/>
        <v>3.5843765856480428E-2</v>
      </c>
      <c r="AS263" s="79">
        <v>0</v>
      </c>
      <c r="AT263" s="79">
        <v>1.8867999999999999E-2</v>
      </c>
      <c r="AU263" s="79">
        <v>0</v>
      </c>
      <c r="AV263" s="79">
        <v>0</v>
      </c>
      <c r="AW263" s="79">
        <v>5.2385820000000001</v>
      </c>
      <c r="AX263" s="79">
        <v>0.14222799999999999</v>
      </c>
      <c r="AY263" s="80">
        <v>-7.9751316661713602E-15</v>
      </c>
      <c r="AZ263" s="162"/>
      <c r="BA263" s="187"/>
      <c r="BB263" s="187">
        <f t="shared" si="189"/>
        <v>203.814797</v>
      </c>
      <c r="BC263" s="187">
        <f t="shared" si="190"/>
        <v>203.814797</v>
      </c>
      <c r="BD263" s="187">
        <f t="shared" si="188"/>
        <v>0</v>
      </c>
      <c r="BE263" s="187"/>
      <c r="BF263" s="187"/>
      <c r="BG263" s="187"/>
    </row>
    <row r="264" spans="1:59" s="150" customFormat="1" ht="20.25" customHeight="1" x14ac:dyDescent="0.15">
      <c r="A264" s="261"/>
      <c r="B264" s="69" t="s">
        <v>60</v>
      </c>
      <c r="C264" s="79">
        <v>208.9586066</v>
      </c>
      <c r="D264" s="79">
        <v>170.839226</v>
      </c>
      <c r="E264" s="79">
        <v>243.768765480002</v>
      </c>
      <c r="F264" s="79">
        <f t="shared" si="179"/>
        <v>1.0194806387891591</v>
      </c>
      <c r="G264" s="79"/>
      <c r="H264" s="79"/>
      <c r="I264" s="79"/>
      <c r="J264" s="79">
        <v>0</v>
      </c>
      <c r="K264" s="79">
        <f t="shared" si="180"/>
        <v>0</v>
      </c>
      <c r="L264" s="79">
        <v>206.21160660000001</v>
      </c>
      <c r="M264" s="79">
        <v>284</v>
      </c>
      <c r="N264" s="79">
        <v>168.370509</v>
      </c>
      <c r="O264" s="79">
        <v>289.44206261326798</v>
      </c>
      <c r="P264" s="79">
        <f t="shared" si="181"/>
        <v>1.2367433811080968</v>
      </c>
      <c r="Q264" s="79"/>
      <c r="R264" s="79"/>
      <c r="S264" s="79" t="s">
        <v>56</v>
      </c>
      <c r="T264" s="79"/>
      <c r="U264" s="79" t="s">
        <v>56</v>
      </c>
      <c r="V264" s="79">
        <f t="shared" si="182"/>
        <v>0</v>
      </c>
      <c r="W264" s="79">
        <v>206.21160660000001</v>
      </c>
      <c r="X264" s="79">
        <v>284</v>
      </c>
      <c r="Y264" s="79">
        <v>46.3917525773196</v>
      </c>
      <c r="Z264" s="79">
        <v>168.370509</v>
      </c>
      <c r="AA264" s="79">
        <v>289.44206261326798</v>
      </c>
      <c r="AB264" s="79">
        <f t="shared" si="183"/>
        <v>1.2528638557529088</v>
      </c>
      <c r="AC264" s="79"/>
      <c r="AD264" s="79"/>
      <c r="AE264" s="79">
        <f t="shared" si="184"/>
        <v>0</v>
      </c>
      <c r="AF264" s="79"/>
      <c r="AG264" s="79"/>
      <c r="AH264" s="79">
        <f t="shared" si="185"/>
        <v>0</v>
      </c>
      <c r="AI264" s="79"/>
      <c r="AJ264" s="79"/>
      <c r="AK264" s="79">
        <v>0</v>
      </c>
      <c r="AL264" s="79">
        <f t="shared" si="186"/>
        <v>0</v>
      </c>
      <c r="AM264" s="115"/>
      <c r="AN264" s="79"/>
      <c r="AO264" s="79"/>
      <c r="AP264" s="79"/>
      <c r="AQ264" s="79">
        <v>0</v>
      </c>
      <c r="AR264" s="79">
        <f t="shared" si="187"/>
        <v>0</v>
      </c>
      <c r="AS264" s="79"/>
      <c r="AT264" s="79"/>
      <c r="AU264" s="79"/>
      <c r="AV264" s="79">
        <v>2.2420749999999998</v>
      </c>
      <c r="AW264" s="79">
        <v>0.122642</v>
      </c>
      <c r="AX264" s="79">
        <v>0.104</v>
      </c>
      <c r="AY264" s="80"/>
      <c r="AZ264" s="162"/>
      <c r="BA264" s="187"/>
      <c r="BB264" s="187">
        <f t="shared" si="189"/>
        <v>170.839226</v>
      </c>
      <c r="BC264" s="187">
        <f t="shared" si="190"/>
        <v>170.83922600000002</v>
      </c>
      <c r="BD264" s="187">
        <f t="shared" si="188"/>
        <v>0</v>
      </c>
      <c r="BE264" s="187"/>
      <c r="BF264" s="187"/>
      <c r="BG264" s="187"/>
    </row>
    <row r="265" spans="1:59" s="150" customFormat="1" ht="20.25" customHeight="1" x14ac:dyDescent="0.15">
      <c r="A265" s="261"/>
      <c r="B265" s="69" t="s">
        <v>39</v>
      </c>
      <c r="C265" s="89">
        <v>5071.9366849600001</v>
      </c>
      <c r="D265" s="87">
        <v>1369.3240949999999</v>
      </c>
      <c r="E265" s="88">
        <v>5.0339688628569403</v>
      </c>
      <c r="F265" s="79">
        <f t="shared" si="179"/>
        <v>8.171421960668372</v>
      </c>
      <c r="G265" s="95">
        <v>437.57450186</v>
      </c>
      <c r="H265" s="95">
        <v>10</v>
      </c>
      <c r="I265" s="95">
        <v>43.039095000000003</v>
      </c>
      <c r="J265" s="88">
        <v>-52.983751142044198</v>
      </c>
      <c r="K265" s="79">
        <f t="shared" si="180"/>
        <v>26.722171348239314</v>
      </c>
      <c r="L265" s="89">
        <v>4113.5032031000001</v>
      </c>
      <c r="M265" s="89">
        <v>7612</v>
      </c>
      <c r="N265" s="89">
        <v>1290.1911259999999</v>
      </c>
      <c r="O265" s="88">
        <v>7.89807472324238</v>
      </c>
      <c r="P265" s="79">
        <f t="shared" si="181"/>
        <v>9.4769288572080193</v>
      </c>
      <c r="Q265" s="89">
        <v>-0.55793800000000005</v>
      </c>
      <c r="R265" s="89">
        <v>-1</v>
      </c>
      <c r="S265" s="88">
        <v>-101.818181818182</v>
      </c>
      <c r="T265" s="89">
        <v>-0.13550000000000001</v>
      </c>
      <c r="U265" s="88">
        <v>-101.459531657296</v>
      </c>
      <c r="V265" s="79">
        <f t="shared" si="182"/>
        <v>-4.0010172800511105E-2</v>
      </c>
      <c r="W265" s="87">
        <v>4102.541131</v>
      </c>
      <c r="X265" s="89">
        <v>7612</v>
      </c>
      <c r="Y265" s="88">
        <v>22.972536348949902</v>
      </c>
      <c r="Z265" s="87">
        <v>1290.1911259999999</v>
      </c>
      <c r="AA265" s="88">
        <v>7.89807472324238</v>
      </c>
      <c r="AB265" s="79">
        <f t="shared" si="183"/>
        <v>9.6004569825143609</v>
      </c>
      <c r="AC265" s="89">
        <v>0</v>
      </c>
      <c r="AD265" s="89">
        <v>0</v>
      </c>
      <c r="AE265" s="79">
        <f t="shared" si="184"/>
        <v>0</v>
      </c>
      <c r="AF265" s="89">
        <v>0</v>
      </c>
      <c r="AG265" s="89">
        <v>0</v>
      </c>
      <c r="AH265" s="79">
        <f t="shared" si="185"/>
        <v>0</v>
      </c>
      <c r="AI265" s="102">
        <v>0.25397999999999998</v>
      </c>
      <c r="AJ265" s="102">
        <v>0.86353199999999997</v>
      </c>
      <c r="AK265" s="102" t="s">
        <v>49</v>
      </c>
      <c r="AL265" s="79">
        <f t="shared" si="186"/>
        <v>7.2102839865383378E-2</v>
      </c>
      <c r="AM265" s="102">
        <v>0.86353199999999997</v>
      </c>
      <c r="AN265" s="102">
        <v>4.5</v>
      </c>
      <c r="AO265" s="89">
        <v>6</v>
      </c>
      <c r="AP265" s="102">
        <v>0.158301</v>
      </c>
      <c r="AQ265" s="88">
        <v>102.659002458009</v>
      </c>
      <c r="AR265" s="79">
        <f t="shared" si="187"/>
        <v>0.20183203424916257</v>
      </c>
      <c r="AS265" s="102">
        <v>0</v>
      </c>
      <c r="AT265" s="102">
        <v>0</v>
      </c>
      <c r="AU265" s="102">
        <v>0</v>
      </c>
      <c r="AV265" s="88">
        <v>21.001026</v>
      </c>
      <c r="AW265" s="102">
        <v>11.622215000000001</v>
      </c>
      <c r="AX265" s="102">
        <v>2.4487999999999999</v>
      </c>
      <c r="AY265" s="102">
        <v>-8.5487172896137104E-14</v>
      </c>
      <c r="AZ265" s="102"/>
      <c r="BA265" s="187"/>
      <c r="BB265" s="187">
        <f t="shared" si="189"/>
        <v>1369.3240949999999</v>
      </c>
      <c r="BC265" s="187">
        <f t="shared" si="190"/>
        <v>1369.3240949999999</v>
      </c>
      <c r="BD265" s="187">
        <f t="shared" si="188"/>
        <v>0</v>
      </c>
      <c r="BE265" s="187"/>
      <c r="BF265" s="187"/>
      <c r="BG265" s="187"/>
    </row>
    <row r="266" spans="1:59" s="150" customFormat="1" ht="20.25" customHeight="1" x14ac:dyDescent="0.15">
      <c r="A266" s="261"/>
      <c r="B266" s="69" t="s">
        <v>37</v>
      </c>
      <c r="C266" s="81">
        <v>252.34</v>
      </c>
      <c r="D266" s="81">
        <v>109.19</v>
      </c>
      <c r="E266" s="81">
        <v>2223.4043000000001</v>
      </c>
      <c r="F266" s="79">
        <f t="shared" si="179"/>
        <v>0.65158976398891133</v>
      </c>
      <c r="G266" s="81">
        <v>0</v>
      </c>
      <c r="H266" s="81">
        <v>0</v>
      </c>
      <c r="I266" s="81">
        <v>0</v>
      </c>
      <c r="J266" s="81">
        <v>0</v>
      </c>
      <c r="K266" s="79">
        <f t="shared" si="180"/>
        <v>0</v>
      </c>
      <c r="L266" s="81">
        <v>249.72</v>
      </c>
      <c r="M266" s="81">
        <v>453</v>
      </c>
      <c r="N266" s="81">
        <v>109.15</v>
      </c>
      <c r="O266" s="81">
        <v>2309.4922999999999</v>
      </c>
      <c r="P266" s="79">
        <f t="shared" si="181"/>
        <v>0.80174693804571673</v>
      </c>
      <c r="Q266" s="81">
        <v>0</v>
      </c>
      <c r="R266" s="81">
        <v>0</v>
      </c>
      <c r="S266" s="81">
        <v>0</v>
      </c>
      <c r="T266" s="81">
        <v>0</v>
      </c>
      <c r="U266" s="81">
        <v>0</v>
      </c>
      <c r="V266" s="79">
        <f t="shared" si="182"/>
        <v>0</v>
      </c>
      <c r="W266" s="81">
        <v>249.72</v>
      </c>
      <c r="X266" s="81">
        <v>453</v>
      </c>
      <c r="Y266" s="81">
        <v>1158.3333</v>
      </c>
      <c r="Z266" s="81">
        <v>109.15</v>
      </c>
      <c r="AA266" s="81">
        <v>2309.4922999999999</v>
      </c>
      <c r="AB266" s="79">
        <f t="shared" si="183"/>
        <v>0.81219740124103335</v>
      </c>
      <c r="AC266" s="81">
        <v>0</v>
      </c>
      <c r="AD266" s="81">
        <v>0</v>
      </c>
      <c r="AE266" s="79">
        <f t="shared" si="184"/>
        <v>0</v>
      </c>
      <c r="AF266" s="81">
        <v>0</v>
      </c>
      <c r="AG266" s="81">
        <v>0</v>
      </c>
      <c r="AH266" s="79">
        <f t="shared" si="185"/>
        <v>0</v>
      </c>
      <c r="AI266" s="81">
        <v>0</v>
      </c>
      <c r="AJ266" s="81">
        <v>0</v>
      </c>
      <c r="AK266" s="81">
        <v>0</v>
      </c>
      <c r="AL266" s="79">
        <f t="shared" si="186"/>
        <v>0</v>
      </c>
      <c r="AM266" s="81">
        <v>0</v>
      </c>
      <c r="AN266" s="81">
        <v>0</v>
      </c>
      <c r="AO266" s="81">
        <v>0</v>
      </c>
      <c r="AP266" s="81">
        <v>0</v>
      </c>
      <c r="AQ266" s="81">
        <v>0</v>
      </c>
      <c r="AR266" s="79">
        <f t="shared" si="187"/>
        <v>0</v>
      </c>
      <c r="AS266" s="81">
        <v>0</v>
      </c>
      <c r="AT266" s="81">
        <v>0</v>
      </c>
      <c r="AU266" s="81">
        <v>0</v>
      </c>
      <c r="AV266" s="81">
        <v>0</v>
      </c>
      <c r="AW266" s="81">
        <v>0</v>
      </c>
      <c r="AX266" s="81">
        <v>0.04</v>
      </c>
      <c r="AY266" s="81">
        <v>0</v>
      </c>
      <c r="AZ266" s="81">
        <v>0</v>
      </c>
      <c r="BA266" s="187"/>
      <c r="BB266" s="187">
        <f t="shared" si="189"/>
        <v>109.19</v>
      </c>
      <c r="BC266" s="187">
        <f t="shared" si="190"/>
        <v>109.19000000000001</v>
      </c>
      <c r="BD266" s="187">
        <f t="shared" si="188"/>
        <v>0</v>
      </c>
      <c r="BE266" s="187"/>
      <c r="BF266" s="187"/>
      <c r="BG266" s="187"/>
    </row>
    <row r="267" spans="1:59" s="150" customFormat="1" ht="20.25" customHeight="1" x14ac:dyDescent="0.15">
      <c r="A267" s="261"/>
      <c r="B267" s="69" t="s">
        <v>38</v>
      </c>
      <c r="C267" s="207">
        <v>2011.83</v>
      </c>
      <c r="D267" s="208">
        <v>358.09</v>
      </c>
      <c r="E267" s="209">
        <v>-23.875425170067999</v>
      </c>
      <c r="F267" s="79">
        <f t="shared" si="179"/>
        <v>2.1368969556441915</v>
      </c>
      <c r="G267" s="210">
        <v>0</v>
      </c>
      <c r="H267" s="211">
        <v>0</v>
      </c>
      <c r="I267" s="208">
        <v>0</v>
      </c>
      <c r="J267" s="209">
        <v>0</v>
      </c>
      <c r="K267" s="79">
        <f t="shared" si="180"/>
        <v>0</v>
      </c>
      <c r="L267" s="214">
        <v>1179.43</v>
      </c>
      <c r="M267" s="215">
        <v>2282</v>
      </c>
      <c r="N267" s="208">
        <v>331.37</v>
      </c>
      <c r="O267" s="209">
        <v>-24.789486824485301</v>
      </c>
      <c r="P267" s="79">
        <f t="shared" si="181"/>
        <v>2.4340346574458009</v>
      </c>
      <c r="Q267" s="209">
        <v>358.29</v>
      </c>
      <c r="R267" s="208">
        <v>718</v>
      </c>
      <c r="S267" s="209">
        <v>-27.693856998992899</v>
      </c>
      <c r="T267" s="209">
        <v>101.63</v>
      </c>
      <c r="U267" s="209">
        <v>-35.664999683484197</v>
      </c>
      <c r="V267" s="79">
        <f t="shared" si="182"/>
        <v>30.009105990523565</v>
      </c>
      <c r="W267" s="214">
        <v>1179.43</v>
      </c>
      <c r="X267" s="211">
        <v>2282</v>
      </c>
      <c r="Y267" s="209">
        <v>-6.1291649526943601</v>
      </c>
      <c r="Z267" s="209">
        <v>331.37</v>
      </c>
      <c r="AA267" s="209">
        <v>-24.789486824485301</v>
      </c>
      <c r="AB267" s="79">
        <f t="shared" si="183"/>
        <v>2.4657613637127</v>
      </c>
      <c r="AC267" s="208">
        <v>0</v>
      </c>
      <c r="AD267" s="208">
        <v>0</v>
      </c>
      <c r="AE267" s="79">
        <f t="shared" si="184"/>
        <v>0</v>
      </c>
      <c r="AF267" s="208">
        <v>0</v>
      </c>
      <c r="AG267" s="208">
        <v>0</v>
      </c>
      <c r="AH267" s="79">
        <f t="shared" si="185"/>
        <v>0</v>
      </c>
      <c r="AI267" s="209">
        <v>0</v>
      </c>
      <c r="AJ267" s="216">
        <v>0</v>
      </c>
      <c r="AK267" s="217">
        <v>0</v>
      </c>
      <c r="AL267" s="79">
        <f t="shared" si="186"/>
        <v>0</v>
      </c>
      <c r="AM267" s="209">
        <v>0</v>
      </c>
      <c r="AN267" s="214">
        <v>5.31</v>
      </c>
      <c r="AO267" s="208">
        <v>12</v>
      </c>
      <c r="AP267" s="208">
        <v>0.15</v>
      </c>
      <c r="AQ267" s="209">
        <v>550</v>
      </c>
      <c r="AR267" s="79">
        <f t="shared" si="187"/>
        <v>0.19124835053078873</v>
      </c>
      <c r="AS267" s="208">
        <v>0</v>
      </c>
      <c r="AT267" s="208">
        <v>0</v>
      </c>
      <c r="AU267" s="208">
        <v>0</v>
      </c>
      <c r="AV267" s="208">
        <v>9.49</v>
      </c>
      <c r="AW267" s="208">
        <v>17.079999999999998</v>
      </c>
      <c r="AX267" s="218">
        <v>0</v>
      </c>
      <c r="AY267" s="208">
        <v>0</v>
      </c>
      <c r="AZ267" s="218">
        <v>0</v>
      </c>
      <c r="BA267" s="187"/>
      <c r="BB267" s="187">
        <f t="shared" si="189"/>
        <v>358.09</v>
      </c>
      <c r="BC267" s="187">
        <f t="shared" si="190"/>
        <v>358.09</v>
      </c>
      <c r="BD267" s="187">
        <f t="shared" si="188"/>
        <v>0</v>
      </c>
      <c r="BE267" s="187"/>
      <c r="BF267" s="187"/>
      <c r="BG267" s="187"/>
    </row>
    <row r="268" spans="1:59" s="150" customFormat="1" ht="20.25" customHeight="1" x14ac:dyDescent="0.15">
      <c r="A268" s="261"/>
      <c r="B268" s="75" t="s">
        <v>35</v>
      </c>
      <c r="C268" s="83">
        <v>125.68416938</v>
      </c>
      <c r="D268" s="83">
        <v>50.039060999999997</v>
      </c>
      <c r="E268" s="83">
        <v>0</v>
      </c>
      <c r="F268" s="79">
        <f t="shared" si="179"/>
        <v>0.29860738114494678</v>
      </c>
      <c r="G268" s="161">
        <v>0</v>
      </c>
      <c r="H268" s="83">
        <v>0</v>
      </c>
      <c r="I268" s="83">
        <v>0</v>
      </c>
      <c r="J268" s="83">
        <v>0</v>
      </c>
      <c r="K268" s="79">
        <f t="shared" si="180"/>
        <v>0</v>
      </c>
      <c r="L268" s="94">
        <v>117.96210000000001</v>
      </c>
      <c r="M268" s="94">
        <v>329</v>
      </c>
      <c r="N268" s="83">
        <v>39.698399999999999</v>
      </c>
      <c r="O268" s="83">
        <v>0</v>
      </c>
      <c r="P268" s="79">
        <f t="shared" si="181"/>
        <v>0.29159936459289121</v>
      </c>
      <c r="Q268" s="83">
        <v>98.573834999999903</v>
      </c>
      <c r="R268" s="83">
        <v>221</v>
      </c>
      <c r="S268" s="83">
        <v>0</v>
      </c>
      <c r="T268" s="83">
        <v>30.009070999999999</v>
      </c>
      <c r="U268" s="83">
        <v>0</v>
      </c>
      <c r="V268" s="79">
        <f t="shared" si="182"/>
        <v>8.8610193084339972</v>
      </c>
      <c r="W268" s="94">
        <v>117.96210000000001</v>
      </c>
      <c r="X268" s="83">
        <v>329</v>
      </c>
      <c r="Y268" s="83">
        <v>0</v>
      </c>
      <c r="Z268" s="83">
        <v>39.698399999999999</v>
      </c>
      <c r="AA268" s="83">
        <v>0</v>
      </c>
      <c r="AB268" s="79">
        <f t="shared" si="183"/>
        <v>0.2954002502375358</v>
      </c>
      <c r="AC268" s="83"/>
      <c r="AD268" s="83"/>
      <c r="AE268" s="79">
        <f t="shared" si="184"/>
        <v>0</v>
      </c>
      <c r="AF268" s="83"/>
      <c r="AG268" s="83"/>
      <c r="AH268" s="79">
        <f t="shared" si="185"/>
        <v>0</v>
      </c>
      <c r="AI268" s="83"/>
      <c r="AJ268" s="83"/>
      <c r="AK268" s="83"/>
      <c r="AL268" s="79">
        <f t="shared" si="186"/>
        <v>0</v>
      </c>
      <c r="AM268" s="83"/>
      <c r="AN268" s="94">
        <v>0</v>
      </c>
      <c r="AO268" s="83">
        <v>0</v>
      </c>
      <c r="AP268" s="83">
        <v>0</v>
      </c>
      <c r="AQ268" s="83">
        <v>0</v>
      </c>
      <c r="AR268" s="79">
        <f t="shared" si="187"/>
        <v>0</v>
      </c>
      <c r="AS268" s="83">
        <v>0</v>
      </c>
      <c r="AT268" s="83">
        <v>0</v>
      </c>
      <c r="AU268" s="83">
        <v>0</v>
      </c>
      <c r="AV268" s="83">
        <v>0.45283000000000001</v>
      </c>
      <c r="AW268" s="83">
        <v>9.8878310000000003</v>
      </c>
      <c r="AX268" s="83">
        <v>0</v>
      </c>
      <c r="AY268" s="83">
        <v>0</v>
      </c>
      <c r="AZ268" s="83">
        <v>0</v>
      </c>
      <c r="BA268" s="187"/>
      <c r="BB268" s="187">
        <f t="shared" si="189"/>
        <v>50.039060999999997</v>
      </c>
      <c r="BC268" s="187">
        <f t="shared" si="190"/>
        <v>50.039060999999997</v>
      </c>
      <c r="BD268" s="187">
        <f t="shared" si="188"/>
        <v>0</v>
      </c>
      <c r="BE268" s="187"/>
      <c r="BF268" s="187"/>
      <c r="BG268" s="187"/>
    </row>
    <row r="269" spans="1:59" s="150" customFormat="1" ht="20.25" customHeight="1" x14ac:dyDescent="0.15">
      <c r="A269" s="261"/>
      <c r="B269" s="75" t="s">
        <v>36</v>
      </c>
      <c r="C269" s="83">
        <v>31.7164888</v>
      </c>
      <c r="D269" s="83">
        <v>11.025364</v>
      </c>
      <c r="E269" s="83" t="s">
        <v>56</v>
      </c>
      <c r="F269" s="79">
        <f t="shared" si="179"/>
        <v>6.5793702048281347E-2</v>
      </c>
      <c r="G269" s="161">
        <v>0</v>
      </c>
      <c r="H269" s="83">
        <v>0</v>
      </c>
      <c r="I269" s="83">
        <v>0</v>
      </c>
      <c r="J269" s="83" t="s">
        <v>56</v>
      </c>
      <c r="K269" s="79">
        <f t="shared" si="180"/>
        <v>0</v>
      </c>
      <c r="L269" s="94">
        <v>25.4164888</v>
      </c>
      <c r="M269" s="94">
        <v>52</v>
      </c>
      <c r="N269" s="83">
        <v>7.539218</v>
      </c>
      <c r="O269" s="83" t="s">
        <v>56</v>
      </c>
      <c r="P269" s="79">
        <f t="shared" si="181"/>
        <v>5.5378332082081094E-2</v>
      </c>
      <c r="Q269" s="83"/>
      <c r="R269" s="83"/>
      <c r="S269" s="83"/>
      <c r="T269" s="83"/>
      <c r="U269" s="83"/>
      <c r="V269" s="79">
        <f t="shared" si="182"/>
        <v>0</v>
      </c>
      <c r="W269" s="94">
        <v>25.4164888</v>
      </c>
      <c r="X269" s="83">
        <v>52</v>
      </c>
      <c r="Y269" s="83" t="s">
        <v>56</v>
      </c>
      <c r="Z269" s="83">
        <v>7.539218</v>
      </c>
      <c r="AA269" s="83" t="s">
        <v>56</v>
      </c>
      <c r="AB269" s="79">
        <f t="shared" si="183"/>
        <v>5.6100167356753279E-2</v>
      </c>
      <c r="AC269" s="83">
        <v>0</v>
      </c>
      <c r="AD269" s="83">
        <v>0</v>
      </c>
      <c r="AE269" s="79">
        <f t="shared" si="184"/>
        <v>0</v>
      </c>
      <c r="AF269" s="83">
        <v>0</v>
      </c>
      <c r="AG269" s="83">
        <v>0</v>
      </c>
      <c r="AH269" s="79">
        <f t="shared" si="185"/>
        <v>0</v>
      </c>
      <c r="AI269" s="83">
        <v>0</v>
      </c>
      <c r="AJ269" s="83">
        <v>0</v>
      </c>
      <c r="AK269" s="83" t="s">
        <v>56</v>
      </c>
      <c r="AL269" s="79">
        <f t="shared" si="186"/>
        <v>0</v>
      </c>
      <c r="AM269" s="83">
        <v>0</v>
      </c>
      <c r="AN269" s="94">
        <v>0</v>
      </c>
      <c r="AO269" s="83">
        <v>0</v>
      </c>
      <c r="AP269" s="83">
        <v>0</v>
      </c>
      <c r="AQ269" s="83" t="s">
        <v>56</v>
      </c>
      <c r="AR269" s="79">
        <f t="shared" si="187"/>
        <v>0</v>
      </c>
      <c r="AS269" s="83">
        <v>0</v>
      </c>
      <c r="AT269" s="83">
        <v>0</v>
      </c>
      <c r="AU269" s="83">
        <v>0</v>
      </c>
      <c r="AV269" s="83">
        <v>0</v>
      </c>
      <c r="AW269" s="83">
        <v>3.4861460000000002</v>
      </c>
      <c r="AX269" s="83">
        <v>0</v>
      </c>
      <c r="AY269" s="83">
        <v>0</v>
      </c>
      <c r="AZ269" s="83"/>
      <c r="BA269" s="187"/>
      <c r="BB269" s="187">
        <f t="shared" si="189"/>
        <v>11.025364</v>
      </c>
      <c r="BC269" s="187">
        <f t="shared" si="190"/>
        <v>11.025364</v>
      </c>
      <c r="BD269" s="187">
        <f t="shared" si="188"/>
        <v>0</v>
      </c>
      <c r="BE269" s="187"/>
      <c r="BF269" s="187"/>
      <c r="BG269" s="187"/>
    </row>
    <row r="270" spans="1:59" s="150" customFormat="1" ht="20.25" customHeight="1" x14ac:dyDescent="0.15">
      <c r="A270" s="261"/>
      <c r="B270" s="90" t="s">
        <v>17</v>
      </c>
      <c r="C270" s="212">
        <f>C257+C258+C259+C260+C261+C262+C263+C264+C265+C266+C267+C268+C269</f>
        <v>74779.055723329991</v>
      </c>
      <c r="D270" s="212">
        <f t="shared" ref="D270:AZ270" si="191">D257+D258+D259+D260+D261+D262+D263+D264+D265+D266+D267+D268+D269</f>
        <v>16757.476257999992</v>
      </c>
      <c r="E270" s="212">
        <v>7.84</v>
      </c>
      <c r="F270" s="158">
        <f>D270/$D$390*100</f>
        <v>3.0860069244074499</v>
      </c>
      <c r="G270" s="212">
        <f t="shared" si="191"/>
        <v>948.18467381999994</v>
      </c>
      <c r="H270" s="212">
        <f t="shared" si="191"/>
        <v>54</v>
      </c>
      <c r="I270" s="212">
        <f t="shared" si="191"/>
        <v>161.06136900000001</v>
      </c>
      <c r="J270" s="212">
        <v>-42.88</v>
      </c>
      <c r="K270" s="158">
        <f>I270/$I$390*100</f>
        <v>1.0391652333298618</v>
      </c>
      <c r="L270" s="212">
        <f t="shared" si="191"/>
        <v>40724.568717900002</v>
      </c>
      <c r="M270" s="212">
        <f t="shared" si="191"/>
        <v>85399</v>
      </c>
      <c r="N270" s="212">
        <f t="shared" si="191"/>
        <v>13614.021434999995</v>
      </c>
      <c r="O270" s="212">
        <v>-0.17</v>
      </c>
      <c r="P270" s="158">
        <f>N270/$N$390*100</f>
        <v>3.5516497657285679</v>
      </c>
      <c r="Q270" s="212">
        <f t="shared" si="191"/>
        <v>1211.8951239999999</v>
      </c>
      <c r="R270" s="212">
        <f t="shared" si="191"/>
        <v>2519</v>
      </c>
      <c r="S270" s="212">
        <v>-83.65</v>
      </c>
      <c r="T270" s="212">
        <f t="shared" si="191"/>
        <v>338.66387099999997</v>
      </c>
      <c r="U270" s="212">
        <v>-87.36</v>
      </c>
      <c r="V270" s="158">
        <f>T270/$T$390*100</f>
        <v>3.0737388432306307</v>
      </c>
      <c r="W270" s="212">
        <f t="shared" si="191"/>
        <v>39022.836645799995</v>
      </c>
      <c r="X270" s="212">
        <f t="shared" si="191"/>
        <v>71317</v>
      </c>
      <c r="Y270" s="212">
        <v>-8.06</v>
      </c>
      <c r="Z270" s="212">
        <f t="shared" si="191"/>
        <v>13438.851174999993</v>
      </c>
      <c r="AA270" s="212">
        <v>-1.03</v>
      </c>
      <c r="AB270" s="158">
        <f>Z270/$Z$390*100</f>
        <v>3.5364570767967924</v>
      </c>
      <c r="AC270" s="212">
        <f t="shared" si="191"/>
        <v>13932</v>
      </c>
      <c r="AD270" s="212">
        <f t="shared" si="191"/>
        <v>159.49621999999951</v>
      </c>
      <c r="AE270" s="158">
        <f>AD270/$AD$390*100</f>
        <v>5.2830857235574236</v>
      </c>
      <c r="AF270" s="212">
        <f t="shared" si="191"/>
        <v>150</v>
      </c>
      <c r="AG270" s="212">
        <f t="shared" si="191"/>
        <v>15.674040000000002</v>
      </c>
      <c r="AH270" s="158">
        <f>AG270/$AG$390*100</f>
        <v>5.8330488981856865</v>
      </c>
      <c r="AI270" s="212">
        <f t="shared" si="191"/>
        <v>495.25359550000007</v>
      </c>
      <c r="AJ270" s="212">
        <f t="shared" si="191"/>
        <v>1197.6393740000001</v>
      </c>
      <c r="AK270" s="212">
        <v>124.71</v>
      </c>
      <c r="AL270" s="158">
        <f>AJ270/$AJ$390*100</f>
        <v>5.3758007994584665</v>
      </c>
      <c r="AM270" s="212">
        <f t="shared" si="191"/>
        <v>1197.6393740000001</v>
      </c>
      <c r="AN270" s="212">
        <f t="shared" si="191"/>
        <v>2414.5095710999999</v>
      </c>
      <c r="AO270" s="212">
        <f t="shared" si="191"/>
        <v>1253</v>
      </c>
      <c r="AP270" s="212">
        <f t="shared" si="191"/>
        <v>78.432049000000006</v>
      </c>
      <c r="AQ270" s="212">
        <v>110.79</v>
      </c>
      <c r="AR270" s="158">
        <f>AP270/$AP$390*100</f>
        <v>4.1616441052074133</v>
      </c>
      <c r="AS270" s="212">
        <f t="shared" si="191"/>
        <v>17.803660000000001</v>
      </c>
      <c r="AT270" s="212">
        <f t="shared" si="191"/>
        <v>8.5056609999999999</v>
      </c>
      <c r="AU270" s="212">
        <f t="shared" si="191"/>
        <v>322.24682999999999</v>
      </c>
      <c r="AV270" s="212">
        <f t="shared" si="191"/>
        <v>779.81491399999993</v>
      </c>
      <c r="AW270" s="212">
        <f t="shared" si="191"/>
        <v>502.51636799999994</v>
      </c>
      <c r="AX270" s="212">
        <f t="shared" si="191"/>
        <v>75.434598000000008</v>
      </c>
      <c r="AY270" s="212">
        <f t="shared" si="191"/>
        <v>-7.7475093007706207E-14</v>
      </c>
      <c r="AZ270" s="212">
        <f t="shared" si="191"/>
        <v>619.55223899999999</v>
      </c>
      <c r="BA270" s="187"/>
      <c r="BB270" s="187">
        <f t="shared" ref="BB270:BB275" si="192">D270</f>
        <v>16757.476257999992</v>
      </c>
      <c r="BC270" s="187">
        <f t="shared" ref="BC270:BC275" si="193">I270+N270+AJ270+AP270+AS270+AT270+AU270+AV270+AW270+AX270+AY270</f>
        <v>16757.476257999995</v>
      </c>
      <c r="BD270" s="187">
        <f t="shared" ref="BD270:BD308" si="194">BC270-BB270</f>
        <v>0</v>
      </c>
      <c r="BE270" s="187"/>
      <c r="BF270" s="187"/>
      <c r="BG270" s="187"/>
    </row>
    <row r="271" spans="1:59" s="150" customFormat="1" ht="20.25" customHeight="1" x14ac:dyDescent="0.15">
      <c r="A271" s="250" t="s">
        <v>88</v>
      </c>
      <c r="B271" s="69" t="s">
        <v>74</v>
      </c>
      <c r="C271" s="79">
        <v>26278.582562840002</v>
      </c>
      <c r="D271" s="79">
        <v>6994.4966100000001</v>
      </c>
      <c r="E271" s="79">
        <v>0.92884081622263204</v>
      </c>
      <c r="F271" s="79">
        <f>D271/$D$286*100</f>
        <v>46.678403732574424</v>
      </c>
      <c r="G271" s="79">
        <v>1.1764825000000001</v>
      </c>
      <c r="H271" s="79">
        <v>38</v>
      </c>
      <c r="I271" s="79">
        <v>117.64825</v>
      </c>
      <c r="J271" s="79">
        <v>25.735483363350401</v>
      </c>
      <c r="K271" s="79">
        <f>I271/$I$286*100</f>
        <v>58.610770950746662</v>
      </c>
      <c r="L271" s="79">
        <v>17271.718190420001</v>
      </c>
      <c r="M271" s="79">
        <v>36413</v>
      </c>
      <c r="N271" s="79">
        <v>5189.0190700000003</v>
      </c>
      <c r="O271" s="79">
        <v>-9.7803393325859105</v>
      </c>
      <c r="P271" s="79">
        <f>N271/$N$286*100</f>
        <v>43.716548092806704</v>
      </c>
      <c r="Q271" s="79">
        <v>10.0863722</v>
      </c>
      <c r="R271" s="79">
        <v>20</v>
      </c>
      <c r="S271" s="79"/>
      <c r="T271" s="79">
        <v>2.8660040000000002</v>
      </c>
      <c r="U271" s="79"/>
      <c r="V271" s="79">
        <f>T271/$T$286*100</f>
        <v>1.4044785298068643</v>
      </c>
      <c r="W271" s="79">
        <v>16388.864190420001</v>
      </c>
      <c r="X271" s="79">
        <v>28974</v>
      </c>
      <c r="Y271" s="79"/>
      <c r="Z271" s="79">
        <v>5093.6411429999998</v>
      </c>
      <c r="AA271" s="79"/>
      <c r="AB271" s="79">
        <f>Z271/$Z$286*100</f>
        <v>43.590234323276569</v>
      </c>
      <c r="AC271" s="79">
        <v>7319</v>
      </c>
      <c r="AD271" s="79">
        <v>83.355517000000006</v>
      </c>
      <c r="AE271" s="79">
        <f>AD271/$AD$286*100</f>
        <v>49.505813236996119</v>
      </c>
      <c r="AF271" s="79">
        <v>120</v>
      </c>
      <c r="AG271" s="79">
        <v>12.022410000000001</v>
      </c>
      <c r="AH271" s="79">
        <f>AG271/$AG$286*100</f>
        <v>74.975725082584603</v>
      </c>
      <c r="AI271" s="79">
        <v>584.32358999999997</v>
      </c>
      <c r="AJ271" s="79">
        <v>802.18610000000001</v>
      </c>
      <c r="AK271" s="79">
        <v>52.628515879570301</v>
      </c>
      <c r="AL271" s="79">
        <f>AJ271/$AJ$286*100</f>
        <v>66.183920715549604</v>
      </c>
      <c r="AM271" s="115">
        <v>802.0127</v>
      </c>
      <c r="AN271" s="79">
        <v>1169.167432</v>
      </c>
      <c r="AO271" s="79">
        <v>922</v>
      </c>
      <c r="AP271" s="79">
        <v>95.816571999999994</v>
      </c>
      <c r="AQ271" s="79">
        <v>1342.7095240905901</v>
      </c>
      <c r="AR271" s="79">
        <f>AP271/$AP$286*100</f>
        <v>85.150690210048538</v>
      </c>
      <c r="AS271" s="79">
        <v>0</v>
      </c>
      <c r="AT271" s="79">
        <v>17.003457000000001</v>
      </c>
      <c r="AU271" s="79">
        <v>194.17222000000001</v>
      </c>
      <c r="AV271" s="79">
        <v>362.654608</v>
      </c>
      <c r="AW271" s="79">
        <v>153.39297999999999</v>
      </c>
      <c r="AX271" s="79">
        <v>62.603352999999998</v>
      </c>
      <c r="AY271" s="80">
        <v>-1.25055521493778E-12</v>
      </c>
      <c r="AZ271" s="162">
        <v>319.22551099999998</v>
      </c>
      <c r="BA271" s="187"/>
      <c r="BB271" s="187">
        <f t="shared" si="192"/>
        <v>6994.4966100000001</v>
      </c>
      <c r="BC271" s="187">
        <f t="shared" si="193"/>
        <v>6994.4966099999992</v>
      </c>
      <c r="BD271" s="187">
        <f t="shared" si="194"/>
        <v>0</v>
      </c>
      <c r="BE271" s="187"/>
      <c r="BF271" s="187"/>
      <c r="BG271" s="187"/>
    </row>
    <row r="272" spans="1:59" s="150" customFormat="1" ht="20.25" customHeight="1" x14ac:dyDescent="0.15">
      <c r="A272" s="251"/>
      <c r="B272" s="69" t="s">
        <v>33</v>
      </c>
      <c r="C272" s="76">
        <v>1559.9342545499999</v>
      </c>
      <c r="D272" s="76">
        <v>676.92306199999996</v>
      </c>
      <c r="E272" s="76">
        <v>37.915161146664069</v>
      </c>
      <c r="F272" s="79">
        <f t="shared" ref="F272:F285" si="195">D272/$D$286*100</f>
        <v>4.5175070838909894</v>
      </c>
      <c r="G272" s="76">
        <v>11.2125465</v>
      </c>
      <c r="H272" s="76">
        <v>1</v>
      </c>
      <c r="I272" s="76">
        <v>1.9041700000000001</v>
      </c>
      <c r="J272" s="76" t="e">
        <v>#DIV/0!</v>
      </c>
      <c r="K272" s="79">
        <f t="shared" ref="K272:K285" si="196">I272/$I$286*100</f>
        <v>0.94863180473388486</v>
      </c>
      <c r="L272" s="76">
        <v>678.24877361000006</v>
      </c>
      <c r="M272" s="76">
        <v>1146</v>
      </c>
      <c r="N272" s="76">
        <v>258.533951</v>
      </c>
      <c r="O272" s="76">
        <v>-16.387159883660761</v>
      </c>
      <c r="P272" s="79">
        <f t="shared" ref="P272:P285" si="197">N272/$N$286*100</f>
        <v>2.1781018242653771</v>
      </c>
      <c r="Q272" s="76">
        <v>1.8665811999999999</v>
      </c>
      <c r="R272" s="81">
        <v>5</v>
      </c>
      <c r="S272" s="76" t="e">
        <v>#DIV/0!</v>
      </c>
      <c r="T272" s="76">
        <v>0.59197600000000006</v>
      </c>
      <c r="U272" s="76">
        <v>-98.106379106117132</v>
      </c>
      <c r="V272" s="79">
        <f t="shared" ref="V272:V285" si="198">T272/$T$286*100</f>
        <v>0.29009644863054912</v>
      </c>
      <c r="W272" s="76">
        <v>672.88077361000001</v>
      </c>
      <c r="X272" s="76">
        <v>1102</v>
      </c>
      <c r="Y272" s="76">
        <v>-20.776419841840401</v>
      </c>
      <c r="Z272" s="76">
        <v>257.81791800000002</v>
      </c>
      <c r="AA272" s="76">
        <v>-15.865559204996792</v>
      </c>
      <c r="AB272" s="79">
        <f t="shared" ref="AB272:AB285" si="199">Z272/$Z$286*100</f>
        <v>2.2063477074359157</v>
      </c>
      <c r="AC272" s="76">
        <v>42</v>
      </c>
      <c r="AD272" s="76">
        <v>0.492033</v>
      </c>
      <c r="AE272" s="79">
        <f t="shared" ref="AE272:AE285" si="200">AD272/$AD$286*100</f>
        <v>0.29222413441978784</v>
      </c>
      <c r="AF272" s="76">
        <v>2</v>
      </c>
      <c r="AG272" s="76">
        <v>0.224</v>
      </c>
      <c r="AH272" s="79">
        <f t="shared" ref="AH272:AH285" si="201">AG272/$AG$286*100</f>
        <v>1.3969380863320209</v>
      </c>
      <c r="AI272" s="76">
        <v>83.186000000000007</v>
      </c>
      <c r="AJ272" s="76">
        <v>339.12219599999997</v>
      </c>
      <c r="AK272" s="76">
        <v>138.33573410472872</v>
      </c>
      <c r="AL272" s="79">
        <f t="shared" ref="AL272:AL285" si="202">AJ272/$AJ$286*100</f>
        <v>27.979089307265571</v>
      </c>
      <c r="AM272" s="76">
        <v>339.12219600000003</v>
      </c>
      <c r="AN272" s="76">
        <v>12.44</v>
      </c>
      <c r="AO272" s="76">
        <v>6</v>
      </c>
      <c r="AP272" s="76">
        <v>0.16358300000000001</v>
      </c>
      <c r="AQ272" s="76">
        <v>-87.136637107738707</v>
      </c>
      <c r="AR272" s="79">
        <f t="shared" ref="AR272:AR285" si="203">AP272/$AP$286*100</f>
        <v>0.14537365578712597</v>
      </c>
      <c r="AS272" s="76">
        <v>20.876179</v>
      </c>
      <c r="AT272" s="76">
        <v>0</v>
      </c>
      <c r="AU272" s="76">
        <v>2.6579999999999998E-3</v>
      </c>
      <c r="AV272" s="76">
        <v>11.809194999999999</v>
      </c>
      <c r="AW272" s="76">
        <v>39.162810999999998</v>
      </c>
      <c r="AX272" s="76">
        <v>5.348319</v>
      </c>
      <c r="AY272" s="76">
        <v>-3.1974423109204508E-14</v>
      </c>
      <c r="AZ272" s="76"/>
      <c r="BA272" s="187"/>
      <c r="BB272" s="187">
        <f t="shared" si="192"/>
        <v>676.92306199999996</v>
      </c>
      <c r="BC272" s="187">
        <f t="shared" si="193"/>
        <v>676.92306199999996</v>
      </c>
      <c r="BD272" s="187">
        <f t="shared" si="194"/>
        <v>0</v>
      </c>
      <c r="BE272" s="187"/>
      <c r="BF272" s="187"/>
      <c r="BG272" s="187"/>
    </row>
    <row r="273" spans="1:59" s="150" customFormat="1" ht="20.25" customHeight="1" x14ac:dyDescent="0.15">
      <c r="A273" s="251"/>
      <c r="B273" s="69" t="s">
        <v>31</v>
      </c>
      <c r="C273" s="74">
        <v>5851.6805456499997</v>
      </c>
      <c r="D273" s="74">
        <v>1169.2618789999999</v>
      </c>
      <c r="E273" s="74">
        <v>6.9439507715082902</v>
      </c>
      <c r="F273" s="79">
        <f t="shared" si="195"/>
        <v>7.8031745671359438</v>
      </c>
      <c r="G273" s="74">
        <v>216.33782464999999</v>
      </c>
      <c r="H273" s="74">
        <v>15</v>
      </c>
      <c r="I273" s="74">
        <v>31.471435</v>
      </c>
      <c r="J273" s="74">
        <v>50.783981060823997</v>
      </c>
      <c r="K273" s="79">
        <f t="shared" si="196"/>
        <v>15.678644334074765</v>
      </c>
      <c r="L273" s="74">
        <v>3060.2610810000001</v>
      </c>
      <c r="M273" s="74">
        <v>5869</v>
      </c>
      <c r="N273" s="74">
        <v>980.62140699999998</v>
      </c>
      <c r="O273" s="74">
        <v>-4.4183344674514098</v>
      </c>
      <c r="P273" s="79">
        <f t="shared" si="197"/>
        <v>8.2615581715237898</v>
      </c>
      <c r="Q273" s="74">
        <v>395.09127999999998</v>
      </c>
      <c r="R273" s="74">
        <v>687</v>
      </c>
      <c r="S273" s="74">
        <v>-2.4147727272727302</v>
      </c>
      <c r="T273" s="74">
        <v>108.40662399999999</v>
      </c>
      <c r="U273" s="74">
        <v>-22.735643935715501</v>
      </c>
      <c r="V273" s="79">
        <f t="shared" si="198"/>
        <v>53.124411514026328</v>
      </c>
      <c r="W273" s="74">
        <v>2952.0470810000002</v>
      </c>
      <c r="X273" s="74">
        <v>4981</v>
      </c>
      <c r="Y273" s="74">
        <v>16.924882629108001</v>
      </c>
      <c r="Z273" s="74">
        <v>969.179757</v>
      </c>
      <c r="AA273" s="74">
        <v>-4.66019289821807</v>
      </c>
      <c r="AB273" s="79">
        <f t="shared" si="199"/>
        <v>8.2940221980624624</v>
      </c>
      <c r="AC273" s="74">
        <v>872</v>
      </c>
      <c r="AD273" s="74">
        <v>9.9284479999999995</v>
      </c>
      <c r="AE273" s="79">
        <f t="shared" si="200"/>
        <v>5.896621004956728</v>
      </c>
      <c r="AF273" s="74">
        <v>16</v>
      </c>
      <c r="AG273" s="74">
        <v>1.5132019999999999</v>
      </c>
      <c r="AH273" s="79">
        <f t="shared" si="201"/>
        <v>9.4368281522936908</v>
      </c>
      <c r="AI273" s="74">
        <v>0.185</v>
      </c>
      <c r="AJ273" s="74">
        <v>1.1100000000000001</v>
      </c>
      <c r="AK273" s="74">
        <v>98.214285714285694</v>
      </c>
      <c r="AL273" s="79">
        <f t="shared" si="202"/>
        <v>9.1579936369204196E-2</v>
      </c>
      <c r="AM273" s="74">
        <v>1.1100000000000001</v>
      </c>
      <c r="AN273" s="74">
        <v>270.72129999999999</v>
      </c>
      <c r="AO273" s="74">
        <v>132</v>
      </c>
      <c r="AP273" s="74">
        <v>2.9557479999999998</v>
      </c>
      <c r="AQ273" s="74">
        <v>-44.645669306084798</v>
      </c>
      <c r="AR273" s="79">
        <f t="shared" si="203"/>
        <v>2.6267270581019178</v>
      </c>
      <c r="AS273" s="74">
        <v>0</v>
      </c>
      <c r="AT273" s="74">
        <v>0</v>
      </c>
      <c r="AU273" s="74">
        <v>0</v>
      </c>
      <c r="AV273" s="74">
        <v>89.427640999999994</v>
      </c>
      <c r="AW273" s="74">
        <v>45.630991000000002</v>
      </c>
      <c r="AX273" s="74">
        <v>18.044657000000001</v>
      </c>
      <c r="AY273" s="74">
        <v>0</v>
      </c>
      <c r="AZ273" s="74">
        <v>0</v>
      </c>
      <c r="BA273" s="187"/>
      <c r="BB273" s="187">
        <f t="shared" si="192"/>
        <v>1169.2618789999999</v>
      </c>
      <c r="BC273" s="187">
        <f t="shared" si="193"/>
        <v>1169.2618789999999</v>
      </c>
      <c r="BD273" s="187">
        <f t="shared" si="194"/>
        <v>0</v>
      </c>
      <c r="BE273" s="187"/>
      <c r="BF273" s="187"/>
      <c r="BG273" s="187"/>
    </row>
    <row r="274" spans="1:59" s="150" customFormat="1" ht="20.25" customHeight="1" x14ac:dyDescent="0.15">
      <c r="A274" s="251"/>
      <c r="B274" s="75" t="s">
        <v>34</v>
      </c>
      <c r="C274" s="79">
        <v>1570.9965019799999</v>
      </c>
      <c r="D274" s="79">
        <v>284.04596900000001</v>
      </c>
      <c r="E274" s="79">
        <v>18.740457675735399</v>
      </c>
      <c r="F274" s="79">
        <f t="shared" si="195"/>
        <v>1.8956063829720433</v>
      </c>
      <c r="G274" s="79">
        <v>0</v>
      </c>
      <c r="H274" s="79">
        <v>0</v>
      </c>
      <c r="I274" s="79">
        <v>0</v>
      </c>
      <c r="J274" s="79" t="s">
        <v>56</v>
      </c>
      <c r="K274" s="79">
        <f t="shared" si="196"/>
        <v>0</v>
      </c>
      <c r="L274" s="79">
        <v>969.28089014</v>
      </c>
      <c r="M274" s="79">
        <v>1815</v>
      </c>
      <c r="N274" s="79">
        <v>247.57157000000001</v>
      </c>
      <c r="O274" s="79">
        <v>19.458539760943999</v>
      </c>
      <c r="P274" s="79">
        <f t="shared" si="197"/>
        <v>2.0857457450655814</v>
      </c>
      <c r="Q274" s="79">
        <v>-1.2630646000000001</v>
      </c>
      <c r="R274" s="79">
        <v>7</v>
      </c>
      <c r="S274" s="79">
        <v>-98.451327433628293</v>
      </c>
      <c r="T274" s="79">
        <v>0.38151800000000002</v>
      </c>
      <c r="U274" s="79">
        <v>-99.292441890753096</v>
      </c>
      <c r="V274" s="79">
        <f t="shared" si="198"/>
        <v>0.18696199996052176</v>
      </c>
      <c r="W274" s="79">
        <v>969.03689013999997</v>
      </c>
      <c r="X274" s="79">
        <v>1813</v>
      </c>
      <c r="Y274" s="79">
        <v>20.866666666666699</v>
      </c>
      <c r="Z274" s="79">
        <v>247.54892799999999</v>
      </c>
      <c r="AA274" s="79">
        <v>19.519432369895799</v>
      </c>
      <c r="AB274" s="79">
        <f t="shared" si="199"/>
        <v>2.1184680025653551</v>
      </c>
      <c r="AC274" s="79">
        <v>2</v>
      </c>
      <c r="AD274" s="79">
        <v>2.2641999999999999E-2</v>
      </c>
      <c r="AE274" s="79">
        <f t="shared" si="200"/>
        <v>1.3447347741986485E-2</v>
      </c>
      <c r="AF274" s="79">
        <v>0</v>
      </c>
      <c r="AG274" s="79">
        <v>0</v>
      </c>
      <c r="AH274" s="79">
        <f t="shared" si="201"/>
        <v>0</v>
      </c>
      <c r="AI274" s="79"/>
      <c r="AJ274" s="79"/>
      <c r="AK274" s="79"/>
      <c r="AL274" s="79">
        <f t="shared" si="202"/>
        <v>0</v>
      </c>
      <c r="AM274" s="115"/>
      <c r="AN274" s="79">
        <v>1.79</v>
      </c>
      <c r="AO274" s="79">
        <v>5</v>
      </c>
      <c r="AP274" s="79">
        <v>8.9525999999999994E-2</v>
      </c>
      <c r="AQ274" s="79">
        <v>-85.598463424285995</v>
      </c>
      <c r="AR274" s="79">
        <f t="shared" si="203"/>
        <v>7.9560357176468449E-2</v>
      </c>
      <c r="AS274" s="79">
        <v>19.473962</v>
      </c>
      <c r="AT274" s="79">
        <v>0.114151</v>
      </c>
      <c r="AU274" s="79"/>
      <c r="AV274" s="79">
        <v>4.6954599999999997</v>
      </c>
      <c r="AW274" s="79">
        <v>11.671846</v>
      </c>
      <c r="AX274" s="79">
        <v>0.429454</v>
      </c>
      <c r="AY274" s="80">
        <v>-1.97815097635612E-15</v>
      </c>
      <c r="AZ274" s="162"/>
      <c r="BA274" s="187"/>
      <c r="BB274" s="187">
        <f t="shared" si="192"/>
        <v>284.04596900000001</v>
      </c>
      <c r="BC274" s="187">
        <f t="shared" si="193"/>
        <v>284.04596900000007</v>
      </c>
      <c r="BD274" s="187">
        <f t="shared" ref="BD274:BD279" si="204">BC274-BB274</f>
        <v>0</v>
      </c>
      <c r="BE274" s="187"/>
      <c r="BF274" s="187"/>
      <c r="BG274" s="187"/>
    </row>
    <row r="275" spans="1:59" s="150" customFormat="1" ht="20.25" customHeight="1" x14ac:dyDescent="0.15">
      <c r="A275" s="251"/>
      <c r="B275" s="75" t="s">
        <v>42</v>
      </c>
      <c r="C275" s="79">
        <v>614.27303036000001</v>
      </c>
      <c r="D275" s="79">
        <v>230.994711</v>
      </c>
      <c r="E275" s="79">
        <v>25.495118644226199</v>
      </c>
      <c r="F275" s="79">
        <f t="shared" si="195"/>
        <v>1.5415640297447153</v>
      </c>
      <c r="G275" s="79">
        <v>0</v>
      </c>
      <c r="H275" s="79">
        <v>0</v>
      </c>
      <c r="I275" s="79">
        <v>0</v>
      </c>
      <c r="J275" s="79"/>
      <c r="K275" s="79">
        <f t="shared" si="196"/>
        <v>0</v>
      </c>
      <c r="L275" s="79">
        <v>423.45175940000001</v>
      </c>
      <c r="M275" s="79">
        <v>1160</v>
      </c>
      <c r="N275" s="79">
        <v>157.507058</v>
      </c>
      <c r="O275" s="79">
        <v>44.311697172166298</v>
      </c>
      <c r="P275" s="79">
        <f t="shared" si="197"/>
        <v>1.3269685046683581</v>
      </c>
      <c r="Q275" s="79"/>
      <c r="R275" s="79"/>
      <c r="S275" s="79"/>
      <c r="T275" s="79"/>
      <c r="U275" s="79"/>
      <c r="V275" s="79">
        <f t="shared" si="198"/>
        <v>0</v>
      </c>
      <c r="W275" s="79">
        <v>357.69375939999998</v>
      </c>
      <c r="X275" s="79">
        <v>621</v>
      </c>
      <c r="Y275" s="79">
        <v>5.6122448979591697</v>
      </c>
      <c r="Z275" s="79">
        <v>151.3107</v>
      </c>
      <c r="AA275" s="79">
        <v>51.0957240257706</v>
      </c>
      <c r="AB275" s="79">
        <f t="shared" si="199"/>
        <v>1.2948829105645154</v>
      </c>
      <c r="AC275" s="79">
        <v>538</v>
      </c>
      <c r="AD275" s="79">
        <v>6.0906979999999997</v>
      </c>
      <c r="AE275" s="79">
        <f t="shared" si="200"/>
        <v>3.617336542594364</v>
      </c>
      <c r="AF275" s="79">
        <v>1</v>
      </c>
      <c r="AG275" s="79">
        <v>0.10566</v>
      </c>
      <c r="AH275" s="79">
        <f t="shared" si="201"/>
        <v>0.65893070625822026</v>
      </c>
      <c r="AI275" s="79">
        <v>0</v>
      </c>
      <c r="AJ275" s="79"/>
      <c r="AK275" s="79">
        <v>0</v>
      </c>
      <c r="AL275" s="79">
        <f t="shared" si="202"/>
        <v>0</v>
      </c>
      <c r="AM275" s="115"/>
      <c r="AN275" s="79">
        <v>5.0000000000000001E-3</v>
      </c>
      <c r="AO275" s="79">
        <v>1</v>
      </c>
      <c r="AP275" s="79">
        <v>6.6039999999999996E-3</v>
      </c>
      <c r="AQ275" s="79">
        <v>-87.5</v>
      </c>
      <c r="AR275" s="79">
        <f t="shared" si="203"/>
        <v>5.8688715992381837E-3</v>
      </c>
      <c r="AS275" s="79">
        <v>0</v>
      </c>
      <c r="AT275" s="79">
        <v>0</v>
      </c>
      <c r="AU275" s="79"/>
      <c r="AV275" s="79">
        <v>10.323008</v>
      </c>
      <c r="AW275" s="79">
        <v>62.413840999999998</v>
      </c>
      <c r="AX275" s="79">
        <v>0.74419999999999997</v>
      </c>
      <c r="AY275" s="80"/>
      <c r="AZ275" s="162"/>
      <c r="BA275" s="187"/>
      <c r="BB275" s="187">
        <f t="shared" si="192"/>
        <v>230.994711</v>
      </c>
      <c r="BC275" s="187">
        <f t="shared" si="193"/>
        <v>230.994711</v>
      </c>
      <c r="BD275" s="187">
        <f t="shared" si="204"/>
        <v>0</v>
      </c>
      <c r="BE275" s="187"/>
      <c r="BF275" s="187"/>
      <c r="BG275" s="187"/>
    </row>
    <row r="276" spans="1:59" s="150" customFormat="1" ht="20.25" customHeight="1" x14ac:dyDescent="0.15">
      <c r="A276" s="251"/>
      <c r="B276" s="75" t="s">
        <v>46</v>
      </c>
      <c r="C276" s="74">
        <v>335.77123799999998</v>
      </c>
      <c r="D276" s="74">
        <v>91.367044000000803</v>
      </c>
      <c r="E276" s="74">
        <v>13.049173428153701</v>
      </c>
      <c r="F276" s="79">
        <f t="shared" si="195"/>
        <v>0.6097462055505849</v>
      </c>
      <c r="G276" s="74">
        <v>0</v>
      </c>
      <c r="H276" s="74">
        <v>0</v>
      </c>
      <c r="I276" s="74">
        <v>0</v>
      </c>
      <c r="J276" s="74">
        <v>0</v>
      </c>
      <c r="K276" s="79">
        <f t="shared" si="196"/>
        <v>0</v>
      </c>
      <c r="L276" s="74">
        <v>312.59163799999999</v>
      </c>
      <c r="M276" s="74">
        <v>1007</v>
      </c>
      <c r="N276" s="74">
        <v>83.020044000000794</v>
      </c>
      <c r="O276" s="74">
        <v>4.0314235382046002</v>
      </c>
      <c r="P276" s="79">
        <f t="shared" si="197"/>
        <v>0.6994288703188295</v>
      </c>
      <c r="Q276" s="74">
        <v>106.691318</v>
      </c>
      <c r="R276" s="74">
        <v>188</v>
      </c>
      <c r="S276" s="74">
        <v>0</v>
      </c>
      <c r="T276" s="74">
        <v>27.670947000000002</v>
      </c>
      <c r="U276" s="74">
        <v>12.997063891997</v>
      </c>
      <c r="V276" s="79">
        <f t="shared" si="198"/>
        <v>13.56008259615955</v>
      </c>
      <c r="W276" s="74">
        <v>249.15163799999999</v>
      </c>
      <c r="X276" s="74">
        <v>487</v>
      </c>
      <c r="Y276" s="74">
        <v>0</v>
      </c>
      <c r="Z276" s="74">
        <v>77.133124000000905</v>
      </c>
      <c r="AA276" s="74">
        <v>-3.3454054581219399</v>
      </c>
      <c r="AB276" s="79">
        <f t="shared" si="199"/>
        <v>0.6600879125273682</v>
      </c>
      <c r="AC276" s="74">
        <v>520</v>
      </c>
      <c r="AD276" s="74">
        <v>5.88691999999996</v>
      </c>
      <c r="AE276" s="79">
        <f t="shared" si="200"/>
        <v>3.4963104129164626</v>
      </c>
      <c r="AF276" s="74">
        <v>0</v>
      </c>
      <c r="AG276" s="74">
        <v>0</v>
      </c>
      <c r="AH276" s="79">
        <f t="shared" si="201"/>
        <v>0</v>
      </c>
      <c r="AI276" s="74">
        <v>0</v>
      </c>
      <c r="AJ276" s="74">
        <v>0</v>
      </c>
      <c r="AK276" s="74">
        <v>0</v>
      </c>
      <c r="AL276" s="79">
        <f t="shared" si="202"/>
        <v>0</v>
      </c>
      <c r="AM276" s="74">
        <v>0</v>
      </c>
      <c r="AN276" s="74">
        <v>0</v>
      </c>
      <c r="AO276" s="74">
        <v>0</v>
      </c>
      <c r="AP276" s="74">
        <v>0</v>
      </c>
      <c r="AQ276" s="74">
        <v>0</v>
      </c>
      <c r="AR276" s="79">
        <f t="shared" si="203"/>
        <v>0</v>
      </c>
      <c r="AS276" s="74">
        <v>0</v>
      </c>
      <c r="AT276" s="74">
        <v>0</v>
      </c>
      <c r="AU276" s="74">
        <v>0</v>
      </c>
      <c r="AV276" s="74">
        <v>1.69</v>
      </c>
      <c r="AW276" s="74">
        <v>6.657</v>
      </c>
      <c r="AX276" s="74">
        <v>0</v>
      </c>
      <c r="AY276" s="74">
        <v>0</v>
      </c>
      <c r="AZ276" s="74"/>
      <c r="BA276" s="187"/>
      <c r="BB276" s="187">
        <f t="shared" ref="BB276:BB283" si="205">D276</f>
        <v>91.367044000000803</v>
      </c>
      <c r="BC276" s="187">
        <f t="shared" ref="BC276:BC283" si="206">I276+N276+AJ276+AP276+AS276+AT276+AU276+AV276+AW276+AX276+AY276</f>
        <v>91.367044000000789</v>
      </c>
      <c r="BD276" s="187">
        <f t="shared" si="204"/>
        <v>0</v>
      </c>
      <c r="BE276" s="187"/>
      <c r="BF276" s="187"/>
      <c r="BG276" s="187"/>
    </row>
    <row r="277" spans="1:59" s="150" customFormat="1" ht="20.25" customHeight="1" x14ac:dyDescent="0.15">
      <c r="A277" s="251"/>
      <c r="B277" s="75" t="s">
        <v>37</v>
      </c>
      <c r="C277" s="81">
        <v>140.34</v>
      </c>
      <c r="D277" s="81">
        <v>44.63</v>
      </c>
      <c r="E277" s="81">
        <v>57.703200000000002</v>
      </c>
      <c r="F277" s="79">
        <f t="shared" si="195"/>
        <v>0.29784232872546873</v>
      </c>
      <c r="G277" s="81">
        <v>0</v>
      </c>
      <c r="H277" s="81">
        <v>0</v>
      </c>
      <c r="I277" s="81">
        <v>0</v>
      </c>
      <c r="J277" s="81">
        <v>0</v>
      </c>
      <c r="K277" s="79">
        <f t="shared" si="196"/>
        <v>0</v>
      </c>
      <c r="L277" s="81">
        <v>131.36000000000001</v>
      </c>
      <c r="M277" s="81">
        <v>229</v>
      </c>
      <c r="N277" s="81">
        <v>44.15</v>
      </c>
      <c r="O277" s="81">
        <v>79.617599999999996</v>
      </c>
      <c r="P277" s="79">
        <f t="shared" si="197"/>
        <v>0.37195577280802244</v>
      </c>
      <c r="Q277" s="81">
        <v>0</v>
      </c>
      <c r="R277" s="81">
        <v>0</v>
      </c>
      <c r="S277" s="81">
        <v>-100</v>
      </c>
      <c r="T277" s="81">
        <v>0</v>
      </c>
      <c r="U277" s="81">
        <v>-100</v>
      </c>
      <c r="V277" s="79">
        <f t="shared" si="198"/>
        <v>0</v>
      </c>
      <c r="W277" s="81">
        <v>131.36000000000001</v>
      </c>
      <c r="X277" s="81">
        <v>229</v>
      </c>
      <c r="Y277" s="81">
        <v>34.7059</v>
      </c>
      <c r="Z277" s="81">
        <v>44.15</v>
      </c>
      <c r="AA277" s="81">
        <v>79.617599999999996</v>
      </c>
      <c r="AB277" s="79">
        <f t="shared" si="199"/>
        <v>0.37782576183590028</v>
      </c>
      <c r="AC277" s="81">
        <v>0</v>
      </c>
      <c r="AD277" s="81">
        <v>0</v>
      </c>
      <c r="AE277" s="79">
        <f t="shared" si="200"/>
        <v>0</v>
      </c>
      <c r="AF277" s="81">
        <v>0</v>
      </c>
      <c r="AG277" s="81">
        <v>0</v>
      </c>
      <c r="AH277" s="79">
        <f t="shared" si="201"/>
        <v>0</v>
      </c>
      <c r="AI277" s="81">
        <v>0</v>
      </c>
      <c r="AJ277" s="81">
        <v>0</v>
      </c>
      <c r="AK277" s="81">
        <v>100</v>
      </c>
      <c r="AL277" s="79">
        <f t="shared" si="202"/>
        <v>0</v>
      </c>
      <c r="AM277" s="81">
        <v>0</v>
      </c>
      <c r="AN277" s="81">
        <v>0</v>
      </c>
      <c r="AO277" s="81">
        <v>0</v>
      </c>
      <c r="AP277" s="81">
        <v>0</v>
      </c>
      <c r="AQ277" s="81">
        <v>0</v>
      </c>
      <c r="AR277" s="79">
        <f t="shared" si="203"/>
        <v>0</v>
      </c>
      <c r="AS277" s="81">
        <v>0</v>
      </c>
      <c r="AT277" s="81">
        <v>0</v>
      </c>
      <c r="AU277" s="81">
        <v>0</v>
      </c>
      <c r="AV277" s="81">
        <v>0</v>
      </c>
      <c r="AW277" s="81">
        <v>0.44</v>
      </c>
      <c r="AX277" s="81">
        <v>0.04</v>
      </c>
      <c r="AY277" s="81">
        <v>0</v>
      </c>
      <c r="AZ277" s="81">
        <v>0</v>
      </c>
      <c r="BA277" s="187"/>
      <c r="BB277" s="187">
        <f t="shared" si="205"/>
        <v>44.63</v>
      </c>
      <c r="BC277" s="187">
        <f t="shared" si="206"/>
        <v>44.629999999999995</v>
      </c>
      <c r="BD277" s="187">
        <f t="shared" si="204"/>
        <v>0</v>
      </c>
      <c r="BE277" s="187"/>
      <c r="BF277" s="187"/>
      <c r="BG277" s="187"/>
    </row>
    <row r="278" spans="1:59" s="150" customFormat="1" ht="20.25" customHeight="1" x14ac:dyDescent="0.15">
      <c r="A278" s="251"/>
      <c r="B278" s="75" t="s">
        <v>32</v>
      </c>
      <c r="C278" s="76">
        <v>16851.403266109999</v>
      </c>
      <c r="D278" s="76">
        <v>3422.210392</v>
      </c>
      <c r="E278" s="76">
        <v>-1.6050058351587999</v>
      </c>
      <c r="F278" s="79">
        <f t="shared" si="195"/>
        <v>22.838429588657387</v>
      </c>
      <c r="G278" s="76">
        <v>325.38677909</v>
      </c>
      <c r="H278" s="76">
        <v>13</v>
      </c>
      <c r="I278" s="76">
        <v>16.250442</v>
      </c>
      <c r="J278" s="76">
        <v>2.16932586802898</v>
      </c>
      <c r="K278" s="79">
        <f t="shared" si="196"/>
        <v>8.0957509687597842</v>
      </c>
      <c r="L278" s="76">
        <v>10807.004661749999</v>
      </c>
      <c r="M278" s="76">
        <v>18149</v>
      </c>
      <c r="N278" s="76">
        <v>3186.8539099999998</v>
      </c>
      <c r="O278" s="76">
        <v>-4.3906468983806501</v>
      </c>
      <c r="P278" s="79">
        <f t="shared" si="197"/>
        <v>26.848668378716145</v>
      </c>
      <c r="Q278" s="76">
        <v>36.841352000000001</v>
      </c>
      <c r="R278" s="76">
        <v>91</v>
      </c>
      <c r="S278" s="76">
        <v>-98.173790889022698</v>
      </c>
      <c r="T278" s="76">
        <v>8.5172760000000007</v>
      </c>
      <c r="U278" s="76">
        <v>-99.011890158661302</v>
      </c>
      <c r="V278" s="79">
        <f t="shared" si="198"/>
        <v>4.1738711022173343</v>
      </c>
      <c r="W278" s="76">
        <v>10638.872821749999</v>
      </c>
      <c r="X278" s="76">
        <v>17826</v>
      </c>
      <c r="Y278" s="76">
        <v>15.318928710052999</v>
      </c>
      <c r="Z278" s="76">
        <v>3170.7099050000002</v>
      </c>
      <c r="AA278" s="76">
        <v>-4.4204969681415403</v>
      </c>
      <c r="AB278" s="79">
        <f t="shared" si="199"/>
        <v>27.134221640255042</v>
      </c>
      <c r="AC278" s="76">
        <v>289</v>
      </c>
      <c r="AD278" s="76">
        <v>13.974207</v>
      </c>
      <c r="AE278" s="79">
        <f t="shared" si="200"/>
        <v>8.2994444372185203</v>
      </c>
      <c r="AF278" s="76">
        <v>34</v>
      </c>
      <c r="AG278" s="76">
        <v>2.1697980000000001</v>
      </c>
      <c r="AH278" s="79">
        <f t="shared" si="201"/>
        <v>13.531577972531458</v>
      </c>
      <c r="AI278" s="76">
        <v>1.1294</v>
      </c>
      <c r="AJ278" s="76">
        <v>4.6315999999999997</v>
      </c>
      <c r="AK278" s="76">
        <v>71.820744917643495</v>
      </c>
      <c r="AL278" s="79">
        <f t="shared" si="202"/>
        <v>0.38212759755640185</v>
      </c>
      <c r="AM278" s="76">
        <v>4.6315999999999997</v>
      </c>
      <c r="AN278" s="76">
        <v>117.617088</v>
      </c>
      <c r="AO278" s="76">
        <v>493</v>
      </c>
      <c r="AP278" s="76">
        <v>1.8167549999999999</v>
      </c>
      <c r="AQ278" s="76">
        <v>-29.234275484452201</v>
      </c>
      <c r="AR278" s="79">
        <f t="shared" si="203"/>
        <v>1.6145217780548102</v>
      </c>
      <c r="AS278" s="76">
        <v>2.3283019999999999</v>
      </c>
      <c r="AT278" s="76">
        <v>2.2641520000000002</v>
      </c>
      <c r="AU278" s="76">
        <v>0</v>
      </c>
      <c r="AV278" s="76">
        <v>82.559843000000001</v>
      </c>
      <c r="AW278" s="76">
        <v>119.04384899999999</v>
      </c>
      <c r="AX278" s="76">
        <v>6.4615390000000001</v>
      </c>
      <c r="AY278" s="76">
        <v>0</v>
      </c>
      <c r="AZ278" s="76">
        <v>0</v>
      </c>
      <c r="BA278" s="187"/>
      <c r="BB278" s="187">
        <f t="shared" si="205"/>
        <v>3422.210392</v>
      </c>
      <c r="BC278" s="187">
        <f t="shared" si="206"/>
        <v>3422.210392</v>
      </c>
      <c r="BD278" s="187">
        <f t="shared" si="204"/>
        <v>0</v>
      </c>
      <c r="BE278" s="187"/>
      <c r="BF278" s="187"/>
      <c r="BG278" s="187"/>
    </row>
    <row r="279" spans="1:59" s="150" customFormat="1" ht="20.25" customHeight="1" x14ac:dyDescent="0.15">
      <c r="A279" s="251"/>
      <c r="B279" s="75" t="s">
        <v>38</v>
      </c>
      <c r="C279" s="83">
        <v>5638.31</v>
      </c>
      <c r="D279" s="83">
        <v>400.41</v>
      </c>
      <c r="E279" s="83">
        <v>-28.7628095644748</v>
      </c>
      <c r="F279" s="79">
        <f t="shared" si="195"/>
        <v>2.6721722349308745</v>
      </c>
      <c r="G279" s="161">
        <v>0</v>
      </c>
      <c r="H279" s="83">
        <v>0</v>
      </c>
      <c r="I279" s="83">
        <v>0</v>
      </c>
      <c r="J279" s="83">
        <v>-100</v>
      </c>
      <c r="K279" s="79">
        <f t="shared" si="196"/>
        <v>0</v>
      </c>
      <c r="L279" s="94">
        <v>1108.82</v>
      </c>
      <c r="M279" s="94">
        <v>2080</v>
      </c>
      <c r="N279" s="83">
        <v>295.91000000000003</v>
      </c>
      <c r="O279" s="83">
        <v>-35.510515418982202</v>
      </c>
      <c r="P279" s="79">
        <f t="shared" si="197"/>
        <v>2.4929882838419464</v>
      </c>
      <c r="Q279" s="83">
        <v>215.81</v>
      </c>
      <c r="R279" s="83">
        <v>440</v>
      </c>
      <c r="S279" s="83">
        <v>42.857142857142897</v>
      </c>
      <c r="T279" s="83">
        <v>50.53</v>
      </c>
      <c r="U279" s="83">
        <v>11.866282931149</v>
      </c>
      <c r="V279" s="79">
        <f t="shared" si="198"/>
        <v>24.762107837651605</v>
      </c>
      <c r="W279" s="94">
        <v>1108.0899999999999</v>
      </c>
      <c r="X279" s="83">
        <v>2074</v>
      </c>
      <c r="Y279" s="83">
        <v>-14.4036318613289</v>
      </c>
      <c r="Z279" s="83">
        <v>295.83999999999997</v>
      </c>
      <c r="AA279" s="83">
        <v>-35.506093174336698</v>
      </c>
      <c r="AB279" s="79">
        <f t="shared" si="199"/>
        <v>2.5317321264220323</v>
      </c>
      <c r="AC279" s="83">
        <v>6</v>
      </c>
      <c r="AD279" s="83">
        <v>7.0000000000000007E-2</v>
      </c>
      <c r="AE279" s="79">
        <f t="shared" si="200"/>
        <v>4.1573816002961492E-2</v>
      </c>
      <c r="AF279" s="83">
        <v>0</v>
      </c>
      <c r="AG279" s="83">
        <v>0</v>
      </c>
      <c r="AH279" s="79">
        <f t="shared" si="201"/>
        <v>0</v>
      </c>
      <c r="AI279" s="83">
        <v>0</v>
      </c>
      <c r="AJ279" s="83">
        <v>0</v>
      </c>
      <c r="AK279" s="83">
        <v>-1</v>
      </c>
      <c r="AL279" s="79">
        <f t="shared" si="202"/>
        <v>0</v>
      </c>
      <c r="AM279" s="83">
        <v>0</v>
      </c>
      <c r="AN279" s="94">
        <v>3.29</v>
      </c>
      <c r="AO279" s="83">
        <v>5</v>
      </c>
      <c r="AP279" s="83">
        <v>0.06</v>
      </c>
      <c r="AQ279" s="83">
        <v>150</v>
      </c>
      <c r="AR279" s="79">
        <f t="shared" si="203"/>
        <v>5.3321062379511064E-2</v>
      </c>
      <c r="AS279" s="83">
        <v>0</v>
      </c>
      <c r="AT279" s="83">
        <v>0</v>
      </c>
      <c r="AU279" s="83">
        <v>0</v>
      </c>
      <c r="AV279" s="83">
        <v>19.03</v>
      </c>
      <c r="AW279" s="83">
        <v>85.41</v>
      </c>
      <c r="AX279" s="83">
        <v>0</v>
      </c>
      <c r="AY279" s="83">
        <v>0</v>
      </c>
      <c r="AZ279" s="83">
        <v>0</v>
      </c>
      <c r="BA279" s="187"/>
      <c r="BB279" s="187">
        <f t="shared" si="205"/>
        <v>400.41</v>
      </c>
      <c r="BC279" s="187">
        <f t="shared" si="206"/>
        <v>400.40999999999997</v>
      </c>
      <c r="BD279" s="187">
        <f t="shared" si="204"/>
        <v>0</v>
      </c>
      <c r="BE279" s="187"/>
      <c r="BF279" s="187"/>
      <c r="BG279" s="187"/>
    </row>
    <row r="280" spans="1:59" s="150" customFormat="1" ht="20.25" customHeight="1" x14ac:dyDescent="0.15">
      <c r="A280" s="251"/>
      <c r="B280" s="75" t="s">
        <v>57</v>
      </c>
      <c r="C280" s="74">
        <v>42.571300000000001</v>
      </c>
      <c r="D280" s="74">
        <v>18.079999999999998</v>
      </c>
      <c r="E280" s="74">
        <v>119.538834951456</v>
      </c>
      <c r="F280" s="79">
        <f t="shared" si="195"/>
        <v>0.12065851004607828</v>
      </c>
      <c r="G280" s="74">
        <v>29.75</v>
      </c>
      <c r="H280" s="74">
        <v>0</v>
      </c>
      <c r="I280" s="74">
        <v>0</v>
      </c>
      <c r="J280" s="74" t="e">
        <v>#DIV/0!</v>
      </c>
      <c r="K280" s="79">
        <f t="shared" si="196"/>
        <v>0</v>
      </c>
      <c r="L280" s="74">
        <v>40.271299999999997</v>
      </c>
      <c r="M280" s="74">
        <v>78</v>
      </c>
      <c r="N280" s="74">
        <v>17.78</v>
      </c>
      <c r="O280" s="74">
        <v>127.948717948718</v>
      </c>
      <c r="P280" s="79">
        <f t="shared" si="197"/>
        <v>0.14979328744114698</v>
      </c>
      <c r="Q280" s="74">
        <v>0</v>
      </c>
      <c r="R280" s="74"/>
      <c r="S280" s="74">
        <v>-100</v>
      </c>
      <c r="T280" s="74"/>
      <c r="U280" s="74">
        <v>-100</v>
      </c>
      <c r="V280" s="79">
        <f t="shared" si="198"/>
        <v>0</v>
      </c>
      <c r="W280" s="74">
        <v>40.271299999999997</v>
      </c>
      <c r="X280" s="74">
        <v>78</v>
      </c>
      <c r="Y280" s="74">
        <v>50</v>
      </c>
      <c r="Z280" s="74">
        <v>17.78</v>
      </c>
      <c r="AA280" s="74">
        <v>127.948717948718</v>
      </c>
      <c r="AB280" s="79">
        <f t="shared" si="199"/>
        <v>0.15215723772236256</v>
      </c>
      <c r="AC280" s="74"/>
      <c r="AD280" s="74"/>
      <c r="AE280" s="79">
        <f t="shared" si="200"/>
        <v>0</v>
      </c>
      <c r="AF280" s="74"/>
      <c r="AG280" s="74"/>
      <c r="AH280" s="79">
        <f t="shared" si="201"/>
        <v>0</v>
      </c>
      <c r="AI280" s="74"/>
      <c r="AJ280" s="74"/>
      <c r="AK280" s="74" t="e">
        <v>#DIV/0!</v>
      </c>
      <c r="AL280" s="79">
        <f t="shared" si="202"/>
        <v>0</v>
      </c>
      <c r="AM280" s="74"/>
      <c r="AN280" s="74"/>
      <c r="AO280" s="74"/>
      <c r="AP280" s="74"/>
      <c r="AQ280" s="74" t="e">
        <v>#DIV/0!</v>
      </c>
      <c r="AR280" s="79">
        <f t="shared" si="203"/>
        <v>0</v>
      </c>
      <c r="AS280" s="74"/>
      <c r="AT280" s="74"/>
      <c r="AU280" s="74"/>
      <c r="AV280" s="74">
        <v>0.25</v>
      </c>
      <c r="AW280" s="74">
        <v>0.05</v>
      </c>
      <c r="AX280" s="74"/>
      <c r="AY280" s="76"/>
      <c r="AZ280" s="74"/>
      <c r="BA280" s="187"/>
      <c r="BB280" s="187">
        <f t="shared" si="205"/>
        <v>18.079999999999998</v>
      </c>
      <c r="BC280" s="187">
        <f t="shared" si="206"/>
        <v>18.080000000000002</v>
      </c>
      <c r="BD280" s="187">
        <f t="shared" si="194"/>
        <v>0</v>
      </c>
      <c r="BE280" s="187"/>
      <c r="BF280" s="187"/>
      <c r="BG280" s="187"/>
    </row>
    <row r="281" spans="1:59" s="150" customFormat="1" ht="20.25" customHeight="1" x14ac:dyDescent="0.15">
      <c r="A281" s="251"/>
      <c r="B281" s="69" t="s">
        <v>60</v>
      </c>
      <c r="C281" s="79">
        <v>692.43901304532403</v>
      </c>
      <c r="D281" s="79">
        <v>154.708889</v>
      </c>
      <c r="E281" s="79">
        <v>-17.448113931449299</v>
      </c>
      <c r="F281" s="79">
        <f t="shared" si="195"/>
        <v>1.0324637188951389</v>
      </c>
      <c r="G281" s="79">
        <v>26</v>
      </c>
      <c r="H281" s="79">
        <v>5</v>
      </c>
      <c r="I281" s="79">
        <v>2.21698</v>
      </c>
      <c r="J281" s="79">
        <v>-2.08338578124869</v>
      </c>
      <c r="K281" s="79">
        <f t="shared" si="196"/>
        <v>1.1044695265963269</v>
      </c>
      <c r="L281" s="79">
        <v>358.13359475999999</v>
      </c>
      <c r="M281" s="79">
        <v>649</v>
      </c>
      <c r="N281" s="79">
        <v>137.20207199999999</v>
      </c>
      <c r="O281" s="79">
        <v>-20.4247832596966</v>
      </c>
      <c r="P281" s="79">
        <f t="shared" si="197"/>
        <v>1.1559026664014027</v>
      </c>
      <c r="Q281" s="79"/>
      <c r="R281" s="79"/>
      <c r="S281" s="79" t="s">
        <v>56</v>
      </c>
      <c r="T281" s="79"/>
      <c r="U281" s="79" t="s">
        <v>56</v>
      </c>
      <c r="V281" s="79">
        <f t="shared" si="198"/>
        <v>0</v>
      </c>
      <c r="W281" s="79">
        <v>311.51906575999999</v>
      </c>
      <c r="X281" s="79">
        <v>527</v>
      </c>
      <c r="Y281" s="79">
        <v>-17.138364779874198</v>
      </c>
      <c r="Z281" s="79">
        <v>130.54634799999999</v>
      </c>
      <c r="AA281" s="79">
        <v>-24.285006885646201</v>
      </c>
      <c r="AB281" s="79">
        <f t="shared" si="199"/>
        <v>1.1171862602037272</v>
      </c>
      <c r="AC281" s="79">
        <v>122</v>
      </c>
      <c r="AD281" s="79">
        <v>6.6557240000000002</v>
      </c>
      <c r="AE281" s="79">
        <f t="shared" si="200"/>
        <v>3.9529120706070691</v>
      </c>
      <c r="AF281" s="79"/>
      <c r="AG281" s="79"/>
      <c r="AH281" s="79">
        <f t="shared" si="201"/>
        <v>0</v>
      </c>
      <c r="AI281" s="79">
        <v>0</v>
      </c>
      <c r="AJ281" s="79">
        <v>0</v>
      </c>
      <c r="AK281" s="79">
        <v>0</v>
      </c>
      <c r="AL281" s="79">
        <f t="shared" si="202"/>
        <v>0</v>
      </c>
      <c r="AM281" s="115"/>
      <c r="AN281" s="79"/>
      <c r="AO281" s="79"/>
      <c r="AP281" s="79"/>
      <c r="AQ281" s="79">
        <v>0</v>
      </c>
      <c r="AR281" s="79">
        <f t="shared" si="203"/>
        <v>0</v>
      </c>
      <c r="AS281" s="79"/>
      <c r="AT281" s="79">
        <v>0.340976</v>
      </c>
      <c r="AU281" s="79"/>
      <c r="AV281" s="79">
        <v>10.705826999999999</v>
      </c>
      <c r="AW281" s="79">
        <v>2.7160340000000001</v>
      </c>
      <c r="AX281" s="79">
        <v>1.5269999999999999</v>
      </c>
      <c r="AY281" s="80"/>
      <c r="AZ281" s="162"/>
      <c r="BA281" s="187"/>
      <c r="BB281" s="187">
        <f t="shared" si="205"/>
        <v>154.708889</v>
      </c>
      <c r="BC281" s="187">
        <f t="shared" si="206"/>
        <v>154.708889</v>
      </c>
      <c r="BD281" s="187">
        <f t="shared" si="194"/>
        <v>0</v>
      </c>
      <c r="BE281" s="187"/>
      <c r="BF281" s="187"/>
      <c r="BG281" s="187"/>
    </row>
    <row r="282" spans="1:59" s="150" customFormat="1" ht="20.25" customHeight="1" x14ac:dyDescent="0.15">
      <c r="A282" s="251"/>
      <c r="B282" s="69" t="s">
        <v>36</v>
      </c>
      <c r="C282" s="74">
        <v>151.91239959999999</v>
      </c>
      <c r="D282" s="74">
        <v>71.072721999999999</v>
      </c>
      <c r="E282" s="76">
        <v>558.97733453274304</v>
      </c>
      <c r="F282" s="79">
        <f t="shared" si="195"/>
        <v>0.47431021799995188</v>
      </c>
      <c r="G282" s="74">
        <v>0</v>
      </c>
      <c r="H282" s="74">
        <v>0</v>
      </c>
      <c r="I282" s="74">
        <v>0</v>
      </c>
      <c r="J282" s="76">
        <v>-100</v>
      </c>
      <c r="K282" s="79">
        <f t="shared" si="196"/>
        <v>0</v>
      </c>
      <c r="L282" s="74">
        <v>15.584499599999999</v>
      </c>
      <c r="M282" s="74">
        <v>27</v>
      </c>
      <c r="N282" s="74">
        <v>4.3119930000000002</v>
      </c>
      <c r="O282" s="76">
        <v>-57.103957315582797</v>
      </c>
      <c r="P282" s="79">
        <f t="shared" si="197"/>
        <v>3.632776191750358E-2</v>
      </c>
      <c r="Q282" s="74"/>
      <c r="R282" s="74"/>
      <c r="S282" s="74"/>
      <c r="T282" s="74"/>
      <c r="U282" s="74"/>
      <c r="V282" s="79">
        <f t="shared" si="198"/>
        <v>0</v>
      </c>
      <c r="W282" s="74">
        <v>15.584499599999999</v>
      </c>
      <c r="X282" s="74">
        <v>27</v>
      </c>
      <c r="Y282" s="76">
        <v>-50.909090909090899</v>
      </c>
      <c r="Z282" s="74">
        <v>4.3119930000000002</v>
      </c>
      <c r="AA282" s="76">
        <v>-55.342845709281399</v>
      </c>
      <c r="AB282" s="79">
        <f t="shared" si="199"/>
        <v>3.6901065464463624E-2</v>
      </c>
      <c r="AC282" s="74">
        <v>0</v>
      </c>
      <c r="AD282" s="74">
        <v>0</v>
      </c>
      <c r="AE282" s="79">
        <f t="shared" si="200"/>
        <v>0</v>
      </c>
      <c r="AF282" s="74">
        <v>0</v>
      </c>
      <c r="AG282" s="74">
        <v>0</v>
      </c>
      <c r="AH282" s="79">
        <f t="shared" si="201"/>
        <v>0</v>
      </c>
      <c r="AI282" s="74">
        <v>11.027900000000001</v>
      </c>
      <c r="AJ282" s="74">
        <v>44.425980000000003</v>
      </c>
      <c r="AK282" s="76" t="s">
        <v>56</v>
      </c>
      <c r="AL282" s="79">
        <f t="shared" si="202"/>
        <v>3.6653409203058902</v>
      </c>
      <c r="AM282" s="74">
        <v>44.425980000000003</v>
      </c>
      <c r="AN282" s="74">
        <v>0</v>
      </c>
      <c r="AO282" s="74">
        <v>0</v>
      </c>
      <c r="AP282" s="74">
        <v>0</v>
      </c>
      <c r="AQ282" s="76" t="s">
        <v>56</v>
      </c>
      <c r="AR282" s="79">
        <f t="shared" si="203"/>
        <v>0</v>
      </c>
      <c r="AS282" s="74">
        <v>0</v>
      </c>
      <c r="AT282" s="74">
        <v>0</v>
      </c>
      <c r="AU282" s="74">
        <v>0</v>
      </c>
      <c r="AV282" s="74">
        <v>15.833249</v>
      </c>
      <c r="AW282" s="74">
        <v>6.5015000000000001</v>
      </c>
      <c r="AX282" s="74">
        <v>0</v>
      </c>
      <c r="AY282" s="74">
        <v>0</v>
      </c>
      <c r="AZ282" s="74"/>
      <c r="BA282" s="187"/>
      <c r="BB282" s="187">
        <f t="shared" si="205"/>
        <v>71.072721999999999</v>
      </c>
      <c r="BC282" s="187">
        <f t="shared" si="206"/>
        <v>71.072721999999999</v>
      </c>
      <c r="BD282" s="187">
        <f t="shared" si="194"/>
        <v>0</v>
      </c>
      <c r="BE282" s="187"/>
      <c r="BF282" s="187"/>
      <c r="BG282" s="187"/>
    </row>
    <row r="283" spans="1:59" s="150" customFormat="1" ht="20.25" customHeight="1" x14ac:dyDescent="0.15">
      <c r="A283" s="251"/>
      <c r="B283" s="69" t="s">
        <v>39</v>
      </c>
      <c r="C283" s="89">
        <v>4302.0375328999999</v>
      </c>
      <c r="D283" s="87">
        <v>1006.881715</v>
      </c>
      <c r="E283" s="88">
        <v>10.5895182535131</v>
      </c>
      <c r="F283" s="79">
        <f t="shared" si="195"/>
        <v>6.7195159029059761</v>
      </c>
      <c r="G283" s="95">
        <v>35.352365949999999</v>
      </c>
      <c r="H283" s="95">
        <v>9</v>
      </c>
      <c r="I283" s="95">
        <v>5.9008479999999999</v>
      </c>
      <c r="J283" s="88">
        <v>270.484536690906</v>
      </c>
      <c r="K283" s="79">
        <f t="shared" si="196"/>
        <v>2.9397228649229503</v>
      </c>
      <c r="L283" s="89">
        <v>3736.6419946800002</v>
      </c>
      <c r="M283" s="89">
        <v>6472</v>
      </c>
      <c r="N283" s="89">
        <v>939.95991400000003</v>
      </c>
      <c r="O283" s="88">
        <v>5.3534277235019596</v>
      </c>
      <c r="P283" s="79">
        <f t="shared" si="197"/>
        <v>7.9189924398738913</v>
      </c>
      <c r="Q283" s="89">
        <v>17.890719000000001</v>
      </c>
      <c r="R283" s="89">
        <v>31</v>
      </c>
      <c r="S283" s="88">
        <v>3000</v>
      </c>
      <c r="T283" s="89">
        <v>4.6769999999999996</v>
      </c>
      <c r="U283" s="88">
        <v>5695.5390334572503</v>
      </c>
      <c r="V283" s="79">
        <f t="shared" si="198"/>
        <v>2.2919528667464184</v>
      </c>
      <c r="W283" s="87">
        <v>3730.7866130000002</v>
      </c>
      <c r="X283" s="89">
        <v>6472</v>
      </c>
      <c r="Y283" s="88">
        <v>23.6766673036499</v>
      </c>
      <c r="Z283" s="87">
        <v>939.95991400000003</v>
      </c>
      <c r="AA283" s="88">
        <v>5.6268485718578702</v>
      </c>
      <c r="AB283" s="79">
        <f t="shared" si="199"/>
        <v>8.0439653590545248</v>
      </c>
      <c r="AC283" s="89">
        <v>0</v>
      </c>
      <c r="AD283" s="89">
        <v>0</v>
      </c>
      <c r="AE283" s="79">
        <f t="shared" si="200"/>
        <v>0</v>
      </c>
      <c r="AF283" s="89">
        <v>0</v>
      </c>
      <c r="AG283" s="89">
        <v>0</v>
      </c>
      <c r="AH283" s="79">
        <f t="shared" si="201"/>
        <v>0</v>
      </c>
      <c r="AI283" s="102">
        <v>5.1449999999999996</v>
      </c>
      <c r="AJ283" s="102">
        <v>20.58</v>
      </c>
      <c r="AK283" s="102">
        <v>623.22181613719397</v>
      </c>
      <c r="AL283" s="79">
        <f t="shared" si="202"/>
        <v>1.6979415229533528</v>
      </c>
      <c r="AM283" s="102">
        <v>0</v>
      </c>
      <c r="AN283" s="103">
        <v>3.92</v>
      </c>
      <c r="AO283" s="89">
        <v>7</v>
      </c>
      <c r="AP283" s="102">
        <v>0.13075300000000001</v>
      </c>
      <c r="AQ283" s="88">
        <v>2031.9582586010099</v>
      </c>
      <c r="AR283" s="79">
        <f t="shared" si="203"/>
        <v>0.11619814782180349</v>
      </c>
      <c r="AS283" s="89">
        <v>0</v>
      </c>
      <c r="AT283" s="102">
        <v>1.1937979999999999</v>
      </c>
      <c r="AU283" s="102">
        <v>0</v>
      </c>
      <c r="AV283" s="88">
        <v>24.944044000000002</v>
      </c>
      <c r="AW283" s="102">
        <v>11.952757999999999</v>
      </c>
      <c r="AX283" s="102">
        <v>2.2195999999999998</v>
      </c>
      <c r="AY283" s="102">
        <v>-3.9079850466805498E-14</v>
      </c>
      <c r="AZ283" s="102"/>
      <c r="BA283" s="187"/>
      <c r="BB283" s="187">
        <f t="shared" si="205"/>
        <v>1006.881715</v>
      </c>
      <c r="BC283" s="187">
        <f t="shared" si="206"/>
        <v>1006.8817150000001</v>
      </c>
      <c r="BD283" s="187">
        <f t="shared" si="194"/>
        <v>0</v>
      </c>
      <c r="BE283" s="187"/>
      <c r="BF283" s="187"/>
      <c r="BG283" s="187"/>
    </row>
    <row r="284" spans="1:59" s="150" customFormat="1" ht="20.25" customHeight="1" x14ac:dyDescent="0.15">
      <c r="A284" s="251"/>
      <c r="B284" s="69" t="s">
        <v>45</v>
      </c>
      <c r="C284" s="159">
        <v>1973.54951151</v>
      </c>
      <c r="D284" s="160">
        <v>304.06036</v>
      </c>
      <c r="E284" s="160">
        <v>167.58641798566501</v>
      </c>
      <c r="F284" s="79">
        <f t="shared" si="195"/>
        <v>2.0291742257563157</v>
      </c>
      <c r="G284" s="159">
        <v>618.59203810999998</v>
      </c>
      <c r="H284" s="159">
        <v>7</v>
      </c>
      <c r="I284" s="78">
        <v>23.449120000000001</v>
      </c>
      <c r="J284" s="78">
        <v>262.749699502032</v>
      </c>
      <c r="K284" s="79">
        <f t="shared" si="196"/>
        <v>11.682035230584157</v>
      </c>
      <c r="L284" s="159">
        <v>900.57841340000004</v>
      </c>
      <c r="M284" s="159">
        <v>3199</v>
      </c>
      <c r="N284" s="159">
        <v>248.877442</v>
      </c>
      <c r="O284" s="159">
        <v>214.48276372739701</v>
      </c>
      <c r="P284" s="79">
        <f t="shared" si="197"/>
        <v>2.0967474807156008</v>
      </c>
      <c r="Q284" s="83">
        <v>0.91547199999999995</v>
      </c>
      <c r="R284" s="94">
        <v>3</v>
      </c>
      <c r="S284" s="83">
        <v>50</v>
      </c>
      <c r="T284" s="83">
        <v>0.42044300000000001</v>
      </c>
      <c r="U284" s="83">
        <v>6.4995035259787697</v>
      </c>
      <c r="V284" s="79">
        <f t="shared" si="198"/>
        <v>0.20603710480082632</v>
      </c>
      <c r="W284" s="83">
        <v>651.21041339999999</v>
      </c>
      <c r="X284" s="83">
        <v>1155</v>
      </c>
      <c r="Y284" s="83">
        <v>207.18085106383</v>
      </c>
      <c r="Z284" s="83">
        <v>225.73731799999999</v>
      </c>
      <c r="AA284" s="83">
        <v>198.70281725596001</v>
      </c>
      <c r="AB284" s="79">
        <f t="shared" si="199"/>
        <v>1.9318091539783211</v>
      </c>
      <c r="AC284" s="83">
        <v>2044</v>
      </c>
      <c r="AD284" s="83">
        <v>23.140124</v>
      </c>
      <c r="AE284" s="79">
        <f t="shared" si="200"/>
        <v>13.743189392310187</v>
      </c>
      <c r="AF284" s="83">
        <v>0</v>
      </c>
      <c r="AG284" s="83">
        <v>0</v>
      </c>
      <c r="AH284" s="79">
        <f t="shared" si="201"/>
        <v>0</v>
      </c>
      <c r="AI284" s="83">
        <v>0</v>
      </c>
      <c r="AJ284" s="83">
        <v>0</v>
      </c>
      <c r="AK284" s="83" t="e">
        <v>#DIV/0!</v>
      </c>
      <c r="AL284" s="79">
        <f t="shared" si="202"/>
        <v>0</v>
      </c>
      <c r="AM284" s="83">
        <v>0</v>
      </c>
      <c r="AN284" s="83">
        <v>186.315</v>
      </c>
      <c r="AO284" s="83">
        <v>495</v>
      </c>
      <c r="AP284" s="83">
        <v>11.383972999999999</v>
      </c>
      <c r="AQ284" s="83">
        <v>41.972593138557002</v>
      </c>
      <c r="AR284" s="79">
        <f t="shared" si="203"/>
        <v>10.116758907661161</v>
      </c>
      <c r="AS284" s="83">
        <v>0</v>
      </c>
      <c r="AT284" s="83">
        <v>0.94339600000000001</v>
      </c>
      <c r="AU284" s="83">
        <v>0</v>
      </c>
      <c r="AV284" s="83">
        <v>9.9349059999999998</v>
      </c>
      <c r="AW284" s="83">
        <v>8.448817</v>
      </c>
      <c r="AX284" s="83">
        <v>1.0227059999999999</v>
      </c>
      <c r="AY284" s="83">
        <v>0</v>
      </c>
      <c r="AZ284" s="83">
        <v>0</v>
      </c>
      <c r="BA284" s="187"/>
      <c r="BB284" s="187">
        <f t="shared" ref="BB284:BB292" si="207">D284</f>
        <v>304.06036</v>
      </c>
      <c r="BC284" s="187">
        <f t="shared" ref="BC284:BC292" si="208">I284+N284+AJ284+AP284+AS284+AT284+AU284+AV284+AW284+AX284+AY284</f>
        <v>304.06036000000012</v>
      </c>
      <c r="BD284" s="187">
        <f t="shared" si="194"/>
        <v>0</v>
      </c>
      <c r="BE284" s="187"/>
      <c r="BF284" s="187"/>
      <c r="BG284" s="187"/>
    </row>
    <row r="285" spans="1:59" s="150" customFormat="1" ht="20.25" customHeight="1" x14ac:dyDescent="0.15">
      <c r="A285" s="251"/>
      <c r="B285" s="69" t="s">
        <v>43</v>
      </c>
      <c r="C285" s="79">
        <v>438.25</v>
      </c>
      <c r="D285" s="79">
        <v>115.294954</v>
      </c>
      <c r="E285" s="79">
        <v>67.482501452643803</v>
      </c>
      <c r="F285" s="79">
        <f t="shared" si="195"/>
        <v>0.7694312702141114</v>
      </c>
      <c r="G285" s="79">
        <v>40</v>
      </c>
      <c r="H285" s="79">
        <v>1</v>
      </c>
      <c r="I285" s="79">
        <v>1.886792</v>
      </c>
      <c r="J285" s="79">
        <v>0</v>
      </c>
      <c r="K285" s="79">
        <f t="shared" si="196"/>
        <v>0.93997431958147437</v>
      </c>
      <c r="L285" s="79">
        <v>241.71</v>
      </c>
      <c r="M285" s="79">
        <v>1998</v>
      </c>
      <c r="N285" s="79">
        <v>78.372330000000005</v>
      </c>
      <c r="O285" s="79">
        <v>79.8355438274438</v>
      </c>
      <c r="P285" s="79">
        <f t="shared" si="197"/>
        <v>0.66027271963568201</v>
      </c>
      <c r="Q285" s="79"/>
      <c r="R285" s="79"/>
      <c r="S285" s="79"/>
      <c r="T285" s="79"/>
      <c r="U285" s="79"/>
      <c r="V285" s="79">
        <f t="shared" si="198"/>
        <v>0</v>
      </c>
      <c r="W285" s="79">
        <v>39.56</v>
      </c>
      <c r="X285" s="79">
        <v>341</v>
      </c>
      <c r="Y285" s="79">
        <v>66.341463414634106</v>
      </c>
      <c r="Z285" s="79">
        <v>59.613433000000001</v>
      </c>
      <c r="AA285" s="79">
        <v>63.056435995623602</v>
      </c>
      <c r="AB285" s="79">
        <f t="shared" si="199"/>
        <v>0.51015834063144727</v>
      </c>
      <c r="AC285" s="79">
        <v>1657</v>
      </c>
      <c r="AD285" s="79">
        <v>18.758897000000001</v>
      </c>
      <c r="AE285" s="79">
        <f t="shared" si="200"/>
        <v>11.141127604235804</v>
      </c>
      <c r="AF285" s="79"/>
      <c r="AG285" s="79"/>
      <c r="AH285" s="79">
        <f t="shared" si="201"/>
        <v>0</v>
      </c>
      <c r="AI285" s="79"/>
      <c r="AJ285" s="79"/>
      <c r="AK285" s="79"/>
      <c r="AL285" s="79">
        <f t="shared" si="202"/>
        <v>0</v>
      </c>
      <c r="AM285" s="115"/>
      <c r="AN285" s="79">
        <v>0.23</v>
      </c>
      <c r="AO285" s="79">
        <v>5</v>
      </c>
      <c r="AP285" s="79">
        <v>0.10237599999999999</v>
      </c>
      <c r="AQ285" s="79">
        <v>0</v>
      </c>
      <c r="AR285" s="79">
        <f t="shared" si="203"/>
        <v>9.0979951369413739E-2</v>
      </c>
      <c r="AS285" s="79"/>
      <c r="AT285" s="79"/>
      <c r="AU285" s="79"/>
      <c r="AV285" s="79">
        <v>18.875848000000001</v>
      </c>
      <c r="AW285" s="79">
        <v>16.057607999999998</v>
      </c>
      <c r="AX285" s="79"/>
      <c r="AY285" s="80"/>
      <c r="AZ285" s="162"/>
      <c r="BA285" s="187"/>
      <c r="BB285" s="187">
        <f t="shared" si="207"/>
        <v>115.294954</v>
      </c>
      <c r="BC285" s="187">
        <f t="shared" si="208"/>
        <v>115.29495400000002</v>
      </c>
      <c r="BD285" s="187">
        <f t="shared" si="194"/>
        <v>0</v>
      </c>
      <c r="BE285" s="187"/>
      <c r="BF285" s="187"/>
      <c r="BG285" s="187"/>
    </row>
    <row r="286" spans="1:59" s="150" customFormat="1" ht="20.25" customHeight="1" x14ac:dyDescent="0.15">
      <c r="A286" s="252"/>
      <c r="B286" s="213" t="s">
        <v>17</v>
      </c>
      <c r="C286" s="203">
        <f>C271+C272+C273+C274+C275+C276+C277+C278+C279+C280+C281+C282+C283+C284+C285</f>
        <v>66442.05115654532</v>
      </c>
      <c r="D286" s="203">
        <f t="shared" ref="D286:AZ286" si="209">D271+D272+D273+D274+D275+D276+D277+D278+D279+D280+D281+D282+D283+D284+D285</f>
        <v>14984.438307</v>
      </c>
      <c r="E286" s="203">
        <v>4.16</v>
      </c>
      <c r="F286" s="158">
        <f>D286/$D$390*100</f>
        <v>2.7594895354055691</v>
      </c>
      <c r="G286" s="203">
        <f t="shared" si="209"/>
        <v>1303.8080368000001</v>
      </c>
      <c r="H286" s="203">
        <f t="shared" si="209"/>
        <v>89</v>
      </c>
      <c r="I286" s="203">
        <f t="shared" si="209"/>
        <v>200.728037</v>
      </c>
      <c r="J286" s="203">
        <v>37.65</v>
      </c>
      <c r="K286" s="158">
        <f>I286/$I$390*100</f>
        <v>1.2950939055097073</v>
      </c>
      <c r="L286" s="203">
        <f t="shared" si="209"/>
        <v>40055.656796760006</v>
      </c>
      <c r="M286" s="203">
        <f t="shared" si="209"/>
        <v>80291</v>
      </c>
      <c r="N286" s="203">
        <f t="shared" si="209"/>
        <v>11869.690761000003</v>
      </c>
      <c r="O286" s="203">
        <v>-5.08</v>
      </c>
      <c r="P286" s="158">
        <f>N286/$N$390*100</f>
        <v>3.0965857231718266</v>
      </c>
      <c r="Q286" s="203">
        <f t="shared" si="209"/>
        <v>783.93002979999994</v>
      </c>
      <c r="R286" s="203">
        <f t="shared" si="209"/>
        <v>1472</v>
      </c>
      <c r="S286" s="203">
        <v>-77.959999999999994</v>
      </c>
      <c r="T286" s="203">
        <f t="shared" si="209"/>
        <v>204.06178800000001</v>
      </c>
      <c r="U286" s="203">
        <v>-82.61</v>
      </c>
      <c r="V286" s="158">
        <f>T286/$T$390*100</f>
        <v>1.8520801830517499</v>
      </c>
      <c r="W286" s="203">
        <f t="shared" si="209"/>
        <v>38256.929046079997</v>
      </c>
      <c r="X286" s="203">
        <f t="shared" si="209"/>
        <v>66707</v>
      </c>
      <c r="Y286" s="203">
        <v>-4.59</v>
      </c>
      <c r="Z286" s="203">
        <f t="shared" si="209"/>
        <v>11685.280481</v>
      </c>
      <c r="AA286" s="203">
        <v>-6.17</v>
      </c>
      <c r="AB286" s="158">
        <f>Z286/$Z$390*100</f>
        <v>3.0750018966102504</v>
      </c>
      <c r="AC286" s="203">
        <f t="shared" si="209"/>
        <v>13411</v>
      </c>
      <c r="AD286" s="203">
        <f t="shared" si="209"/>
        <v>168.37520999999998</v>
      </c>
      <c r="AE286" s="158">
        <f>AD286/$AD$390*100</f>
        <v>5.5771896547265252</v>
      </c>
      <c r="AF286" s="203">
        <f t="shared" si="209"/>
        <v>173</v>
      </c>
      <c r="AG286" s="203">
        <f t="shared" si="209"/>
        <v>16.035070000000001</v>
      </c>
      <c r="AH286" s="158">
        <f>AG286/$AG$390*100</f>
        <v>5.9674051741497633</v>
      </c>
      <c r="AI286" s="203">
        <f t="shared" si="209"/>
        <v>684.99689000000001</v>
      </c>
      <c r="AJ286" s="203">
        <f t="shared" si="209"/>
        <v>1212.0558759999997</v>
      </c>
      <c r="AK286" s="203">
        <v>79.13</v>
      </c>
      <c r="AL286" s="158">
        <f>AJ286/$AJ$390*100</f>
        <v>5.4405116336707291</v>
      </c>
      <c r="AM286" s="203">
        <f t="shared" si="209"/>
        <v>1191.3024759999998</v>
      </c>
      <c r="AN286" s="203">
        <f t="shared" si="209"/>
        <v>1765.4958200000001</v>
      </c>
      <c r="AO286" s="203">
        <f t="shared" si="209"/>
        <v>2071</v>
      </c>
      <c r="AP286" s="203">
        <f t="shared" si="209"/>
        <v>112.52589</v>
      </c>
      <c r="AQ286" s="203">
        <v>358.56</v>
      </c>
      <c r="AR286" s="158">
        <f>AP286/$AP$390*100</f>
        <v>5.9706805160951202</v>
      </c>
      <c r="AS286" s="203">
        <f t="shared" si="209"/>
        <v>42.678443000000001</v>
      </c>
      <c r="AT286" s="203">
        <f t="shared" si="209"/>
        <v>21.859930000000002</v>
      </c>
      <c r="AU286" s="203">
        <f t="shared" si="209"/>
        <v>194.17487800000001</v>
      </c>
      <c r="AV286" s="203">
        <f t="shared" si="209"/>
        <v>662.73362899999995</v>
      </c>
      <c r="AW286" s="203">
        <f t="shared" si="209"/>
        <v>569.55003499999987</v>
      </c>
      <c r="AX286" s="203">
        <f t="shared" si="209"/>
        <v>98.440828000000025</v>
      </c>
      <c r="AY286" s="203">
        <f t="shared" si="209"/>
        <v>-1.3235876394901461E-12</v>
      </c>
      <c r="AZ286" s="203">
        <f t="shared" si="209"/>
        <v>319.22551099999998</v>
      </c>
      <c r="BA286" s="187"/>
      <c r="BB286" s="187">
        <f t="shared" si="207"/>
        <v>14984.438307</v>
      </c>
      <c r="BC286" s="187">
        <f t="shared" si="208"/>
        <v>14984.438307000006</v>
      </c>
      <c r="BD286" s="187">
        <f t="shared" si="194"/>
        <v>0</v>
      </c>
      <c r="BE286" s="187"/>
      <c r="BF286" s="187"/>
      <c r="BG286" s="187"/>
    </row>
    <row r="287" spans="1:59" s="150" customFormat="1" ht="20.25" customHeight="1" x14ac:dyDescent="0.15">
      <c r="A287" s="250" t="s">
        <v>89</v>
      </c>
      <c r="B287" s="69" t="s">
        <v>74</v>
      </c>
      <c r="C287" s="79">
        <v>12855.579898190001</v>
      </c>
      <c r="D287" s="79">
        <v>3076.1635249999999</v>
      </c>
      <c r="E287" s="79">
        <v>-14.7684364035829</v>
      </c>
      <c r="F287" s="79">
        <f>D287/$D$297*100</f>
        <v>46.794462149298674</v>
      </c>
      <c r="G287" s="79">
        <v>0.27897145000000001</v>
      </c>
      <c r="H287" s="79">
        <v>16</v>
      </c>
      <c r="I287" s="79">
        <v>26.311485000000001</v>
      </c>
      <c r="J287" s="79">
        <v>-19.504618815765902</v>
      </c>
      <c r="K287" s="79">
        <f>I287/$I$297*100</f>
        <v>49.473532420689992</v>
      </c>
      <c r="L287" s="79">
        <v>8316.9959395000005</v>
      </c>
      <c r="M287" s="79">
        <v>20257</v>
      </c>
      <c r="N287" s="79">
        <v>2505.7233980000001</v>
      </c>
      <c r="O287" s="79">
        <v>-19.4933842090125</v>
      </c>
      <c r="P287" s="79">
        <f>N287/$N$297*100</f>
        <v>46.704872646593358</v>
      </c>
      <c r="Q287" s="79">
        <v>5.8108791999999996</v>
      </c>
      <c r="R287" s="79">
        <v>16</v>
      </c>
      <c r="S287" s="79"/>
      <c r="T287" s="79">
        <v>1.6517200000000001</v>
      </c>
      <c r="U287" s="79"/>
      <c r="V287" s="79">
        <f>T287/$T$297*100</f>
        <v>2.4101425484947581</v>
      </c>
      <c r="W287" s="79">
        <v>7497.2219395000002</v>
      </c>
      <c r="X287" s="79">
        <v>13555</v>
      </c>
      <c r="Y287" s="79"/>
      <c r="Z287" s="79">
        <v>2436.9976200000001</v>
      </c>
      <c r="AA287" s="79"/>
      <c r="AB287" s="79">
        <f>Z287/$Z$297*100</f>
        <v>46.453278965750229</v>
      </c>
      <c r="AC287" s="79">
        <v>6681</v>
      </c>
      <c r="AD287" s="79">
        <v>66.868236999999993</v>
      </c>
      <c r="AE287" s="79">
        <f>AD287/$AD$297*100</f>
        <v>57.467059879943363</v>
      </c>
      <c r="AF287" s="79">
        <v>21</v>
      </c>
      <c r="AG287" s="79">
        <v>1.8575410000000001</v>
      </c>
      <c r="AH287" s="79">
        <f>AG287/$AG$297*100</f>
        <v>73.433915481109025</v>
      </c>
      <c r="AI287" s="79">
        <v>764.66278</v>
      </c>
      <c r="AJ287" s="79">
        <v>265.91866800000003</v>
      </c>
      <c r="AK287" s="79">
        <v>6.0041883025864902</v>
      </c>
      <c r="AL287" s="79">
        <f>AJ287/$AJ$297*100</f>
        <v>54.808555027598047</v>
      </c>
      <c r="AM287" s="115">
        <v>265.91866800000003</v>
      </c>
      <c r="AN287" s="79">
        <v>34.381500000000003</v>
      </c>
      <c r="AO287" s="79">
        <v>90</v>
      </c>
      <c r="AP287" s="79">
        <v>2.3401390000000002</v>
      </c>
      <c r="AQ287" s="79">
        <v>107.865094684033</v>
      </c>
      <c r="AR287" s="79">
        <f>AP287/$AP$297*100</f>
        <v>32.243143503227159</v>
      </c>
      <c r="AS287" s="79">
        <v>0.95688700000000004</v>
      </c>
      <c r="AT287" s="79">
        <v>0.18679200000000001</v>
      </c>
      <c r="AU287" s="79">
        <v>1.5856600000000001</v>
      </c>
      <c r="AV287" s="79">
        <v>152.591567</v>
      </c>
      <c r="AW287" s="79">
        <v>94.552891000000002</v>
      </c>
      <c r="AX287" s="79">
        <v>25.996037999999999</v>
      </c>
      <c r="AY287" s="80">
        <v>0</v>
      </c>
      <c r="AZ287" s="162">
        <v>202.45047</v>
      </c>
      <c r="BA287" s="187"/>
      <c r="BB287" s="187">
        <f t="shared" si="207"/>
        <v>3076.1635249999999</v>
      </c>
      <c r="BC287" s="187">
        <f t="shared" si="208"/>
        <v>3076.1635249999999</v>
      </c>
      <c r="BD287" s="187">
        <f t="shared" si="194"/>
        <v>0</v>
      </c>
      <c r="BE287" s="187"/>
      <c r="BF287" s="187"/>
      <c r="BG287" s="187"/>
    </row>
    <row r="288" spans="1:59" s="150" customFormat="1" ht="20.25" customHeight="1" x14ac:dyDescent="0.15">
      <c r="A288" s="251"/>
      <c r="B288" s="69" t="s">
        <v>33</v>
      </c>
      <c r="C288" s="76">
        <v>3702.6681747199996</v>
      </c>
      <c r="D288" s="76">
        <v>619.58685700000012</v>
      </c>
      <c r="E288" s="76">
        <v>2.9065649042873343</v>
      </c>
      <c r="F288" s="79">
        <f t="shared" ref="F288:F296" si="210">D288/$D$297*100</f>
        <v>9.4251275956109755</v>
      </c>
      <c r="G288" s="76">
        <v>41.762799999999999</v>
      </c>
      <c r="H288" s="76">
        <v>2</v>
      </c>
      <c r="I288" s="76">
        <v>7.1835449999999996</v>
      </c>
      <c r="J288" s="76">
        <v>-30.950583477611914</v>
      </c>
      <c r="K288" s="79">
        <f t="shared" ref="K288:K296" si="211">I288/$I$297*100</f>
        <v>13.507232543240546</v>
      </c>
      <c r="L288" s="76">
        <v>1796.94969094</v>
      </c>
      <c r="M288" s="76">
        <v>5964</v>
      </c>
      <c r="N288" s="76">
        <v>438.03393700000004</v>
      </c>
      <c r="O288" s="76">
        <v>5.1892917519011261</v>
      </c>
      <c r="P288" s="79">
        <f t="shared" ref="P288:P296" si="212">N288/$N$297*100</f>
        <v>8.1646359126470909</v>
      </c>
      <c r="Q288" s="76">
        <v>48.149755999999996</v>
      </c>
      <c r="R288" s="81">
        <v>99</v>
      </c>
      <c r="S288" s="76" t="e">
        <v>#DIV/0!</v>
      </c>
      <c r="T288" s="76">
        <v>13.370339999999999</v>
      </c>
      <c r="U288" s="76">
        <v>8784.3010352572201</v>
      </c>
      <c r="V288" s="79">
        <f t="shared" ref="V288:V296" si="213">T288/$T$297*100</f>
        <v>19.509617442327635</v>
      </c>
      <c r="W288" s="76">
        <v>1324.6176909400001</v>
      </c>
      <c r="X288" s="76">
        <v>2300</v>
      </c>
      <c r="Y288" s="76">
        <v>24.796527400976665</v>
      </c>
      <c r="Z288" s="76">
        <v>392.12762400000003</v>
      </c>
      <c r="AA288" s="76">
        <v>4.6655686604645696</v>
      </c>
      <c r="AB288" s="79">
        <f t="shared" ref="AB288:AB296" si="214">Z288/$Z$297*100</f>
        <v>7.4746129246727842</v>
      </c>
      <c r="AC288" s="76">
        <v>3658</v>
      </c>
      <c r="AD288" s="76">
        <v>45.234313</v>
      </c>
      <c r="AE288" s="79">
        <f t="shared" ref="AE288:AE296" si="215">AD288/$AD$297*100</f>
        <v>38.874704798918216</v>
      </c>
      <c r="AF288" s="76">
        <v>6</v>
      </c>
      <c r="AG288" s="76">
        <v>0.67200000000000004</v>
      </c>
      <c r="AH288" s="79">
        <f t="shared" ref="AH288:AH296" si="216">AG288/$AG$297*100</f>
        <v>26.566084518890975</v>
      </c>
      <c r="AI288" s="76">
        <v>266.34351400000003</v>
      </c>
      <c r="AJ288" s="76">
        <v>91.357081000000008</v>
      </c>
      <c r="AK288" s="76">
        <v>-20.403298946070635</v>
      </c>
      <c r="AL288" s="79">
        <f t="shared" ref="AL288:AL296" si="217">AJ288/$AJ$297*100</f>
        <v>18.829628016748458</v>
      </c>
      <c r="AM288" s="76">
        <v>89.433081000000001</v>
      </c>
      <c r="AN288" s="76">
        <v>2.351</v>
      </c>
      <c r="AO288" s="76">
        <v>2</v>
      </c>
      <c r="AP288" s="76">
        <v>-7.1124999999999994E-2</v>
      </c>
      <c r="AQ288" s="76" t="e">
        <v>#DIV/0!</v>
      </c>
      <c r="AR288" s="79">
        <f t="shared" ref="AR288:AR296" si="218">AP288/$AP$297*100</f>
        <v>-0.97998177957250876</v>
      </c>
      <c r="AS288" s="76">
        <v>0</v>
      </c>
      <c r="AT288" s="76">
        <v>0</v>
      </c>
      <c r="AU288" s="76">
        <v>0.10792499999999999</v>
      </c>
      <c r="AV288" s="76">
        <v>32.590803999999999</v>
      </c>
      <c r="AW288" s="76">
        <v>44.187978000000001</v>
      </c>
      <c r="AX288" s="76">
        <v>6.1967120000000007</v>
      </c>
      <c r="AY288" s="76">
        <v>-1.6875389974302379E-14</v>
      </c>
      <c r="AZ288" s="76"/>
      <c r="BA288" s="187"/>
      <c r="BB288" s="187">
        <f t="shared" si="207"/>
        <v>619.58685700000012</v>
      </c>
      <c r="BC288" s="187">
        <f t="shared" si="208"/>
        <v>619.58685700000012</v>
      </c>
      <c r="BD288" s="187">
        <f t="shared" si="194"/>
        <v>0</v>
      </c>
      <c r="BE288" s="187"/>
      <c r="BF288" s="187"/>
      <c r="BG288" s="187"/>
    </row>
    <row r="289" spans="1:59" s="150" customFormat="1" ht="20.25" customHeight="1" x14ac:dyDescent="0.15">
      <c r="A289" s="261"/>
      <c r="B289" s="92" t="s">
        <v>34</v>
      </c>
      <c r="C289" s="79">
        <v>681.56974490000005</v>
      </c>
      <c r="D289" s="79">
        <v>130.027421</v>
      </c>
      <c r="E289" s="79">
        <v>-25.432724580738601</v>
      </c>
      <c r="F289" s="79">
        <f t="shared" si="210"/>
        <v>1.9779713207396619</v>
      </c>
      <c r="G289" s="79">
        <v>0</v>
      </c>
      <c r="H289" s="79">
        <v>0</v>
      </c>
      <c r="I289" s="79">
        <v>0</v>
      </c>
      <c r="J289" s="79" t="s">
        <v>56</v>
      </c>
      <c r="K289" s="79">
        <f t="shared" si="211"/>
        <v>0</v>
      </c>
      <c r="L289" s="79">
        <v>521.87454490000005</v>
      </c>
      <c r="M289" s="79">
        <v>914</v>
      </c>
      <c r="N289" s="79">
        <v>126.080112</v>
      </c>
      <c r="O289" s="79">
        <v>-25.722721315120499</v>
      </c>
      <c r="P289" s="79">
        <f t="shared" si="212"/>
        <v>2.350042139099755</v>
      </c>
      <c r="Q289" s="79">
        <v>6.1522484000000004</v>
      </c>
      <c r="R289" s="79">
        <v>12</v>
      </c>
      <c r="S289" s="79">
        <v>-98.371777476255104</v>
      </c>
      <c r="T289" s="79">
        <v>1.389969</v>
      </c>
      <c r="U289" s="79">
        <v>-98.765634783006504</v>
      </c>
      <c r="V289" s="79">
        <f t="shared" si="213"/>
        <v>2.0282029811279818</v>
      </c>
      <c r="W289" s="79">
        <v>521.75254489999998</v>
      </c>
      <c r="X289" s="79">
        <v>913</v>
      </c>
      <c r="Y289" s="79">
        <v>-6.7415730337078701</v>
      </c>
      <c r="Z289" s="79">
        <v>126.068791</v>
      </c>
      <c r="AA289" s="79">
        <v>-25.724437010048</v>
      </c>
      <c r="AB289" s="79">
        <f t="shared" si="214"/>
        <v>2.403083478266943</v>
      </c>
      <c r="AC289" s="79">
        <v>1</v>
      </c>
      <c r="AD289" s="79">
        <v>1.1320999999999999E-2</v>
      </c>
      <c r="AE289" s="79">
        <f t="shared" si="215"/>
        <v>9.7293515440049477E-3</v>
      </c>
      <c r="AF289" s="79">
        <v>0</v>
      </c>
      <c r="AG289" s="79">
        <v>0</v>
      </c>
      <c r="AH289" s="79">
        <f t="shared" si="216"/>
        <v>0</v>
      </c>
      <c r="AI289" s="79"/>
      <c r="AJ289" s="79"/>
      <c r="AK289" s="79"/>
      <c r="AL289" s="79">
        <f t="shared" si="217"/>
        <v>0</v>
      </c>
      <c r="AM289" s="115"/>
      <c r="AN289" s="79">
        <v>0.92</v>
      </c>
      <c r="AO289" s="79">
        <v>4</v>
      </c>
      <c r="AP289" s="79">
        <v>4.7167000000000001E-2</v>
      </c>
      <c r="AQ289" s="79">
        <v>-58.333775021642701</v>
      </c>
      <c r="AR289" s="79">
        <f t="shared" si="218"/>
        <v>0.64988120347411626</v>
      </c>
      <c r="AS289" s="79">
        <v>0</v>
      </c>
      <c r="AT289" s="79">
        <v>0.122641</v>
      </c>
      <c r="AU289" s="79">
        <v>0</v>
      </c>
      <c r="AV289" s="79">
        <v>9.4339999999999993E-2</v>
      </c>
      <c r="AW289" s="79">
        <v>3.628409</v>
      </c>
      <c r="AX289" s="79">
        <v>5.4752000000000002E-2</v>
      </c>
      <c r="AY289" s="80">
        <v>-2.5693225325085201E-15</v>
      </c>
      <c r="AZ289" s="162"/>
      <c r="BA289" s="187"/>
      <c r="BB289" s="187">
        <f t="shared" si="207"/>
        <v>130.027421</v>
      </c>
      <c r="BC289" s="187">
        <f t="shared" si="208"/>
        <v>130.027421</v>
      </c>
      <c r="BD289" s="187">
        <f t="shared" si="194"/>
        <v>0</v>
      </c>
      <c r="BE289" s="187"/>
      <c r="BF289" s="187"/>
      <c r="BG289" s="187"/>
    </row>
    <row r="290" spans="1:59" s="150" customFormat="1" ht="20.25" customHeight="1" x14ac:dyDescent="0.15">
      <c r="A290" s="251"/>
      <c r="B290" s="75" t="s">
        <v>42</v>
      </c>
      <c r="C290" s="79">
        <v>908.69268939999995</v>
      </c>
      <c r="D290" s="79">
        <v>210.65585400000001</v>
      </c>
      <c r="E290" s="79">
        <v>12.100573978368001</v>
      </c>
      <c r="F290" s="79">
        <f t="shared" si="210"/>
        <v>3.2044874423674168</v>
      </c>
      <c r="G290" s="79">
        <v>0</v>
      </c>
      <c r="H290" s="79">
        <v>0</v>
      </c>
      <c r="I290" s="79">
        <v>0</v>
      </c>
      <c r="J290" s="79"/>
      <c r="K290" s="79">
        <f t="shared" si="211"/>
        <v>0</v>
      </c>
      <c r="L290" s="79">
        <v>545.62903940000001</v>
      </c>
      <c r="M290" s="79">
        <v>960</v>
      </c>
      <c r="N290" s="79">
        <v>148.13248899999999</v>
      </c>
      <c r="O290" s="79">
        <v>-6.8312168835527602</v>
      </c>
      <c r="P290" s="79">
        <f t="shared" si="212"/>
        <v>2.7610825037951341</v>
      </c>
      <c r="Q290" s="79"/>
      <c r="R290" s="79"/>
      <c r="S290" s="79"/>
      <c r="T290" s="79"/>
      <c r="U290" s="79"/>
      <c r="V290" s="79">
        <f t="shared" si="213"/>
        <v>0</v>
      </c>
      <c r="W290" s="79">
        <v>545.62903940000001</v>
      </c>
      <c r="X290" s="79">
        <v>960</v>
      </c>
      <c r="Y290" s="79">
        <v>6.0773480662983399</v>
      </c>
      <c r="Z290" s="79">
        <v>148.13248899999999</v>
      </c>
      <c r="AA290" s="79">
        <v>-6.8312168835527602</v>
      </c>
      <c r="AB290" s="79">
        <f t="shared" si="214"/>
        <v>2.8236547212581709</v>
      </c>
      <c r="AC290" s="79">
        <v>0</v>
      </c>
      <c r="AD290" s="79">
        <v>0</v>
      </c>
      <c r="AE290" s="79">
        <f t="shared" si="215"/>
        <v>0</v>
      </c>
      <c r="AF290" s="79">
        <v>0</v>
      </c>
      <c r="AG290" s="79">
        <v>0</v>
      </c>
      <c r="AH290" s="79">
        <f t="shared" si="216"/>
        <v>0</v>
      </c>
      <c r="AI290" s="79">
        <v>0</v>
      </c>
      <c r="AJ290" s="79"/>
      <c r="AK290" s="79">
        <v>0</v>
      </c>
      <c r="AL290" s="79">
        <f t="shared" si="217"/>
        <v>0</v>
      </c>
      <c r="AM290" s="115"/>
      <c r="AN290" s="79">
        <v>0.39405000000000001</v>
      </c>
      <c r="AO290" s="79">
        <v>7</v>
      </c>
      <c r="AP290" s="79">
        <v>0.334285</v>
      </c>
      <c r="AQ290" s="79">
        <v>360.16876823963401</v>
      </c>
      <c r="AR290" s="79">
        <f t="shared" si="218"/>
        <v>4.6058799182340406</v>
      </c>
      <c r="AS290" s="79">
        <v>0.18867900000000001</v>
      </c>
      <c r="AT290" s="79">
        <v>0</v>
      </c>
      <c r="AU290" s="79"/>
      <c r="AV290" s="79">
        <v>6.4259570000000004</v>
      </c>
      <c r="AW290" s="79">
        <v>54.293072000000002</v>
      </c>
      <c r="AX290" s="79">
        <v>1.281372</v>
      </c>
      <c r="AY290" s="80"/>
      <c r="AZ290" s="162"/>
      <c r="BA290" s="187"/>
      <c r="BB290" s="187">
        <f t="shared" si="207"/>
        <v>210.65585400000001</v>
      </c>
      <c r="BC290" s="187">
        <f t="shared" si="208"/>
        <v>210.65585400000001</v>
      </c>
      <c r="BD290" s="187">
        <f t="shared" si="194"/>
        <v>0</v>
      </c>
      <c r="BE290" s="187"/>
      <c r="BF290" s="187"/>
      <c r="BG290" s="187"/>
    </row>
    <row r="291" spans="1:59" s="150" customFormat="1" ht="20.25" customHeight="1" x14ac:dyDescent="0.15">
      <c r="A291" s="251"/>
      <c r="B291" s="75" t="s">
        <v>32</v>
      </c>
      <c r="C291" s="76">
        <v>5370.9442403599996</v>
      </c>
      <c r="D291" s="76">
        <v>1127.1729949999999</v>
      </c>
      <c r="E291" s="76">
        <v>9.6753310285270704</v>
      </c>
      <c r="F291" s="79">
        <f t="shared" si="210"/>
        <v>17.146505256166158</v>
      </c>
      <c r="G291" s="76">
        <v>101.19625000000001</v>
      </c>
      <c r="H291" s="76">
        <v>2</v>
      </c>
      <c r="I291" s="76">
        <v>1.432023</v>
      </c>
      <c r="J291" s="76">
        <v>-39.320570801205598</v>
      </c>
      <c r="K291" s="79">
        <f t="shared" si="211"/>
        <v>2.6926354144463436</v>
      </c>
      <c r="L291" s="76">
        <v>3519.7905318600001</v>
      </c>
      <c r="M291" s="76">
        <v>5822</v>
      </c>
      <c r="N291" s="76">
        <v>997.80802700000004</v>
      </c>
      <c r="O291" s="76">
        <v>4.3369438104392302</v>
      </c>
      <c r="P291" s="79">
        <f t="shared" si="212"/>
        <v>18.598420266171608</v>
      </c>
      <c r="Q291" s="76">
        <v>6.3704885999999998</v>
      </c>
      <c r="R291" s="76">
        <v>15</v>
      </c>
      <c r="S291" s="76">
        <v>-99.323104693140806</v>
      </c>
      <c r="T291" s="76">
        <v>1.302489</v>
      </c>
      <c r="U291" s="76">
        <v>-99.677547795358706</v>
      </c>
      <c r="V291" s="79">
        <f t="shared" si="213"/>
        <v>1.9005546689792392</v>
      </c>
      <c r="W291" s="76">
        <v>3519.4245318600001</v>
      </c>
      <c r="X291" s="76">
        <v>5819</v>
      </c>
      <c r="Y291" s="76">
        <v>21.736401673640199</v>
      </c>
      <c r="Z291" s="76">
        <v>997.77406399999995</v>
      </c>
      <c r="AA291" s="76">
        <v>4.3383330314208601</v>
      </c>
      <c r="AB291" s="79">
        <f t="shared" si="214"/>
        <v>19.019254085189594</v>
      </c>
      <c r="AC291" s="76">
        <v>3</v>
      </c>
      <c r="AD291" s="76">
        <v>3.3963E-2</v>
      </c>
      <c r="AE291" s="79">
        <f t="shared" si="215"/>
        <v>2.9188054632014848E-2</v>
      </c>
      <c r="AF291" s="76">
        <v>0</v>
      </c>
      <c r="AG291" s="76">
        <v>0</v>
      </c>
      <c r="AH291" s="79">
        <f t="shared" si="216"/>
        <v>0</v>
      </c>
      <c r="AI291" s="76">
        <v>323.79243750000001</v>
      </c>
      <c r="AJ291" s="76">
        <v>44.011546000000003</v>
      </c>
      <c r="AK291" s="76">
        <v>0</v>
      </c>
      <c r="AL291" s="79">
        <f t="shared" si="217"/>
        <v>9.0712294060929271</v>
      </c>
      <c r="AM291" s="76">
        <v>44.011546000000003</v>
      </c>
      <c r="AN291" s="76">
        <v>23.184999999999999</v>
      </c>
      <c r="AO291" s="76">
        <v>115</v>
      </c>
      <c r="AP291" s="76">
        <v>0.236568</v>
      </c>
      <c r="AQ291" s="76">
        <v>170.46543267746699</v>
      </c>
      <c r="AR291" s="79">
        <f t="shared" si="218"/>
        <v>3.2595055132500423</v>
      </c>
      <c r="AS291" s="76">
        <v>1.4150940000000001</v>
      </c>
      <c r="AT291" s="76">
        <v>0</v>
      </c>
      <c r="AU291" s="76">
        <v>0</v>
      </c>
      <c r="AV291" s="76">
        <v>56.557198</v>
      </c>
      <c r="AW291" s="76">
        <v>25.145629</v>
      </c>
      <c r="AX291" s="76">
        <v>0.56691000000000003</v>
      </c>
      <c r="AY291" s="76">
        <v>0</v>
      </c>
      <c r="AZ291" s="76">
        <v>0</v>
      </c>
      <c r="BA291" s="187"/>
      <c r="BB291" s="187">
        <f t="shared" si="207"/>
        <v>1127.1729949999999</v>
      </c>
      <c r="BC291" s="187">
        <f t="shared" si="208"/>
        <v>1127.1729950000001</v>
      </c>
      <c r="BD291" s="187">
        <f t="shared" si="194"/>
        <v>0</v>
      </c>
      <c r="BE291" s="187"/>
      <c r="BF291" s="187"/>
      <c r="BG291" s="187"/>
    </row>
    <row r="292" spans="1:59" s="150" customFormat="1" ht="20.25" customHeight="1" x14ac:dyDescent="0.15">
      <c r="A292" s="251"/>
      <c r="B292" s="75" t="s">
        <v>45</v>
      </c>
      <c r="C292" s="159">
        <v>1729.01206344</v>
      </c>
      <c r="D292" s="160">
        <v>399.26014500000002</v>
      </c>
      <c r="E292" s="160">
        <v>-53.092927259541902</v>
      </c>
      <c r="F292" s="79">
        <f t="shared" si="210"/>
        <v>6.0735274932843506</v>
      </c>
      <c r="G292" s="159">
        <v>25.3</v>
      </c>
      <c r="H292" s="159">
        <v>5</v>
      </c>
      <c r="I292" s="78">
        <v>3.746661</v>
      </c>
      <c r="J292" s="78">
        <v>63.454761208810901</v>
      </c>
      <c r="K292" s="79">
        <f t="shared" si="211"/>
        <v>7.044853395877686</v>
      </c>
      <c r="L292" s="159">
        <v>1128.84387844</v>
      </c>
      <c r="M292" s="159">
        <v>2210</v>
      </c>
      <c r="N292" s="159">
        <v>331.12294000000003</v>
      </c>
      <c r="O292" s="159">
        <v>75.552511925411295</v>
      </c>
      <c r="P292" s="79">
        <f t="shared" si="212"/>
        <v>6.1718922189932695</v>
      </c>
      <c r="Q292" s="83">
        <v>2.7077429999999998</v>
      </c>
      <c r="R292" s="94">
        <v>5</v>
      </c>
      <c r="S292" s="83" t="e">
        <v>#DIV/0!</v>
      </c>
      <c r="T292" s="83">
        <v>0.62817699999999999</v>
      </c>
      <c r="U292" s="83" t="e">
        <v>#DIV/0!</v>
      </c>
      <c r="V292" s="79">
        <f t="shared" si="213"/>
        <v>0.91661789872726096</v>
      </c>
      <c r="W292" s="83">
        <v>1083.7038784399999</v>
      </c>
      <c r="X292" s="83">
        <v>1840</v>
      </c>
      <c r="Y292" s="83">
        <v>90.476190476190496</v>
      </c>
      <c r="Z292" s="83">
        <v>326.91152899999997</v>
      </c>
      <c r="AA292" s="83">
        <v>75.265863684595004</v>
      </c>
      <c r="AB292" s="79">
        <f t="shared" si="214"/>
        <v>6.2314843187072722</v>
      </c>
      <c r="AC292" s="83">
        <v>370</v>
      </c>
      <c r="AD292" s="83">
        <v>4.211411</v>
      </c>
      <c r="AE292" s="79">
        <f t="shared" si="215"/>
        <v>3.6193179149624082</v>
      </c>
      <c r="AF292" s="83">
        <v>0</v>
      </c>
      <c r="AG292" s="83">
        <v>0</v>
      </c>
      <c r="AH292" s="79">
        <f t="shared" si="216"/>
        <v>0</v>
      </c>
      <c r="AI292" s="83">
        <v>0</v>
      </c>
      <c r="AJ292" s="83">
        <v>0</v>
      </c>
      <c r="AK292" s="83" t="e">
        <v>#DIV/0!</v>
      </c>
      <c r="AL292" s="79">
        <f t="shared" si="217"/>
        <v>0</v>
      </c>
      <c r="AM292" s="83">
        <v>0</v>
      </c>
      <c r="AN292" s="83">
        <v>53.25</v>
      </c>
      <c r="AO292" s="83">
        <v>140</v>
      </c>
      <c r="AP292" s="83">
        <v>3.2274539999999998</v>
      </c>
      <c r="AQ292" s="83">
        <v>73.114168476949104</v>
      </c>
      <c r="AR292" s="79">
        <f t="shared" si="218"/>
        <v>44.468838163914398</v>
      </c>
      <c r="AS292" s="83">
        <v>2.1206450000000001</v>
      </c>
      <c r="AT292" s="83">
        <v>0</v>
      </c>
      <c r="AU292" s="83">
        <v>0</v>
      </c>
      <c r="AV292" s="83">
        <v>37.472822999999998</v>
      </c>
      <c r="AW292" s="83">
        <v>10.835231</v>
      </c>
      <c r="AX292" s="83">
        <v>9.0362790000000004</v>
      </c>
      <c r="AY292" s="83">
        <v>1.6981120000000001</v>
      </c>
      <c r="AZ292" s="83">
        <v>0</v>
      </c>
      <c r="BA292" s="187"/>
      <c r="BB292" s="187">
        <f t="shared" si="207"/>
        <v>399.26014500000002</v>
      </c>
      <c r="BC292" s="187">
        <f t="shared" si="208"/>
        <v>399.26014500000008</v>
      </c>
      <c r="BD292" s="187">
        <f t="shared" si="194"/>
        <v>0</v>
      </c>
      <c r="BE292" s="187"/>
      <c r="BF292" s="187"/>
      <c r="BG292" s="187"/>
    </row>
    <row r="293" spans="1:59" s="150" customFormat="1" ht="20.25" customHeight="1" x14ac:dyDescent="0.15">
      <c r="A293" s="251"/>
      <c r="B293" s="75" t="s">
        <v>31</v>
      </c>
      <c r="C293" s="74">
        <v>1415.0973639700001</v>
      </c>
      <c r="D293" s="74">
        <v>279.95861600000001</v>
      </c>
      <c r="E293" s="74">
        <v>-19.686766513450301</v>
      </c>
      <c r="F293" s="79">
        <f t="shared" si="210"/>
        <v>4.2587179625901204</v>
      </c>
      <c r="G293" s="74">
        <v>246.67518597</v>
      </c>
      <c r="H293" s="74">
        <v>5</v>
      </c>
      <c r="I293" s="74">
        <v>13.599805</v>
      </c>
      <c r="J293" s="74">
        <v>1153.5480065074801</v>
      </c>
      <c r="K293" s="79">
        <f t="shared" si="211"/>
        <v>25.571737725277071</v>
      </c>
      <c r="L293" s="74">
        <v>743.38076799999999</v>
      </c>
      <c r="M293" s="74">
        <v>1317</v>
      </c>
      <c r="N293" s="74">
        <v>227.682785</v>
      </c>
      <c r="O293" s="74">
        <v>-24.7230698836775</v>
      </c>
      <c r="P293" s="79">
        <f t="shared" si="212"/>
        <v>4.2438425110027636</v>
      </c>
      <c r="Q293" s="74">
        <v>174.813636</v>
      </c>
      <c r="R293" s="74">
        <v>290</v>
      </c>
      <c r="S293" s="74">
        <v>178.84615384615401</v>
      </c>
      <c r="T293" s="74">
        <v>46.993358999999998</v>
      </c>
      <c r="U293" s="74">
        <v>139.26803267967099</v>
      </c>
      <c r="V293" s="79">
        <f t="shared" si="213"/>
        <v>68.571364409578536</v>
      </c>
      <c r="W293" s="74">
        <v>743.38076799999999</v>
      </c>
      <c r="X293" s="74">
        <v>1317</v>
      </c>
      <c r="Y293" s="74">
        <v>-8.7318087318087301</v>
      </c>
      <c r="Z293" s="74">
        <v>227.682785</v>
      </c>
      <c r="AA293" s="74">
        <v>-24.7230698836774</v>
      </c>
      <c r="AB293" s="79">
        <f t="shared" si="214"/>
        <v>4.3400173395753789</v>
      </c>
      <c r="AC293" s="74">
        <v>0</v>
      </c>
      <c r="AD293" s="74">
        <v>0</v>
      </c>
      <c r="AE293" s="79">
        <f t="shared" si="215"/>
        <v>0</v>
      </c>
      <c r="AF293" s="74">
        <v>0</v>
      </c>
      <c r="AG293" s="74">
        <v>0</v>
      </c>
      <c r="AH293" s="79">
        <f t="shared" si="216"/>
        <v>0</v>
      </c>
      <c r="AI293" s="74">
        <v>0.1173</v>
      </c>
      <c r="AJ293" s="74">
        <v>0.39882000000000001</v>
      </c>
      <c r="AK293" s="74" t="e">
        <v>#DIV/0!</v>
      </c>
      <c r="AL293" s="79">
        <f t="shared" si="217"/>
        <v>8.2200877736446284E-2</v>
      </c>
      <c r="AM293" s="74">
        <v>0.39882000000000001</v>
      </c>
      <c r="AN293" s="74">
        <v>7.6302000000000003</v>
      </c>
      <c r="AO293" s="74">
        <v>14</v>
      </c>
      <c r="AP293" s="74">
        <v>1.1320749999999999</v>
      </c>
      <c r="AQ293" s="74">
        <v>-40.381522445501702</v>
      </c>
      <c r="AR293" s="79">
        <f t="shared" si="218"/>
        <v>15.598072029659724</v>
      </c>
      <c r="AS293" s="74">
        <v>0</v>
      </c>
      <c r="AT293" s="74">
        <v>0</v>
      </c>
      <c r="AU293" s="74">
        <v>0</v>
      </c>
      <c r="AV293" s="74">
        <v>15.86539</v>
      </c>
      <c r="AW293" s="74">
        <v>18.368416</v>
      </c>
      <c r="AX293" s="74">
        <v>2.9113250000000002</v>
      </c>
      <c r="AY293" s="74">
        <v>0</v>
      </c>
      <c r="AZ293" s="74">
        <v>0</v>
      </c>
      <c r="BA293" s="187"/>
      <c r="BB293" s="187">
        <f t="shared" ref="BB293:BB310" si="219">D293</f>
        <v>279.95861600000001</v>
      </c>
      <c r="BC293" s="187">
        <f t="shared" ref="BC293:BC308" si="220">I293+N293+AJ293+AP293+AS293+AT293+AU293+AV293+AW293+AX293+AY293</f>
        <v>279.95861600000001</v>
      </c>
      <c r="BD293" s="187">
        <f t="shared" si="194"/>
        <v>0</v>
      </c>
      <c r="BE293" s="187"/>
      <c r="BF293" s="187"/>
      <c r="BG293" s="187"/>
    </row>
    <row r="294" spans="1:59" s="150" customFormat="1" ht="20.25" customHeight="1" x14ac:dyDescent="0.15">
      <c r="A294" s="251"/>
      <c r="B294" s="75" t="s">
        <v>39</v>
      </c>
      <c r="C294" s="89">
        <v>2948.34549861</v>
      </c>
      <c r="D294" s="87">
        <v>667.87607600000001</v>
      </c>
      <c r="E294" s="88">
        <v>2.4008183723762002</v>
      </c>
      <c r="F294" s="79">
        <f t="shared" si="210"/>
        <v>10.159701038261328</v>
      </c>
      <c r="G294" s="95">
        <v>12.28</v>
      </c>
      <c r="H294" s="95">
        <v>3</v>
      </c>
      <c r="I294" s="95">
        <v>0.90943300000000005</v>
      </c>
      <c r="J294" s="88">
        <v>147.178908744989</v>
      </c>
      <c r="K294" s="79">
        <f t="shared" si="211"/>
        <v>1.7100085004683452</v>
      </c>
      <c r="L294" s="89">
        <v>1856.5906846099999</v>
      </c>
      <c r="M294" s="89">
        <v>3334</v>
      </c>
      <c r="N294" s="89">
        <v>529.56566599999996</v>
      </c>
      <c r="O294" s="88">
        <v>-12.9794766634885</v>
      </c>
      <c r="P294" s="79">
        <f t="shared" si="212"/>
        <v>9.8707211690962531</v>
      </c>
      <c r="Q294" s="89">
        <v>0.87112199999999995</v>
      </c>
      <c r="R294" s="89">
        <v>2</v>
      </c>
      <c r="S294" s="88">
        <v>-300</v>
      </c>
      <c r="T294" s="89">
        <v>0.48039999999999999</v>
      </c>
      <c r="U294" s="88">
        <v>-500.66722268557101</v>
      </c>
      <c r="V294" s="79">
        <f t="shared" si="213"/>
        <v>0.7009859299983543</v>
      </c>
      <c r="W294" s="87">
        <v>1855.3776029999999</v>
      </c>
      <c r="X294" s="89">
        <v>3334</v>
      </c>
      <c r="Y294" s="88">
        <v>12.218108381016499</v>
      </c>
      <c r="Z294" s="87">
        <v>529.56566599999996</v>
      </c>
      <c r="AA294" s="88">
        <v>-12.9794766634885</v>
      </c>
      <c r="AB294" s="79">
        <f t="shared" si="214"/>
        <v>10.094413474799088</v>
      </c>
      <c r="AC294" s="89">
        <v>0</v>
      </c>
      <c r="AD294" s="89">
        <v>0</v>
      </c>
      <c r="AE294" s="79">
        <f t="shared" si="215"/>
        <v>0</v>
      </c>
      <c r="AF294" s="89">
        <v>0</v>
      </c>
      <c r="AG294" s="89">
        <v>0</v>
      </c>
      <c r="AH294" s="79">
        <f t="shared" si="216"/>
        <v>0</v>
      </c>
      <c r="AI294" s="102">
        <v>360.02718499999997</v>
      </c>
      <c r="AJ294" s="102">
        <v>83.491185999999999</v>
      </c>
      <c r="AK294" s="102" t="s">
        <v>49</v>
      </c>
      <c r="AL294" s="79">
        <f t="shared" si="217"/>
        <v>17.208386671824119</v>
      </c>
      <c r="AM294" s="102">
        <v>83.491185999999999</v>
      </c>
      <c r="AN294" s="103">
        <v>0.06</v>
      </c>
      <c r="AO294" s="89">
        <v>2</v>
      </c>
      <c r="AP294" s="102">
        <v>2.359E-3</v>
      </c>
      <c r="AQ294" s="88">
        <v>-98.622296717223307</v>
      </c>
      <c r="AR294" s="79">
        <f t="shared" si="218"/>
        <v>3.250301607046114E-2</v>
      </c>
      <c r="AS294" s="89">
        <v>4.8700939999999999</v>
      </c>
      <c r="AT294" s="102">
        <v>0</v>
      </c>
      <c r="AU294" s="102">
        <v>0</v>
      </c>
      <c r="AV294" s="88">
        <v>45.095745000000001</v>
      </c>
      <c r="AW294" s="102">
        <v>3.9415930000000001</v>
      </c>
      <c r="AX294" s="102">
        <v>0</v>
      </c>
      <c r="AY294" s="102">
        <v>0</v>
      </c>
      <c r="AZ294" s="102"/>
      <c r="BA294" s="187"/>
      <c r="BB294" s="187">
        <f t="shared" si="219"/>
        <v>667.87607600000001</v>
      </c>
      <c r="BC294" s="187">
        <f t="shared" si="220"/>
        <v>667.8760759999999</v>
      </c>
      <c r="BD294" s="187">
        <f t="shared" si="194"/>
        <v>0</v>
      </c>
      <c r="BE294" s="187"/>
      <c r="BF294" s="187"/>
      <c r="BG294" s="187"/>
    </row>
    <row r="295" spans="1:59" s="150" customFormat="1" ht="20.25" customHeight="1" x14ac:dyDescent="0.15">
      <c r="A295" s="251"/>
      <c r="B295" s="75" t="s">
        <v>36</v>
      </c>
      <c r="C295" s="74">
        <v>57.357996399999998</v>
      </c>
      <c r="D295" s="74">
        <v>16.308326000000001</v>
      </c>
      <c r="E295" s="76">
        <v>-38.016451309053203</v>
      </c>
      <c r="F295" s="79">
        <f t="shared" si="210"/>
        <v>0.24808152672099038</v>
      </c>
      <c r="G295" s="74">
        <v>0</v>
      </c>
      <c r="H295" s="74">
        <v>0</v>
      </c>
      <c r="I295" s="74">
        <v>0</v>
      </c>
      <c r="J295" s="76" t="s">
        <v>56</v>
      </c>
      <c r="K295" s="79">
        <f t="shared" si="211"/>
        <v>0</v>
      </c>
      <c r="L295" s="74">
        <v>55.880996400000001</v>
      </c>
      <c r="M295" s="74">
        <v>91</v>
      </c>
      <c r="N295" s="74">
        <v>16.262499999999999</v>
      </c>
      <c r="O295" s="76">
        <v>-38.190623575557602</v>
      </c>
      <c r="P295" s="79">
        <f t="shared" si="212"/>
        <v>0.30312124315934752</v>
      </c>
      <c r="Q295" s="74"/>
      <c r="R295" s="74"/>
      <c r="S295" s="74"/>
      <c r="T295" s="74"/>
      <c r="U295" s="74"/>
      <c r="V295" s="79">
        <f t="shared" si="213"/>
        <v>0</v>
      </c>
      <c r="W295" s="74">
        <v>55.880996400000001</v>
      </c>
      <c r="X295" s="74">
        <v>91</v>
      </c>
      <c r="Y295" s="76">
        <v>-30</v>
      </c>
      <c r="Z295" s="74">
        <v>16.262499999999999</v>
      </c>
      <c r="AA295" s="76">
        <v>-38.190623575557602</v>
      </c>
      <c r="AB295" s="79">
        <f t="shared" si="214"/>
        <v>0.30999063888314876</v>
      </c>
      <c r="AC295" s="74">
        <v>0</v>
      </c>
      <c r="AD295" s="74">
        <v>0</v>
      </c>
      <c r="AE295" s="79">
        <f t="shared" si="215"/>
        <v>0</v>
      </c>
      <c r="AF295" s="74">
        <v>0</v>
      </c>
      <c r="AG295" s="74">
        <v>0</v>
      </c>
      <c r="AH295" s="79">
        <f t="shared" si="216"/>
        <v>0</v>
      </c>
      <c r="AI295" s="74">
        <v>0</v>
      </c>
      <c r="AJ295" s="74">
        <v>0</v>
      </c>
      <c r="AK295" s="76" t="s">
        <v>56</v>
      </c>
      <c r="AL295" s="79">
        <f t="shared" si="217"/>
        <v>0</v>
      </c>
      <c r="AM295" s="74">
        <v>0</v>
      </c>
      <c r="AN295" s="74">
        <v>0.51500000000000001</v>
      </c>
      <c r="AO295" s="74">
        <v>3</v>
      </c>
      <c r="AP295" s="74">
        <v>8.8660000000000006E-3</v>
      </c>
      <c r="AQ295" s="76" t="s">
        <v>56</v>
      </c>
      <c r="AR295" s="79">
        <f t="shared" si="218"/>
        <v>0.12215843174256398</v>
      </c>
      <c r="AS295" s="74">
        <v>0</v>
      </c>
      <c r="AT295" s="74">
        <v>0</v>
      </c>
      <c r="AU295" s="74">
        <v>0</v>
      </c>
      <c r="AV295" s="74">
        <v>7.54E-4</v>
      </c>
      <c r="AW295" s="74">
        <v>3.6206000000000002E-2</v>
      </c>
      <c r="AX295" s="74">
        <v>0</v>
      </c>
      <c r="AY295" s="74">
        <v>0</v>
      </c>
      <c r="AZ295" s="74"/>
      <c r="BA295" s="187"/>
      <c r="BB295" s="187">
        <f t="shared" si="219"/>
        <v>16.308326000000001</v>
      </c>
      <c r="BC295" s="187">
        <f t="shared" si="220"/>
        <v>16.308326000000001</v>
      </c>
      <c r="BD295" s="187">
        <f t="shared" si="194"/>
        <v>0</v>
      </c>
      <c r="BE295" s="187"/>
      <c r="BF295" s="187"/>
      <c r="BG295" s="187"/>
    </row>
    <row r="296" spans="1:59" s="150" customFormat="1" ht="20.25" customHeight="1" x14ac:dyDescent="0.15">
      <c r="A296" s="251"/>
      <c r="B296" s="75" t="s">
        <v>60</v>
      </c>
      <c r="C296" s="79">
        <v>180.15000463000001</v>
      </c>
      <c r="D296" s="79">
        <v>46.767046000000001</v>
      </c>
      <c r="E296" s="79">
        <v>-57.763418279321101</v>
      </c>
      <c r="F296" s="79">
        <f t="shared" si="210"/>
        <v>0.71141821496030833</v>
      </c>
      <c r="G296" s="79"/>
      <c r="H296" s="79"/>
      <c r="I296" s="79"/>
      <c r="J296" s="79">
        <v>0</v>
      </c>
      <c r="K296" s="79">
        <f t="shared" si="211"/>
        <v>0</v>
      </c>
      <c r="L296" s="79">
        <v>147.54200463000001</v>
      </c>
      <c r="M296" s="79">
        <v>265</v>
      </c>
      <c r="N296" s="79">
        <v>44.603091999999997</v>
      </c>
      <c r="O296" s="79">
        <v>-59.598922282664198</v>
      </c>
      <c r="P296" s="79">
        <f t="shared" si="212"/>
        <v>0.83136938944139882</v>
      </c>
      <c r="Q296" s="79">
        <v>11.2558206</v>
      </c>
      <c r="R296" s="79">
        <v>24</v>
      </c>
      <c r="S296" s="79">
        <v>-80.952380952380906</v>
      </c>
      <c r="T296" s="79">
        <v>2.715592</v>
      </c>
      <c r="U296" s="79">
        <v>-90.521998392755705</v>
      </c>
      <c r="V296" s="79">
        <f t="shared" si="213"/>
        <v>3.9625141207662176</v>
      </c>
      <c r="W296" s="79">
        <v>147.54200463000001</v>
      </c>
      <c r="X296" s="79">
        <v>265</v>
      </c>
      <c r="Y296" s="79">
        <v>-45.134575569358198</v>
      </c>
      <c r="Z296" s="79">
        <v>44.603091999999997</v>
      </c>
      <c r="AA296" s="79">
        <v>-59.598922282664198</v>
      </c>
      <c r="AB296" s="79">
        <f t="shared" si="214"/>
        <v>0.85021005289739349</v>
      </c>
      <c r="AC296" s="79"/>
      <c r="AD296" s="79"/>
      <c r="AE296" s="79">
        <f t="shared" si="215"/>
        <v>0</v>
      </c>
      <c r="AF296" s="79"/>
      <c r="AG296" s="79"/>
      <c r="AH296" s="79">
        <f t="shared" si="216"/>
        <v>0</v>
      </c>
      <c r="AI296" s="79"/>
      <c r="AJ296" s="79"/>
      <c r="AK296" s="79">
        <v>0</v>
      </c>
      <c r="AL296" s="79">
        <f t="shared" si="217"/>
        <v>0</v>
      </c>
      <c r="AM296" s="115"/>
      <c r="AN296" s="79"/>
      <c r="AO296" s="79"/>
      <c r="AP296" s="79"/>
      <c r="AQ296" s="79">
        <v>0</v>
      </c>
      <c r="AR296" s="79">
        <f t="shared" si="218"/>
        <v>0</v>
      </c>
      <c r="AS296" s="79"/>
      <c r="AT296" s="79"/>
      <c r="AU296" s="79"/>
      <c r="AV296" s="79">
        <v>0.43301899999999999</v>
      </c>
      <c r="AW296" s="79">
        <v>1.5677350000000001</v>
      </c>
      <c r="AX296" s="79">
        <v>0.16320000000000001</v>
      </c>
      <c r="AY296" s="80"/>
      <c r="AZ296" s="162"/>
      <c r="BA296" s="187"/>
      <c r="BB296" s="187">
        <f t="shared" si="219"/>
        <v>46.767046000000001</v>
      </c>
      <c r="BC296" s="187">
        <f t="shared" si="220"/>
        <v>46.767046000000001</v>
      </c>
      <c r="BD296" s="187">
        <f t="shared" si="194"/>
        <v>0</v>
      </c>
      <c r="BE296" s="187"/>
      <c r="BF296" s="187"/>
      <c r="BG296" s="187"/>
    </row>
    <row r="297" spans="1:59" s="150" customFormat="1" ht="20.25" customHeight="1" x14ac:dyDescent="0.15">
      <c r="A297" s="252"/>
      <c r="B297" s="90" t="s">
        <v>17</v>
      </c>
      <c r="C297" s="203">
        <f>C287+C288+C289+C290++C291+C292+C293+C294+C295+C296</f>
        <v>29849.417674619996</v>
      </c>
      <c r="D297" s="203">
        <f t="shared" ref="D297:AI297" si="221">D287+D288+D289+D290++D291+D292+D293+D294+D295+D296</f>
        <v>6573.7768610000012</v>
      </c>
      <c r="E297" s="203">
        <v>-13.39</v>
      </c>
      <c r="F297" s="158">
        <f>D297/$D$390*100</f>
        <v>1.2106071702098118</v>
      </c>
      <c r="G297" s="203">
        <f t="shared" si="221"/>
        <v>427.49320741999998</v>
      </c>
      <c r="H297" s="203">
        <f t="shared" si="221"/>
        <v>33</v>
      </c>
      <c r="I297" s="203">
        <f t="shared" si="221"/>
        <v>53.182952000000007</v>
      </c>
      <c r="J297" s="203">
        <v>3.05</v>
      </c>
      <c r="K297" s="158">
        <f>I297/$I$390*100</f>
        <v>0.34313550833068379</v>
      </c>
      <c r="L297" s="203">
        <f t="shared" si="221"/>
        <v>18633.47807868</v>
      </c>
      <c r="M297" s="203">
        <f t="shared" si="221"/>
        <v>41134</v>
      </c>
      <c r="N297" s="203">
        <f t="shared" si="221"/>
        <v>5365.0149460000011</v>
      </c>
      <c r="O297" s="203">
        <v>-11.33</v>
      </c>
      <c r="P297" s="158">
        <f>N297/$N$390*100</f>
        <v>1.3996344994069105</v>
      </c>
      <c r="Q297" s="203">
        <f t="shared" si="221"/>
        <v>256.13169379999999</v>
      </c>
      <c r="R297" s="203">
        <f t="shared" si="221"/>
        <v>463</v>
      </c>
      <c r="S297" s="203">
        <v>-85.73</v>
      </c>
      <c r="T297" s="203">
        <f t="shared" si="221"/>
        <v>68.532046000000008</v>
      </c>
      <c r="U297" s="203">
        <v>-88.06</v>
      </c>
      <c r="V297" s="158">
        <f>T297/$T$390*100</f>
        <v>0.62200201980289882</v>
      </c>
      <c r="W297" s="203">
        <f t="shared" si="221"/>
        <v>17294.53099707</v>
      </c>
      <c r="X297" s="203">
        <f t="shared" si="221"/>
        <v>30394</v>
      </c>
      <c r="Y297" s="203">
        <v>-9.4</v>
      </c>
      <c r="Z297" s="203">
        <f t="shared" si="221"/>
        <v>5246.1261599999998</v>
      </c>
      <c r="AA297" s="203">
        <v>-12.39</v>
      </c>
      <c r="AB297" s="158">
        <f>Z297/$Z$390*100</f>
        <v>1.380527229798777</v>
      </c>
      <c r="AC297" s="203">
        <f t="shared" si="221"/>
        <v>10713</v>
      </c>
      <c r="AD297" s="203">
        <f t="shared" si="221"/>
        <v>116.35924499999999</v>
      </c>
      <c r="AE297" s="158">
        <f>AD297/$AD$390*100</f>
        <v>3.8542347026369801</v>
      </c>
      <c r="AF297" s="203">
        <f t="shared" si="221"/>
        <v>27</v>
      </c>
      <c r="AG297" s="203">
        <f t="shared" si="221"/>
        <v>2.529541</v>
      </c>
      <c r="AH297" s="158">
        <f>AG297/$AG$390*100</f>
        <v>0.94136140669320212</v>
      </c>
      <c r="AI297" s="203">
        <f t="shared" si="221"/>
        <v>1714.9432164999998</v>
      </c>
      <c r="AJ297" s="203">
        <f t="shared" ref="AJ297:AZ297" si="222">AJ287+AJ288+AJ289+AJ290++AJ291+AJ292+AJ293+AJ294+AJ295+AJ296</f>
        <v>485.17730100000006</v>
      </c>
      <c r="AK297" s="203">
        <v>32.700000000000003</v>
      </c>
      <c r="AL297" s="158">
        <f>AJ297/$AJ$390*100</f>
        <v>2.1777979074650071</v>
      </c>
      <c r="AM297" s="203">
        <f t="shared" si="222"/>
        <v>483.25330100000008</v>
      </c>
      <c r="AN297" s="203">
        <f t="shared" si="222"/>
        <v>122.68675</v>
      </c>
      <c r="AO297" s="203">
        <f t="shared" si="222"/>
        <v>377</v>
      </c>
      <c r="AP297" s="203">
        <f t="shared" si="222"/>
        <v>7.2577880000000006</v>
      </c>
      <c r="AQ297" s="203">
        <v>36.08</v>
      </c>
      <c r="AR297" s="158">
        <f>AP297/$AP$390*100</f>
        <v>0.38510189434226183</v>
      </c>
      <c r="AS297" s="203">
        <f t="shared" si="222"/>
        <v>9.551399</v>
      </c>
      <c r="AT297" s="203">
        <f t="shared" si="222"/>
        <v>0.30943300000000001</v>
      </c>
      <c r="AU297" s="203">
        <f t="shared" si="222"/>
        <v>1.6935850000000001</v>
      </c>
      <c r="AV297" s="203">
        <f t="shared" si="222"/>
        <v>347.12759699999998</v>
      </c>
      <c r="AW297" s="203">
        <f t="shared" si="222"/>
        <v>256.55716000000001</v>
      </c>
      <c r="AX297" s="203">
        <f t="shared" si="222"/>
        <v>46.206587999999996</v>
      </c>
      <c r="AY297" s="203">
        <f t="shared" si="222"/>
        <v>1.6981119999999805</v>
      </c>
      <c r="AZ297" s="203">
        <f t="shared" si="222"/>
        <v>202.45047</v>
      </c>
      <c r="BA297" s="187"/>
      <c r="BB297" s="187">
        <f t="shared" si="219"/>
        <v>6573.7768610000012</v>
      </c>
      <c r="BC297" s="187">
        <f t="shared" si="220"/>
        <v>6573.7768610000012</v>
      </c>
      <c r="BD297" s="187">
        <f t="shared" si="194"/>
        <v>0</v>
      </c>
      <c r="BE297" s="187"/>
      <c r="BF297" s="187"/>
      <c r="BG297" s="187"/>
    </row>
    <row r="298" spans="1:59" s="150" customFormat="1" ht="20.25" customHeight="1" x14ac:dyDescent="0.15">
      <c r="A298" s="261" t="s">
        <v>90</v>
      </c>
      <c r="B298" s="75" t="s">
        <v>74</v>
      </c>
      <c r="C298" s="79">
        <v>17833.02552467</v>
      </c>
      <c r="D298" s="79">
        <v>1670.8634179999999</v>
      </c>
      <c r="E298" s="79">
        <v>-14.516892337623799</v>
      </c>
      <c r="F298" s="79">
        <f>D298/$D$303*100</f>
        <v>55.78151386597915</v>
      </c>
      <c r="G298" s="79">
        <v>0.13512068999999999</v>
      </c>
      <c r="H298" s="79">
        <v>9</v>
      </c>
      <c r="I298" s="79">
        <v>13.512069</v>
      </c>
      <c r="J298" s="79">
        <v>-65.086651944843396</v>
      </c>
      <c r="K298" s="79">
        <f>I298/$I$303*100</f>
        <v>94.22088366771743</v>
      </c>
      <c r="L298" s="79">
        <v>4488.4416553000001</v>
      </c>
      <c r="M298" s="79">
        <v>9080</v>
      </c>
      <c r="N298" s="79">
        <v>1491.192894</v>
      </c>
      <c r="O298" s="79">
        <v>-8.2148639142014499</v>
      </c>
      <c r="P298" s="79">
        <f>N298/$N$303*100</f>
        <v>66.435469211353535</v>
      </c>
      <c r="Q298" s="79">
        <v>8.4067845999999999</v>
      </c>
      <c r="R298" s="79">
        <v>15</v>
      </c>
      <c r="S298" s="79"/>
      <c r="T298" s="79">
        <v>1.8483860000000001</v>
      </c>
      <c r="U298" s="79"/>
      <c r="V298" s="79">
        <f>T298/$T$303*100</f>
        <v>34.898385342718178</v>
      </c>
      <c r="W298" s="79">
        <v>4474.6556553</v>
      </c>
      <c r="X298" s="79">
        <v>8951</v>
      </c>
      <c r="Y298" s="79"/>
      <c r="Z298" s="79">
        <v>1489.754087</v>
      </c>
      <c r="AA298" s="79"/>
      <c r="AB298" s="79">
        <f>Z298/$Z$303*100</f>
        <v>66.422072516111996</v>
      </c>
      <c r="AC298" s="79">
        <v>121</v>
      </c>
      <c r="AD298" s="79">
        <v>1.370879</v>
      </c>
      <c r="AE298" s="79">
        <f>AD298/$AD$303*100</f>
        <v>83.30972378960827</v>
      </c>
      <c r="AF298" s="79">
        <v>8</v>
      </c>
      <c r="AG298" s="79">
        <v>6.7928000000000002E-2</v>
      </c>
      <c r="AH298" s="79">
        <f>AG298/$AG$303*100</f>
        <v>100</v>
      </c>
      <c r="AI298" s="79">
        <v>136.1515</v>
      </c>
      <c r="AJ298" s="79">
        <v>34.666984999999997</v>
      </c>
      <c r="AK298" s="79">
        <v>-43.2780621302405</v>
      </c>
      <c r="AL298" s="79">
        <f>AJ298/$AJ$303*100</f>
        <v>7.0075922656944085</v>
      </c>
      <c r="AM298" s="115">
        <v>34.666984999999997</v>
      </c>
      <c r="AN298" s="79">
        <v>35.563299999999998</v>
      </c>
      <c r="AO298" s="79">
        <v>53</v>
      </c>
      <c r="AP298" s="79">
        <v>9.3142999999999994</v>
      </c>
      <c r="AQ298" s="79">
        <v>-40.929134367621501</v>
      </c>
      <c r="AR298" s="79">
        <f>AP298/$AP$303*100</f>
        <v>70.233875646460362</v>
      </c>
      <c r="AS298" s="79">
        <v>0</v>
      </c>
      <c r="AT298" s="79">
        <v>2.8302000000000001E-2</v>
      </c>
      <c r="AU298" s="79">
        <v>0</v>
      </c>
      <c r="AV298" s="79">
        <v>56.340459000000003</v>
      </c>
      <c r="AW298" s="79">
        <v>48.649461000000002</v>
      </c>
      <c r="AX298" s="79">
        <v>17.158947999999999</v>
      </c>
      <c r="AY298" s="80">
        <v>2.1316282072803001E-13</v>
      </c>
      <c r="AZ298" s="162">
        <v>106.01521200000001</v>
      </c>
      <c r="BA298" s="187"/>
      <c r="BB298" s="187">
        <f t="shared" si="219"/>
        <v>1670.8634179999999</v>
      </c>
      <c r="BC298" s="187">
        <f t="shared" si="220"/>
        <v>1670.8634180000004</v>
      </c>
      <c r="BD298" s="187">
        <f t="shared" si="194"/>
        <v>0</v>
      </c>
      <c r="BE298" s="187"/>
      <c r="BF298" s="187"/>
      <c r="BG298" s="187"/>
    </row>
    <row r="299" spans="1:59" s="150" customFormat="1" ht="20.25" customHeight="1" x14ac:dyDescent="0.15">
      <c r="A299" s="261"/>
      <c r="B299" s="75" t="s">
        <v>33</v>
      </c>
      <c r="C299" s="76">
        <v>472.55977057000001</v>
      </c>
      <c r="D299" s="76">
        <v>257.091115</v>
      </c>
      <c r="E299" s="76">
        <v>13.949089368603595</v>
      </c>
      <c r="F299" s="79">
        <f t="shared" ref="F299:F302" si="223">D299/$D$303*100</f>
        <v>8.5829466620069006</v>
      </c>
      <c r="G299" s="76">
        <v>3.1</v>
      </c>
      <c r="H299" s="76">
        <v>2</v>
      </c>
      <c r="I299" s="76">
        <v>0.36320799999999998</v>
      </c>
      <c r="J299" s="76" t="e">
        <v>#DIV/0!</v>
      </c>
      <c r="K299" s="79">
        <f t="shared" ref="K299:K302" si="224">I299/$I$303*100</f>
        <v>2.5326823534711309</v>
      </c>
      <c r="L299" s="76">
        <v>498.67677757000001</v>
      </c>
      <c r="M299" s="76">
        <v>1334</v>
      </c>
      <c r="N299" s="76">
        <v>179.01690500000001</v>
      </c>
      <c r="O299" s="76">
        <v>4.3388281753185209</v>
      </c>
      <c r="P299" s="79">
        <f>N299/$N$303*100</f>
        <v>7.9755423515579755</v>
      </c>
      <c r="Q299" s="76">
        <v>9.4771871999999995</v>
      </c>
      <c r="R299" s="81">
        <v>19</v>
      </c>
      <c r="S299" s="76" t="e">
        <v>#DIV/0!</v>
      </c>
      <c r="T299" s="76">
        <v>2.6865730000000001</v>
      </c>
      <c r="U299" s="76">
        <v>105.43962426178712</v>
      </c>
      <c r="V299" s="79">
        <f t="shared" ref="V299:V302" si="225">T299/$T$303*100</f>
        <v>50.723744826752856</v>
      </c>
      <c r="W299" s="76">
        <v>496.11477757</v>
      </c>
      <c r="X299" s="76">
        <v>1313</v>
      </c>
      <c r="Y299" s="76">
        <v>35.082304526748963</v>
      </c>
      <c r="Z299" s="76">
        <v>178.764905</v>
      </c>
      <c r="AA299" s="76">
        <v>4.4403108160257831</v>
      </c>
      <c r="AB299" s="79">
        <f t="shared" ref="AB299:AB302" si="226">Z299/$Z$303*100</f>
        <v>7.9703996698925472</v>
      </c>
      <c r="AC299" s="76">
        <v>21</v>
      </c>
      <c r="AD299" s="76">
        <v>0.252</v>
      </c>
      <c r="AE299" s="79">
        <f t="shared" ref="AE299:AE302" si="227">AD299/$AD$303*100</f>
        <v>15.314298632469594</v>
      </c>
      <c r="AF299" s="76">
        <v>0</v>
      </c>
      <c r="AG299" s="76">
        <v>0</v>
      </c>
      <c r="AH299" s="79">
        <f t="shared" ref="AH299:AH302" si="228">AG299/$AG$303*100</f>
        <v>0</v>
      </c>
      <c r="AI299" s="76">
        <v>3.9211</v>
      </c>
      <c r="AJ299" s="76">
        <v>25.191500000000001</v>
      </c>
      <c r="AK299" s="76" t="e">
        <v>#DIV/0!</v>
      </c>
      <c r="AL299" s="79">
        <f t="shared" ref="AL299:AL302" si="229">AJ299/$AJ$303*100</f>
        <v>5.0922155636332587</v>
      </c>
      <c r="AM299" s="76">
        <v>25.191500000000001</v>
      </c>
      <c r="AN299" s="76">
        <v>2.0390000000000001</v>
      </c>
      <c r="AO299" s="76">
        <v>5</v>
      </c>
      <c r="AP299" s="76">
        <v>4.3206000000000001E-2</v>
      </c>
      <c r="AQ299" s="76">
        <v>90.82236551541385</v>
      </c>
      <c r="AR299" s="79">
        <f t="shared" ref="AR299:AR302" si="230">AP299/$AP$303*100</f>
        <v>0.32579204354390207</v>
      </c>
      <c r="AS299" s="76">
        <v>8.0351090000000003</v>
      </c>
      <c r="AT299" s="76">
        <v>0</v>
      </c>
      <c r="AU299" s="76">
        <v>0</v>
      </c>
      <c r="AV299" s="76">
        <v>32.051330999999998</v>
      </c>
      <c r="AW299" s="76">
        <v>10.356204</v>
      </c>
      <c r="AX299" s="76">
        <v>2.033652</v>
      </c>
      <c r="AY299" s="76">
        <v>8.8817841970012523E-15</v>
      </c>
      <c r="AZ299" s="76"/>
      <c r="BA299" s="187"/>
      <c r="BB299" s="187">
        <f t="shared" si="219"/>
        <v>257.091115</v>
      </c>
      <c r="BC299" s="187">
        <f t="shared" si="220"/>
        <v>257.091115</v>
      </c>
      <c r="BD299" s="187">
        <f t="shared" si="194"/>
        <v>0</v>
      </c>
      <c r="BE299" s="187"/>
      <c r="BF299" s="187"/>
      <c r="BG299" s="187"/>
    </row>
    <row r="300" spans="1:59" s="150" customFormat="1" ht="20.25" customHeight="1" x14ac:dyDescent="0.15">
      <c r="A300" s="261"/>
      <c r="B300" s="75" t="s">
        <v>32</v>
      </c>
      <c r="C300" s="76">
        <v>2799.0718700900002</v>
      </c>
      <c r="D300" s="76">
        <v>537.87893499999996</v>
      </c>
      <c r="E300" s="76">
        <v>-17.888431309506601</v>
      </c>
      <c r="F300" s="79">
        <f t="shared" si="223"/>
        <v>17.95700411397755</v>
      </c>
      <c r="G300" s="76">
        <v>4.05</v>
      </c>
      <c r="H300" s="76">
        <v>2</v>
      </c>
      <c r="I300" s="76">
        <v>0.46556599999999998</v>
      </c>
      <c r="J300" s="76">
        <v>-46.562032627547097</v>
      </c>
      <c r="K300" s="79">
        <f t="shared" si="224"/>
        <v>3.2464339788114263</v>
      </c>
      <c r="L300" s="76">
        <v>1744.3996200900001</v>
      </c>
      <c r="M300" s="76">
        <v>3180</v>
      </c>
      <c r="N300" s="76">
        <v>498.89250800000002</v>
      </c>
      <c r="O300" s="76">
        <v>-19.650397802133998</v>
      </c>
      <c r="P300" s="79">
        <f>N300/$N$303*100</f>
        <v>22.226606623709507</v>
      </c>
      <c r="Q300" s="76">
        <v>3.7254399999999999</v>
      </c>
      <c r="R300" s="76">
        <v>7</v>
      </c>
      <c r="S300" s="76">
        <v>-99.358974358974393</v>
      </c>
      <c r="T300" s="76">
        <v>0.75897300000000001</v>
      </c>
      <c r="U300" s="76">
        <v>-99.613527336069396</v>
      </c>
      <c r="V300" s="79">
        <f t="shared" si="225"/>
        <v>14.329762408240942</v>
      </c>
      <c r="W300" s="76">
        <v>1744.15562009</v>
      </c>
      <c r="X300" s="76">
        <v>3178</v>
      </c>
      <c r="Y300" s="76">
        <v>-4.6218487394957899</v>
      </c>
      <c r="Z300" s="76">
        <v>498.869866</v>
      </c>
      <c r="AA300" s="76">
        <v>-19.654044430744001</v>
      </c>
      <c r="AB300" s="79">
        <f t="shared" si="226"/>
        <v>22.24257728487445</v>
      </c>
      <c r="AC300" s="76">
        <v>2</v>
      </c>
      <c r="AD300" s="76">
        <v>2.2641999999999999E-2</v>
      </c>
      <c r="AE300" s="79">
        <f t="shared" si="227"/>
        <v>1.3759775779221293</v>
      </c>
      <c r="AF300" s="76">
        <v>0</v>
      </c>
      <c r="AG300" s="76">
        <v>0</v>
      </c>
      <c r="AH300" s="79">
        <f t="shared" si="228"/>
        <v>0</v>
      </c>
      <c r="AI300" s="76">
        <v>0</v>
      </c>
      <c r="AJ300" s="76">
        <v>0</v>
      </c>
      <c r="AK300" s="76">
        <v>0</v>
      </c>
      <c r="AL300" s="79">
        <f t="shared" si="229"/>
        <v>0</v>
      </c>
      <c r="AM300" s="76">
        <v>0</v>
      </c>
      <c r="AN300" s="76">
        <v>20.888549999999999</v>
      </c>
      <c r="AO300" s="76">
        <v>65</v>
      </c>
      <c r="AP300" s="76">
        <v>3.8618749999999999</v>
      </c>
      <c r="AQ300" s="76">
        <v>40835.711257155002</v>
      </c>
      <c r="AR300" s="79">
        <f t="shared" si="230"/>
        <v>29.120218214162541</v>
      </c>
      <c r="AS300" s="76">
        <v>0</v>
      </c>
      <c r="AT300" s="76">
        <v>0</v>
      </c>
      <c r="AU300" s="76">
        <v>0</v>
      </c>
      <c r="AV300" s="76">
        <v>7.2369779999999997</v>
      </c>
      <c r="AW300" s="76">
        <v>24.856314999999999</v>
      </c>
      <c r="AX300" s="76">
        <v>2.565693</v>
      </c>
      <c r="AY300" s="76">
        <v>0</v>
      </c>
      <c r="AZ300" s="76">
        <v>0</v>
      </c>
      <c r="BA300" s="187"/>
      <c r="BB300" s="187">
        <f t="shared" si="219"/>
        <v>537.87893499999996</v>
      </c>
      <c r="BC300" s="187">
        <f t="shared" si="220"/>
        <v>537.87893500000007</v>
      </c>
      <c r="BD300" s="187">
        <f t="shared" si="194"/>
        <v>0</v>
      </c>
      <c r="BE300" s="187"/>
      <c r="BF300" s="187"/>
      <c r="BG300" s="187"/>
    </row>
    <row r="301" spans="1:59" s="150" customFormat="1" ht="20.25" customHeight="1" x14ac:dyDescent="0.15">
      <c r="A301" s="261"/>
      <c r="B301" s="75" t="s">
        <v>36</v>
      </c>
      <c r="C301" s="74">
        <v>2225.6962595999998</v>
      </c>
      <c r="D301" s="74">
        <v>480.721518</v>
      </c>
      <c r="E301" s="76">
        <v>516.76879911059905</v>
      </c>
      <c r="F301" s="79">
        <f t="shared" si="223"/>
        <v>16.048812687567946</v>
      </c>
      <c r="G301" s="74">
        <v>0</v>
      </c>
      <c r="H301" s="74">
        <v>0</v>
      </c>
      <c r="I301" s="74">
        <v>0</v>
      </c>
      <c r="J301" s="76">
        <v>-100</v>
      </c>
      <c r="K301" s="79">
        <f t="shared" si="224"/>
        <v>0</v>
      </c>
      <c r="L301" s="74">
        <v>109.7540096</v>
      </c>
      <c r="M301" s="74">
        <v>180</v>
      </c>
      <c r="N301" s="74">
        <v>31.878328</v>
      </c>
      <c r="O301" s="76">
        <v>48.1795388743705</v>
      </c>
      <c r="P301" s="79">
        <f>N301/$N$303*100</f>
        <v>1.4202399212569139</v>
      </c>
      <c r="Q301" s="74"/>
      <c r="R301" s="74"/>
      <c r="S301" s="74"/>
      <c r="T301" s="74"/>
      <c r="U301" s="74"/>
      <c r="V301" s="79">
        <f t="shared" si="225"/>
        <v>0</v>
      </c>
      <c r="W301" s="74">
        <v>109.7540096</v>
      </c>
      <c r="X301" s="74">
        <v>180</v>
      </c>
      <c r="Y301" s="76">
        <v>127.848101265823</v>
      </c>
      <c r="Z301" s="74">
        <v>31.878328</v>
      </c>
      <c r="AA301" s="76">
        <v>48.1795388743705</v>
      </c>
      <c r="AB301" s="79">
        <f t="shared" si="226"/>
        <v>1.421324923747904</v>
      </c>
      <c r="AC301" s="74">
        <v>0</v>
      </c>
      <c r="AD301" s="74">
        <v>0</v>
      </c>
      <c r="AE301" s="79">
        <f t="shared" si="227"/>
        <v>0</v>
      </c>
      <c r="AF301" s="74">
        <v>0</v>
      </c>
      <c r="AG301" s="74">
        <v>0</v>
      </c>
      <c r="AH301" s="79">
        <f t="shared" si="228"/>
        <v>0</v>
      </c>
      <c r="AI301" s="74">
        <v>1967.46225</v>
      </c>
      <c r="AJ301" s="74">
        <v>434.84759500000001</v>
      </c>
      <c r="AK301" s="76">
        <v>1293.7422916666701</v>
      </c>
      <c r="AL301" s="79">
        <f t="shared" si="229"/>
        <v>87.900192170672327</v>
      </c>
      <c r="AM301" s="74">
        <v>434.84759500000001</v>
      </c>
      <c r="AN301" s="74">
        <v>0</v>
      </c>
      <c r="AO301" s="74">
        <v>0</v>
      </c>
      <c r="AP301" s="74">
        <v>0</v>
      </c>
      <c r="AQ301" s="76" t="s">
        <v>56</v>
      </c>
      <c r="AR301" s="79">
        <f t="shared" si="230"/>
        <v>0</v>
      </c>
      <c r="AS301" s="74">
        <v>0</v>
      </c>
      <c r="AT301" s="74">
        <v>0</v>
      </c>
      <c r="AU301" s="74">
        <v>0</v>
      </c>
      <c r="AV301" s="74">
        <v>2.179246</v>
      </c>
      <c r="AW301" s="74">
        <v>11.816349000000001</v>
      </c>
      <c r="AX301" s="74">
        <v>0</v>
      </c>
      <c r="AY301" s="74">
        <v>0</v>
      </c>
      <c r="AZ301" s="74"/>
      <c r="BA301" s="187"/>
      <c r="BB301" s="187">
        <f t="shared" si="219"/>
        <v>480.721518</v>
      </c>
      <c r="BC301" s="187">
        <f t="shared" si="220"/>
        <v>480.721518</v>
      </c>
      <c r="BD301" s="187">
        <f t="shared" si="194"/>
        <v>0</v>
      </c>
      <c r="BE301" s="187"/>
      <c r="BF301" s="187"/>
      <c r="BG301" s="187"/>
    </row>
    <row r="302" spans="1:59" s="150" customFormat="1" ht="20.25" customHeight="1" x14ac:dyDescent="0.15">
      <c r="A302" s="261"/>
      <c r="B302" s="75" t="s">
        <v>31</v>
      </c>
      <c r="C302" s="74">
        <v>158.26111</v>
      </c>
      <c r="D302" s="74">
        <v>48.816243999999998</v>
      </c>
      <c r="E302" s="74">
        <v>-26.219419170661201</v>
      </c>
      <c r="F302" s="79">
        <f t="shared" si="223"/>
        <v>1.6297226704684613</v>
      </c>
      <c r="G302" s="74">
        <v>0</v>
      </c>
      <c r="H302" s="74">
        <v>0</v>
      </c>
      <c r="I302" s="74">
        <v>0</v>
      </c>
      <c r="J302" s="74">
        <v>-100</v>
      </c>
      <c r="K302" s="79">
        <f t="shared" si="224"/>
        <v>0</v>
      </c>
      <c r="L302" s="74">
        <v>99.08596</v>
      </c>
      <c r="M302" s="74">
        <v>361</v>
      </c>
      <c r="N302" s="74">
        <v>43.592801000000001</v>
      </c>
      <c r="O302" s="74">
        <v>-16.703377372167498</v>
      </c>
      <c r="P302" s="79">
        <f>N302/$N$303*100</f>
        <v>1.942141892122081</v>
      </c>
      <c r="Q302" s="74">
        <v>0.02</v>
      </c>
      <c r="R302" s="74">
        <v>2</v>
      </c>
      <c r="S302" s="74">
        <v>-60</v>
      </c>
      <c r="T302" s="74">
        <v>2.5479999999999999E-3</v>
      </c>
      <c r="U302" s="74">
        <v>-99.703819427492704</v>
      </c>
      <c r="V302" s="79">
        <f t="shared" si="225"/>
        <v>4.810742228801014E-2</v>
      </c>
      <c r="W302" s="74">
        <v>99.08596</v>
      </c>
      <c r="X302" s="74">
        <v>361</v>
      </c>
      <c r="Y302" s="74">
        <v>-7.1979434447300799</v>
      </c>
      <c r="Z302" s="74">
        <v>43.592801000000001</v>
      </c>
      <c r="AA302" s="74">
        <v>-16.703377372167498</v>
      </c>
      <c r="AB302" s="79">
        <f t="shared" si="226"/>
        <v>1.9436256053731098</v>
      </c>
      <c r="AC302" s="74">
        <v>0</v>
      </c>
      <c r="AD302" s="74">
        <v>0</v>
      </c>
      <c r="AE302" s="79">
        <f t="shared" si="227"/>
        <v>0</v>
      </c>
      <c r="AF302" s="74">
        <v>0</v>
      </c>
      <c r="AG302" s="74">
        <v>0</v>
      </c>
      <c r="AH302" s="79">
        <f t="shared" si="228"/>
        <v>0</v>
      </c>
      <c r="AI302" s="74">
        <v>0</v>
      </c>
      <c r="AJ302" s="74">
        <v>0</v>
      </c>
      <c r="AK302" s="74" t="e">
        <v>#DIV/0!</v>
      </c>
      <c r="AL302" s="79">
        <f t="shared" si="229"/>
        <v>0</v>
      </c>
      <c r="AM302" s="74">
        <v>0</v>
      </c>
      <c r="AN302" s="74">
        <v>1.4499999999999999E-3</v>
      </c>
      <c r="AO302" s="74">
        <v>0</v>
      </c>
      <c r="AP302" s="74">
        <v>4.2452999999999998E-2</v>
      </c>
      <c r="AQ302" s="74">
        <v>71.756281102075405</v>
      </c>
      <c r="AR302" s="79">
        <f t="shared" si="230"/>
        <v>0.32011409583320077</v>
      </c>
      <c r="AS302" s="74">
        <v>0</v>
      </c>
      <c r="AT302" s="74">
        <v>0</v>
      </c>
      <c r="AU302" s="74">
        <v>0</v>
      </c>
      <c r="AV302" s="74">
        <v>1.739066</v>
      </c>
      <c r="AW302" s="74">
        <v>3.2063839999999999</v>
      </c>
      <c r="AX302" s="74">
        <v>0.23554</v>
      </c>
      <c r="AY302" s="74">
        <v>0</v>
      </c>
      <c r="AZ302" s="74">
        <v>0</v>
      </c>
      <c r="BA302" s="187"/>
      <c r="BB302" s="187">
        <f t="shared" si="219"/>
        <v>48.816243999999998</v>
      </c>
      <c r="BC302" s="187">
        <f t="shared" si="220"/>
        <v>48.816244000000005</v>
      </c>
      <c r="BD302" s="187">
        <f t="shared" si="194"/>
        <v>0</v>
      </c>
      <c r="BE302" s="187"/>
      <c r="BF302" s="187"/>
      <c r="BG302" s="187"/>
    </row>
    <row r="303" spans="1:59" s="150" customFormat="1" ht="20.25" customHeight="1" x14ac:dyDescent="0.15">
      <c r="A303" s="261"/>
      <c r="B303" s="90" t="s">
        <v>17</v>
      </c>
      <c r="C303" s="203">
        <f>C298+C299+C300+C301+C302</f>
        <v>23488.614534929999</v>
      </c>
      <c r="D303" s="203">
        <f t="shared" ref="D303:AI303" si="231">D298+D299+D300+D301+D302</f>
        <v>2995.3712299999997</v>
      </c>
      <c r="E303" s="203">
        <v>0.54</v>
      </c>
      <c r="F303" s="158">
        <f>D303/$D$390*100</f>
        <v>0.55161864559037732</v>
      </c>
      <c r="G303" s="203">
        <f t="shared" si="231"/>
        <v>7.2851206899999994</v>
      </c>
      <c r="H303" s="203">
        <f t="shared" si="231"/>
        <v>13</v>
      </c>
      <c r="I303" s="203">
        <f t="shared" si="231"/>
        <v>14.340843000000001</v>
      </c>
      <c r="J303" s="203">
        <v>-74.05</v>
      </c>
      <c r="K303" s="158">
        <f>I303/$I$390*100</f>
        <v>9.2526876896482313E-2</v>
      </c>
      <c r="L303" s="203">
        <f t="shared" si="231"/>
        <v>6940.3580225600008</v>
      </c>
      <c r="M303" s="203">
        <f t="shared" si="231"/>
        <v>14135</v>
      </c>
      <c r="N303" s="203">
        <f t="shared" si="231"/>
        <v>2244.5734359999997</v>
      </c>
      <c r="O303" s="203">
        <v>-9.89</v>
      </c>
      <c r="P303" s="158">
        <f>N303/$N$390*100</f>
        <v>0.58556825080611952</v>
      </c>
      <c r="Q303" s="203">
        <f t="shared" si="231"/>
        <v>21.629411799999996</v>
      </c>
      <c r="R303" s="203">
        <f t="shared" si="231"/>
        <v>43</v>
      </c>
      <c r="S303" s="203">
        <v>-96.18</v>
      </c>
      <c r="T303" s="203">
        <f t="shared" si="231"/>
        <v>5.2964800000000007</v>
      </c>
      <c r="U303" s="203">
        <v>-97.4</v>
      </c>
      <c r="V303" s="158">
        <f>T303/$T$390*100</f>
        <v>4.8071252065722041E-2</v>
      </c>
      <c r="W303" s="203">
        <f t="shared" si="231"/>
        <v>6923.7660225600002</v>
      </c>
      <c r="X303" s="203">
        <f t="shared" si="231"/>
        <v>13983</v>
      </c>
      <c r="Y303" s="203">
        <v>8.57</v>
      </c>
      <c r="Z303" s="203">
        <f t="shared" si="231"/>
        <v>2242.8599869999998</v>
      </c>
      <c r="AA303" s="203">
        <v>-9.9499999999999993</v>
      </c>
      <c r="AB303" s="158">
        <f>Z303/$Z$390*100</f>
        <v>0.59021250923931856</v>
      </c>
      <c r="AC303" s="203">
        <f t="shared" si="231"/>
        <v>144</v>
      </c>
      <c r="AD303" s="203">
        <f t="shared" si="231"/>
        <v>1.645521</v>
      </c>
      <c r="AE303" s="158">
        <f>AD303/$AD$390*100</f>
        <v>5.450554566693782E-2</v>
      </c>
      <c r="AF303" s="203">
        <f t="shared" si="231"/>
        <v>8</v>
      </c>
      <c r="AG303" s="203">
        <f t="shared" si="231"/>
        <v>6.7928000000000002E-2</v>
      </c>
      <c r="AH303" s="158">
        <f>AG303/$AG$390*100</f>
        <v>2.5279209798874911E-2</v>
      </c>
      <c r="AI303" s="203">
        <f t="shared" si="231"/>
        <v>2107.53485</v>
      </c>
      <c r="AJ303" s="203">
        <f t="shared" ref="AJ303:AZ303" si="232">AJ298+AJ299+AJ300+AJ301+AJ302</f>
        <v>494.70608000000004</v>
      </c>
      <c r="AK303" s="203">
        <v>435.88</v>
      </c>
      <c r="AL303" s="158">
        <f>AJ303/$AJ$390*100</f>
        <v>2.2205693951750152</v>
      </c>
      <c r="AM303" s="203">
        <f t="shared" si="232"/>
        <v>494.70608000000004</v>
      </c>
      <c r="AN303" s="203">
        <f t="shared" si="232"/>
        <v>58.492299999999993</v>
      </c>
      <c r="AO303" s="203">
        <f t="shared" si="232"/>
        <v>123</v>
      </c>
      <c r="AP303" s="203">
        <f t="shared" si="232"/>
        <v>13.261833999999999</v>
      </c>
      <c r="AQ303" s="203">
        <v>-16.2</v>
      </c>
      <c r="AR303" s="158">
        <f>AP303/$AP$390*100</f>
        <v>0.70367960539114871</v>
      </c>
      <c r="AS303" s="203">
        <f t="shared" si="232"/>
        <v>8.0351090000000003</v>
      </c>
      <c r="AT303" s="203">
        <f t="shared" si="232"/>
        <v>2.8302000000000001E-2</v>
      </c>
      <c r="AU303" s="203">
        <f t="shared" si="232"/>
        <v>0</v>
      </c>
      <c r="AV303" s="203">
        <f t="shared" si="232"/>
        <v>99.547079999999994</v>
      </c>
      <c r="AW303" s="203">
        <f t="shared" si="232"/>
        <v>98.884713000000005</v>
      </c>
      <c r="AX303" s="203">
        <f t="shared" si="232"/>
        <v>21.993832999999999</v>
      </c>
      <c r="AY303" s="203">
        <f t="shared" si="232"/>
        <v>2.2204460492503126E-13</v>
      </c>
      <c r="AZ303" s="203">
        <f t="shared" si="232"/>
        <v>106.01521200000001</v>
      </c>
      <c r="BA303" s="187"/>
      <c r="BB303" s="187">
        <f t="shared" si="219"/>
        <v>2995.3712299999997</v>
      </c>
      <c r="BC303" s="187">
        <f t="shared" si="220"/>
        <v>2995.3712299999993</v>
      </c>
      <c r="BD303" s="187">
        <f t="shared" si="194"/>
        <v>0</v>
      </c>
      <c r="BE303" s="187"/>
      <c r="BF303" s="187"/>
      <c r="BG303" s="187"/>
    </row>
    <row r="304" spans="1:59" s="150" customFormat="1" ht="20.25" customHeight="1" x14ac:dyDescent="0.15">
      <c r="A304" s="253" t="s">
        <v>91</v>
      </c>
      <c r="B304" s="69" t="s">
        <v>74</v>
      </c>
      <c r="C304" s="79">
        <v>5007.4049186700004</v>
      </c>
      <c r="D304" s="79">
        <v>1556.7767309999999</v>
      </c>
      <c r="E304" s="79">
        <v>78.374776378244405</v>
      </c>
      <c r="F304" s="79">
        <f>D304/$D$309*100</f>
        <v>40.353778303089335</v>
      </c>
      <c r="G304" s="79">
        <v>0.21208225999999999</v>
      </c>
      <c r="H304" s="79">
        <v>10</v>
      </c>
      <c r="I304" s="79">
        <v>20.547847999999998</v>
      </c>
      <c r="J304" s="79">
        <v>-6.2418015724554099</v>
      </c>
      <c r="K304" s="79">
        <f>I304/$I$309*100</f>
        <v>92.771871837158059</v>
      </c>
      <c r="L304" s="79">
        <v>2025.8692212399999</v>
      </c>
      <c r="M304" s="79">
        <v>4718</v>
      </c>
      <c r="N304" s="79">
        <v>772.62694499999998</v>
      </c>
      <c r="O304" s="79">
        <v>1.76796467736327</v>
      </c>
      <c r="P304" s="79">
        <f>N304/$N$309*100</f>
        <v>50.449058269922411</v>
      </c>
      <c r="Q304" s="79">
        <v>7.7509139999999999</v>
      </c>
      <c r="R304" s="79">
        <v>14</v>
      </c>
      <c r="S304" s="79"/>
      <c r="T304" s="79">
        <v>1.97132</v>
      </c>
      <c r="U304" s="79"/>
      <c r="V304" s="79">
        <f>T304/$T$309*100</f>
        <v>28.63929914696055</v>
      </c>
      <c r="W304" s="79">
        <v>1935.69922124</v>
      </c>
      <c r="X304" s="79">
        <v>3974</v>
      </c>
      <c r="Y304" s="79"/>
      <c r="Z304" s="79">
        <v>764.23346300000003</v>
      </c>
      <c r="AA304" s="79"/>
      <c r="AB304" s="79">
        <f>Z304/$Z$309*100</f>
        <v>50.30003512818535</v>
      </c>
      <c r="AC304" s="79">
        <v>742</v>
      </c>
      <c r="AD304" s="79">
        <v>8.3765000000000001</v>
      </c>
      <c r="AE304" s="79">
        <f>AD304/$AD$309*100</f>
        <v>69.041829796002474</v>
      </c>
      <c r="AF304" s="79">
        <v>2</v>
      </c>
      <c r="AG304" s="79">
        <v>1.6982000000000001E-2</v>
      </c>
      <c r="AH304" s="79">
        <f>AG304/$AG$309*100</f>
        <v>100</v>
      </c>
      <c r="AI304" s="79">
        <v>85.9435</v>
      </c>
      <c r="AJ304" s="79">
        <v>556.62699999999995</v>
      </c>
      <c r="AK304" s="79">
        <v>9037.0157583716391</v>
      </c>
      <c r="AL304" s="79">
        <f>AJ304/$AJ$309*100</f>
        <v>28.80079942422223</v>
      </c>
      <c r="AM304" s="115">
        <v>556.62699999999995</v>
      </c>
      <c r="AN304" s="79">
        <v>-85.638530000000003</v>
      </c>
      <c r="AO304" s="79">
        <v>-3063</v>
      </c>
      <c r="AP304" s="79">
        <v>-24.954509999999999</v>
      </c>
      <c r="AQ304" s="79">
        <v>-1694.5251538007401</v>
      </c>
      <c r="AR304" s="79">
        <f>AP304/$AP$309*100</f>
        <v>112.89746921475974</v>
      </c>
      <c r="AS304" s="79">
        <v>0</v>
      </c>
      <c r="AT304" s="79">
        <v>8.4905999999999995E-2</v>
      </c>
      <c r="AU304" s="79">
        <v>0.20920800000000001</v>
      </c>
      <c r="AV304" s="79">
        <v>132.28461200000001</v>
      </c>
      <c r="AW304" s="79">
        <v>60.892995999999997</v>
      </c>
      <c r="AX304" s="79">
        <v>37.838858000000002</v>
      </c>
      <c r="AY304" s="80">
        <v>0.61886800000027598</v>
      </c>
      <c r="AZ304" s="162">
        <v>71.98048</v>
      </c>
      <c r="BA304" s="187"/>
      <c r="BB304" s="187">
        <f t="shared" si="219"/>
        <v>1556.7767309999999</v>
      </c>
      <c r="BC304" s="187">
        <f t="shared" si="220"/>
        <v>1556.7767310000004</v>
      </c>
      <c r="BD304" s="187">
        <f t="shared" si="194"/>
        <v>0</v>
      </c>
      <c r="BE304" s="187"/>
      <c r="BF304" s="187"/>
      <c r="BG304" s="187"/>
    </row>
    <row r="305" spans="1:59" s="150" customFormat="1" ht="20.25" customHeight="1" x14ac:dyDescent="0.15">
      <c r="A305" s="254"/>
      <c r="B305" s="69" t="s">
        <v>33</v>
      </c>
      <c r="C305" s="76">
        <v>1664.0271761700001</v>
      </c>
      <c r="D305" s="76">
        <v>1692.5250710000003</v>
      </c>
      <c r="E305" s="76">
        <v>182.27391988454676</v>
      </c>
      <c r="F305" s="79">
        <f t="shared" ref="F305:F308" si="233">D305/$D$309*100</f>
        <v>43.872560610333636</v>
      </c>
      <c r="G305" s="76">
        <v>6.41</v>
      </c>
      <c r="H305" s="76">
        <v>1</v>
      </c>
      <c r="I305" s="76">
        <v>0.60471700000000006</v>
      </c>
      <c r="J305" s="76">
        <v>0</v>
      </c>
      <c r="K305" s="79">
        <f t="shared" ref="K305:K308" si="234">I305/$I$309*100</f>
        <v>2.7302483462867118</v>
      </c>
      <c r="L305" s="76">
        <v>744.81324850999999</v>
      </c>
      <c r="M305" s="76">
        <v>1982</v>
      </c>
      <c r="N305" s="76">
        <v>268.80868500000003</v>
      </c>
      <c r="O305" s="76">
        <v>-18.503518950134644</v>
      </c>
      <c r="P305" s="79">
        <f>N305/$N$309*100</f>
        <v>17.551995954562805</v>
      </c>
      <c r="Q305" s="76">
        <v>2.1282719999999999</v>
      </c>
      <c r="R305" s="81">
        <v>10</v>
      </c>
      <c r="S305" s="76">
        <v>233.33333333333334</v>
      </c>
      <c r="T305" s="76">
        <v>1.2172590000000001</v>
      </c>
      <c r="U305" s="76">
        <v>112.90056843025802</v>
      </c>
      <c r="V305" s="79">
        <f t="shared" ref="V305:V308" si="235">T305/$T$309*100</f>
        <v>17.684315403044685</v>
      </c>
      <c r="W305" s="76">
        <v>706.62724850999996</v>
      </c>
      <c r="X305" s="76">
        <v>1669</v>
      </c>
      <c r="Y305" s="76">
        <v>4.3777360850531633</v>
      </c>
      <c r="Z305" s="76">
        <v>265.05268500000005</v>
      </c>
      <c r="AA305" s="76">
        <v>-19.592519524417607</v>
      </c>
      <c r="AB305" s="79">
        <f t="shared" ref="AB305:AB308" si="236">Z305/$Z$309*100</f>
        <v>17.445139491778377</v>
      </c>
      <c r="AC305" s="76">
        <v>313</v>
      </c>
      <c r="AD305" s="76">
        <v>3.7559999999999998</v>
      </c>
      <c r="AE305" s="79">
        <f t="shared" ref="AE305:AE308" si="237">AD305/$AD$309*100</f>
        <v>30.958170203997526</v>
      </c>
      <c r="AF305" s="76">
        <v>0</v>
      </c>
      <c r="AG305" s="76">
        <v>0</v>
      </c>
      <c r="AH305" s="79">
        <f t="shared" ref="AH305:AH308" si="238">AG305/$AG$309*100</f>
        <v>0</v>
      </c>
      <c r="AI305" s="76">
        <v>211.36799999999999</v>
      </c>
      <c r="AJ305" s="76">
        <v>1375.8969999999999</v>
      </c>
      <c r="AK305" s="76">
        <v>582.53768252180839</v>
      </c>
      <c r="AL305" s="79">
        <f t="shared" ref="AL305:AL308" si="239">AJ305/$AJ$309*100</f>
        <v>71.191181033958273</v>
      </c>
      <c r="AM305" s="76">
        <v>1367.597</v>
      </c>
      <c r="AN305" s="76">
        <v>61.884999999999998</v>
      </c>
      <c r="AO305" s="76">
        <v>219</v>
      </c>
      <c r="AP305" s="76">
        <v>1.2664799999999998</v>
      </c>
      <c r="AQ305" s="76">
        <v>1093.2839617841596</v>
      </c>
      <c r="AR305" s="79">
        <f t="shared" ref="AR305:AR308" si="240">AP305/$AP$309*100</f>
        <v>-5.7297212732732046</v>
      </c>
      <c r="AS305" s="76">
        <v>0</v>
      </c>
      <c r="AT305" s="76">
        <v>0</v>
      </c>
      <c r="AU305" s="76">
        <v>0</v>
      </c>
      <c r="AV305" s="76">
        <v>21.176129</v>
      </c>
      <c r="AW305" s="76">
        <v>19.72297</v>
      </c>
      <c r="AX305" s="76">
        <v>5.0490900000000005</v>
      </c>
      <c r="AY305" s="76">
        <v>1.8385293287792592E-13</v>
      </c>
      <c r="AZ305" s="76"/>
      <c r="BA305" s="187"/>
      <c r="BB305" s="187">
        <f t="shared" si="219"/>
        <v>1692.5250710000003</v>
      </c>
      <c r="BC305" s="187">
        <f t="shared" si="220"/>
        <v>1692.5250710000003</v>
      </c>
      <c r="BD305" s="187">
        <f t="shared" si="194"/>
        <v>0</v>
      </c>
      <c r="BE305" s="187"/>
      <c r="BF305" s="187"/>
      <c r="BG305" s="187"/>
    </row>
    <row r="306" spans="1:59" s="150" customFormat="1" ht="20.25" customHeight="1" x14ac:dyDescent="0.15">
      <c r="A306" s="254"/>
      <c r="B306" s="69" t="s">
        <v>32</v>
      </c>
      <c r="C306" s="76">
        <v>3043.3176193999998</v>
      </c>
      <c r="D306" s="76">
        <v>435.965101</v>
      </c>
      <c r="E306" s="76">
        <v>40.8396202582353</v>
      </c>
      <c r="F306" s="79">
        <f t="shared" si="233"/>
        <v>11.300810632194601</v>
      </c>
      <c r="G306" s="76">
        <v>0</v>
      </c>
      <c r="H306" s="76">
        <v>0</v>
      </c>
      <c r="I306" s="76">
        <v>0</v>
      </c>
      <c r="J306" s="76">
        <v>-100</v>
      </c>
      <c r="K306" s="79">
        <f t="shared" si="234"/>
        <v>0</v>
      </c>
      <c r="L306" s="76">
        <v>1057.57596038</v>
      </c>
      <c r="M306" s="76">
        <v>2345</v>
      </c>
      <c r="N306" s="76">
        <v>363.27269899999999</v>
      </c>
      <c r="O306" s="76">
        <v>33.645984816910598</v>
      </c>
      <c r="P306" s="79">
        <f>N306/$N$309*100</f>
        <v>23.720070440622521</v>
      </c>
      <c r="Q306" s="76">
        <v>1.8926272</v>
      </c>
      <c r="R306" s="76">
        <v>3</v>
      </c>
      <c r="S306" s="76">
        <v>-99.5923913043478</v>
      </c>
      <c r="T306" s="76">
        <v>0.65756099999999995</v>
      </c>
      <c r="U306" s="76">
        <v>-99.518566138153801</v>
      </c>
      <c r="V306" s="79">
        <f t="shared" si="235"/>
        <v>9.5530335949386824</v>
      </c>
      <c r="W306" s="76">
        <v>1057.57596038</v>
      </c>
      <c r="X306" s="76">
        <v>2345</v>
      </c>
      <c r="Y306" s="76">
        <v>54.683377308707101</v>
      </c>
      <c r="Z306" s="76">
        <v>363.27269899999999</v>
      </c>
      <c r="AA306" s="76">
        <v>33.645984816910598</v>
      </c>
      <c r="AB306" s="79">
        <f t="shared" si="236"/>
        <v>23.909748009569562</v>
      </c>
      <c r="AC306" s="76">
        <v>0</v>
      </c>
      <c r="AD306" s="76">
        <v>0</v>
      </c>
      <c r="AE306" s="79">
        <f t="shared" si="237"/>
        <v>0</v>
      </c>
      <c r="AF306" s="76">
        <v>0</v>
      </c>
      <c r="AG306" s="76">
        <v>0</v>
      </c>
      <c r="AH306" s="79">
        <f t="shared" si="238"/>
        <v>0</v>
      </c>
      <c r="AI306" s="76">
        <v>0</v>
      </c>
      <c r="AJ306" s="76">
        <v>0</v>
      </c>
      <c r="AK306" s="76">
        <v>0</v>
      </c>
      <c r="AL306" s="79">
        <f t="shared" si="239"/>
        <v>0</v>
      </c>
      <c r="AM306" s="76">
        <v>0</v>
      </c>
      <c r="AN306" s="76">
        <v>1.4650000000000001</v>
      </c>
      <c r="AO306" s="76">
        <v>25</v>
      </c>
      <c r="AP306" s="76">
        <v>0.235095</v>
      </c>
      <c r="AQ306" s="76">
        <v>-74.961285553920106</v>
      </c>
      <c r="AR306" s="79">
        <f t="shared" si="240"/>
        <v>-1.0636005485599171</v>
      </c>
      <c r="AS306" s="76">
        <v>0</v>
      </c>
      <c r="AT306" s="76">
        <v>0</v>
      </c>
      <c r="AU306" s="76">
        <v>0</v>
      </c>
      <c r="AV306" s="76">
        <v>7.9438620000000002</v>
      </c>
      <c r="AW306" s="76">
        <v>62.603377999999999</v>
      </c>
      <c r="AX306" s="76">
        <v>1.910067</v>
      </c>
      <c r="AY306" s="76">
        <v>0</v>
      </c>
      <c r="AZ306" s="76">
        <v>0</v>
      </c>
      <c r="BA306" s="187"/>
      <c r="BB306" s="187">
        <f t="shared" si="219"/>
        <v>435.965101</v>
      </c>
      <c r="BC306" s="187">
        <f t="shared" si="220"/>
        <v>435.96510100000006</v>
      </c>
      <c r="BD306" s="187">
        <f t="shared" si="194"/>
        <v>0</v>
      </c>
      <c r="BE306" s="187"/>
      <c r="BF306" s="187"/>
      <c r="BG306" s="187"/>
    </row>
    <row r="307" spans="1:59" s="150" customFormat="1" ht="20.25" customHeight="1" x14ac:dyDescent="0.15">
      <c r="A307" s="254"/>
      <c r="B307" s="69" t="s">
        <v>36</v>
      </c>
      <c r="C307" s="74">
        <v>388.49404079999999</v>
      </c>
      <c r="D307" s="74">
        <v>41.755749999999999</v>
      </c>
      <c r="E307" s="76">
        <v>-1.91146698133363</v>
      </c>
      <c r="F307" s="79">
        <f t="shared" si="233"/>
        <v>1.08236604827518</v>
      </c>
      <c r="G307" s="74">
        <v>0</v>
      </c>
      <c r="H307" s="74">
        <v>0</v>
      </c>
      <c r="I307" s="74">
        <v>0</v>
      </c>
      <c r="J307" s="76" t="s">
        <v>56</v>
      </c>
      <c r="K307" s="79">
        <f t="shared" si="234"/>
        <v>0</v>
      </c>
      <c r="L307" s="74">
        <v>15.910000800000001</v>
      </c>
      <c r="M307" s="74">
        <v>27</v>
      </c>
      <c r="N307" s="74">
        <v>5.2726709999999999</v>
      </c>
      <c r="O307" s="76">
        <v>9.4399223889072896</v>
      </c>
      <c r="P307" s="79">
        <f>N307/$N$309*100</f>
        <v>0.34428165913516001</v>
      </c>
      <c r="Q307" s="74"/>
      <c r="R307" s="74"/>
      <c r="S307" s="74"/>
      <c r="T307" s="74"/>
      <c r="U307" s="74"/>
      <c r="V307" s="79">
        <f t="shared" si="235"/>
        <v>0</v>
      </c>
      <c r="W307" s="74">
        <v>15.910000800000001</v>
      </c>
      <c r="X307" s="74">
        <v>27</v>
      </c>
      <c r="Y307" s="76">
        <v>-10</v>
      </c>
      <c r="Z307" s="74">
        <v>5.2726709999999999</v>
      </c>
      <c r="AA307" s="76">
        <v>9.4399223889072896</v>
      </c>
      <c r="AB307" s="79">
        <f t="shared" si="236"/>
        <v>0.34703470779499773</v>
      </c>
      <c r="AC307" s="74">
        <v>0</v>
      </c>
      <c r="AD307" s="74">
        <v>0</v>
      </c>
      <c r="AE307" s="79">
        <f t="shared" si="237"/>
        <v>0</v>
      </c>
      <c r="AF307" s="74">
        <v>0</v>
      </c>
      <c r="AG307" s="74">
        <v>0</v>
      </c>
      <c r="AH307" s="79">
        <f t="shared" si="238"/>
        <v>0</v>
      </c>
      <c r="AI307" s="74">
        <v>5.4039999999999998E-2</v>
      </c>
      <c r="AJ307" s="74">
        <v>0.15499199999999999</v>
      </c>
      <c r="AK307" s="76" t="s">
        <v>56</v>
      </c>
      <c r="AL307" s="79">
        <f t="shared" si="239"/>
        <v>8.0195418194932196E-3</v>
      </c>
      <c r="AM307" s="74">
        <v>0.15499199999999999</v>
      </c>
      <c r="AN307" s="74">
        <v>0</v>
      </c>
      <c r="AO307" s="74">
        <v>0</v>
      </c>
      <c r="AP307" s="74">
        <v>0</v>
      </c>
      <c r="AQ307" s="76">
        <v>-100</v>
      </c>
      <c r="AR307" s="79">
        <f t="shared" si="240"/>
        <v>0</v>
      </c>
      <c r="AS307" s="74">
        <v>0</v>
      </c>
      <c r="AT307" s="74">
        <v>0</v>
      </c>
      <c r="AU307" s="74">
        <v>0</v>
      </c>
      <c r="AV307" s="74">
        <v>0</v>
      </c>
      <c r="AW307" s="74">
        <v>34.418331999999999</v>
      </c>
      <c r="AX307" s="74">
        <v>1.9097550000000001</v>
      </c>
      <c r="AY307" s="74">
        <v>0</v>
      </c>
      <c r="AZ307" s="74"/>
      <c r="BA307" s="187"/>
      <c r="BB307" s="187">
        <f t="shared" si="219"/>
        <v>41.755749999999999</v>
      </c>
      <c r="BC307" s="187">
        <f t="shared" si="220"/>
        <v>41.755749999999999</v>
      </c>
      <c r="BD307" s="187">
        <f t="shared" si="194"/>
        <v>0</v>
      </c>
      <c r="BE307" s="187"/>
      <c r="BF307" s="187"/>
      <c r="BG307" s="187"/>
    </row>
    <row r="308" spans="1:59" s="150" customFormat="1" ht="20.25" customHeight="1" x14ac:dyDescent="0.15">
      <c r="A308" s="254"/>
      <c r="B308" s="69" t="s">
        <v>31</v>
      </c>
      <c r="C308" s="74">
        <v>406.75803341</v>
      </c>
      <c r="D308" s="74">
        <v>130.79883599999999</v>
      </c>
      <c r="E308" s="74">
        <v>19.156088622856299</v>
      </c>
      <c r="F308" s="79">
        <f t="shared" si="233"/>
        <v>3.3904844061072628</v>
      </c>
      <c r="G308" s="74">
        <v>17.600000000000001</v>
      </c>
      <c r="H308" s="74">
        <v>1</v>
      </c>
      <c r="I308" s="74">
        <v>0.99622599999999994</v>
      </c>
      <c r="J308" s="74">
        <v>0</v>
      </c>
      <c r="K308" s="79">
        <f t="shared" si="234"/>
        <v>4.4978798165552236</v>
      </c>
      <c r="L308" s="74">
        <v>304.40280340999999</v>
      </c>
      <c r="M308" s="74">
        <v>843</v>
      </c>
      <c r="N308" s="74">
        <v>121.518242</v>
      </c>
      <c r="O308" s="74">
        <v>34.340649989310201</v>
      </c>
      <c r="P308" s="79">
        <f>N308/$N$309*100</f>
        <v>7.9345936757571041</v>
      </c>
      <c r="Q308" s="74">
        <v>7.7530774100000004</v>
      </c>
      <c r="R308" s="74">
        <v>16</v>
      </c>
      <c r="S308" s="74">
        <v>1500</v>
      </c>
      <c r="T308" s="74">
        <v>3.0371290000000002</v>
      </c>
      <c r="U308" s="74">
        <v>911.08214818365798</v>
      </c>
      <c r="V308" s="79">
        <f t="shared" si="235"/>
        <v>44.123351855056079</v>
      </c>
      <c r="W308" s="74">
        <v>304.40280340999999</v>
      </c>
      <c r="X308" s="74">
        <v>843</v>
      </c>
      <c r="Y308" s="74">
        <v>57.570093457943898</v>
      </c>
      <c r="Z308" s="74">
        <v>121.518242</v>
      </c>
      <c r="AA308" s="74">
        <v>34.391109443854802</v>
      </c>
      <c r="AB308" s="79">
        <f t="shared" si="236"/>
        <v>7.9980426626716934</v>
      </c>
      <c r="AC308" s="74">
        <v>0</v>
      </c>
      <c r="AD308" s="74">
        <v>0</v>
      </c>
      <c r="AE308" s="79">
        <f t="shared" si="237"/>
        <v>0</v>
      </c>
      <c r="AF308" s="74">
        <v>0</v>
      </c>
      <c r="AG308" s="74">
        <v>0</v>
      </c>
      <c r="AH308" s="79">
        <f t="shared" si="238"/>
        <v>0</v>
      </c>
      <c r="AI308" s="74">
        <v>0</v>
      </c>
      <c r="AJ308" s="74">
        <v>0</v>
      </c>
      <c r="AK308" s="74" t="e">
        <v>#DIV/0!</v>
      </c>
      <c r="AL308" s="79">
        <f t="shared" si="239"/>
        <v>0</v>
      </c>
      <c r="AM308" s="74">
        <v>0</v>
      </c>
      <c r="AN308" s="74">
        <v>3.5028999999999999</v>
      </c>
      <c r="AO308" s="74">
        <v>7</v>
      </c>
      <c r="AP308" s="74">
        <v>1.3492420000000001</v>
      </c>
      <c r="AQ308" s="74">
        <v>-40.812802846792799</v>
      </c>
      <c r="AR308" s="79">
        <f t="shared" si="240"/>
        <v>-6.1041473929266035</v>
      </c>
      <c r="AS308" s="74">
        <v>0</v>
      </c>
      <c r="AT308" s="74">
        <v>0</v>
      </c>
      <c r="AU308" s="74">
        <v>0</v>
      </c>
      <c r="AV308" s="74">
        <v>2.3690560000000001</v>
      </c>
      <c r="AW308" s="74">
        <v>3.1586780000000001</v>
      </c>
      <c r="AX308" s="74">
        <v>1.407392</v>
      </c>
      <c r="AY308" s="74">
        <v>0</v>
      </c>
      <c r="AZ308" s="74">
        <v>0</v>
      </c>
      <c r="BA308" s="187"/>
      <c r="BB308" s="187">
        <f t="shared" si="219"/>
        <v>130.79883599999999</v>
      </c>
      <c r="BC308" s="187">
        <f t="shared" si="220"/>
        <v>130.79883599999999</v>
      </c>
      <c r="BD308" s="187">
        <f t="shared" si="194"/>
        <v>0</v>
      </c>
      <c r="BE308" s="187"/>
      <c r="BF308" s="187"/>
      <c r="BG308" s="187"/>
    </row>
    <row r="309" spans="1:59" s="150" customFormat="1" ht="20.25" customHeight="1" x14ac:dyDescent="0.15">
      <c r="A309" s="255"/>
      <c r="B309" s="90" t="s">
        <v>17</v>
      </c>
      <c r="C309" s="203">
        <f>C304+C305+C306+C307+C308</f>
        <v>10510.001788449999</v>
      </c>
      <c r="D309" s="203">
        <f t="shared" ref="D309:AI309" si="241">D304+D305+D306+D307+D308</f>
        <v>3857.8214889999995</v>
      </c>
      <c r="E309" s="203">
        <v>99.45</v>
      </c>
      <c r="F309" s="158">
        <f>D309/$D$390*100</f>
        <v>0.71044491693660039</v>
      </c>
      <c r="G309" s="203">
        <f t="shared" si="241"/>
        <v>24.222082260000001</v>
      </c>
      <c r="H309" s="203">
        <f t="shared" si="241"/>
        <v>12</v>
      </c>
      <c r="I309" s="203">
        <f t="shared" si="241"/>
        <v>22.148790999999999</v>
      </c>
      <c r="J309" s="203">
        <v>-9.4499999999999993</v>
      </c>
      <c r="K309" s="158">
        <f>I309/$I$390*100</f>
        <v>0.14290362555833819</v>
      </c>
      <c r="L309" s="203">
        <f t="shared" si="241"/>
        <v>4148.5712343399991</v>
      </c>
      <c r="M309" s="203">
        <f t="shared" si="241"/>
        <v>9915</v>
      </c>
      <c r="N309" s="203">
        <f t="shared" si="241"/>
        <v>1531.4992420000001</v>
      </c>
      <c r="O309" s="203">
        <v>5.18</v>
      </c>
      <c r="P309" s="158">
        <f>N309/$N$390*100</f>
        <v>0.39954020566464465</v>
      </c>
      <c r="Q309" s="203">
        <f t="shared" si="241"/>
        <v>19.52489061</v>
      </c>
      <c r="R309" s="203">
        <f t="shared" si="241"/>
        <v>43</v>
      </c>
      <c r="S309" s="203">
        <v>-94.43</v>
      </c>
      <c r="T309" s="203">
        <f t="shared" si="241"/>
        <v>6.8832690000000003</v>
      </c>
      <c r="U309" s="203">
        <v>-95.24</v>
      </c>
      <c r="V309" s="158">
        <f>T309/$T$390*100</f>
        <v>6.2473068742857608E-2</v>
      </c>
      <c r="W309" s="203">
        <f t="shared" si="241"/>
        <v>4020.2152343399998</v>
      </c>
      <c r="X309" s="203">
        <f t="shared" si="241"/>
        <v>8858</v>
      </c>
      <c r="Y309" s="203">
        <v>26.36</v>
      </c>
      <c r="Z309" s="203">
        <f t="shared" si="241"/>
        <v>1519.3497600000003</v>
      </c>
      <c r="AA309" s="203">
        <v>4.3600000000000003</v>
      </c>
      <c r="AB309" s="158">
        <f>Z309/$Z$390*100</f>
        <v>0.39981953374682805</v>
      </c>
      <c r="AC309" s="203">
        <f t="shared" si="241"/>
        <v>1055</v>
      </c>
      <c r="AD309" s="203">
        <f t="shared" si="241"/>
        <v>12.1325</v>
      </c>
      <c r="AE309" s="158">
        <f>AD309/$AD$390*100</f>
        <v>0.40187182831706381</v>
      </c>
      <c r="AF309" s="203">
        <f t="shared" si="241"/>
        <v>2</v>
      </c>
      <c r="AG309" s="203">
        <f t="shared" si="241"/>
        <v>1.6982000000000001E-2</v>
      </c>
      <c r="AH309" s="158">
        <f>AG309/$AG$390*100</f>
        <v>6.3198024497187278E-3</v>
      </c>
      <c r="AI309" s="203">
        <f t="shared" si="241"/>
        <v>297.36554000000001</v>
      </c>
      <c r="AJ309" s="203">
        <f t="shared" ref="AJ309:AZ309" si="242">AJ304+AJ305+AJ306+AJ307+AJ308</f>
        <v>1932.6789919999999</v>
      </c>
      <c r="AK309" s="203">
        <v>830.62</v>
      </c>
      <c r="AL309" s="158">
        <f>AJ309/$AJ$390*100</f>
        <v>8.67514670596508</v>
      </c>
      <c r="AM309" s="203">
        <f t="shared" si="242"/>
        <v>1924.3789919999999</v>
      </c>
      <c r="AN309" s="203">
        <f t="shared" si="242"/>
        <v>-18.785630000000005</v>
      </c>
      <c r="AO309" s="203">
        <f t="shared" si="242"/>
        <v>-2812</v>
      </c>
      <c r="AP309" s="203">
        <f t="shared" si="242"/>
        <v>-22.103692999999996</v>
      </c>
      <c r="AQ309" s="203">
        <v>-249.79</v>
      </c>
      <c r="AR309" s="158">
        <f>AP309/$AP$390*100</f>
        <v>-1.1728331064864101</v>
      </c>
      <c r="AS309" s="203">
        <f t="shared" si="242"/>
        <v>0</v>
      </c>
      <c r="AT309" s="203">
        <f t="shared" si="242"/>
        <v>8.4905999999999995E-2</v>
      </c>
      <c r="AU309" s="203">
        <f t="shared" si="242"/>
        <v>0.20920800000000001</v>
      </c>
      <c r="AV309" s="203">
        <f t="shared" si="242"/>
        <v>163.77365900000001</v>
      </c>
      <c r="AW309" s="203">
        <f t="shared" si="242"/>
        <v>180.79635400000001</v>
      </c>
      <c r="AX309" s="203">
        <f t="shared" si="242"/>
        <v>48.115161999999998</v>
      </c>
      <c r="AY309" s="203">
        <f t="shared" si="242"/>
        <v>0.61886800000045983</v>
      </c>
      <c r="AZ309" s="203">
        <f t="shared" si="242"/>
        <v>71.98048</v>
      </c>
      <c r="BA309" s="187"/>
      <c r="BB309" s="187">
        <f t="shared" si="219"/>
        <v>3857.8214889999995</v>
      </c>
      <c r="BC309" s="187">
        <f t="shared" ref="BC309:BC328" si="243">I309+N309+AJ309+AP309+AS309+AT309+AU309+AV309+AW309+AX309+AY309</f>
        <v>3857.8214890000008</v>
      </c>
      <c r="BD309" s="187">
        <f t="shared" ref="BD309:BD328" si="244">BC309-BB309</f>
        <v>0</v>
      </c>
      <c r="BE309" s="187"/>
      <c r="BF309" s="187"/>
      <c r="BG309" s="187"/>
    </row>
    <row r="310" spans="1:59" s="150" customFormat="1" ht="20.25" customHeight="1" x14ac:dyDescent="0.15">
      <c r="A310" s="250" t="s">
        <v>92</v>
      </c>
      <c r="B310" s="75" t="s">
        <v>74</v>
      </c>
      <c r="C310" s="79">
        <v>15878.84719108</v>
      </c>
      <c r="D310" s="79">
        <v>3943.4044690000001</v>
      </c>
      <c r="E310" s="79">
        <v>-1.0736471877287199</v>
      </c>
      <c r="F310" s="79">
        <f>D310/$D$326*100</f>
        <v>32.989671020917534</v>
      </c>
      <c r="G310" s="79">
        <v>7.7457659999999998E-2</v>
      </c>
      <c r="H310" s="79">
        <v>24</v>
      </c>
      <c r="I310" s="79">
        <v>7.7457659999999997</v>
      </c>
      <c r="J310" s="79">
        <v>28.817874859948301</v>
      </c>
      <c r="K310" s="79">
        <f>I310/$I$326*100</f>
        <v>3.3077805474028872</v>
      </c>
      <c r="L310" s="79">
        <v>9875.6919631300007</v>
      </c>
      <c r="M310" s="79">
        <v>31325</v>
      </c>
      <c r="N310" s="79">
        <v>3090.524809</v>
      </c>
      <c r="O310" s="79">
        <v>-7.3394715366179</v>
      </c>
      <c r="P310" s="79">
        <f>N310/$N$326*100</f>
        <v>34.009853990685393</v>
      </c>
      <c r="Q310" s="79">
        <v>17.3436302</v>
      </c>
      <c r="R310" s="79">
        <v>42</v>
      </c>
      <c r="S310" s="79"/>
      <c r="T310" s="79">
        <v>3.3246889999999998</v>
      </c>
      <c r="U310" s="79"/>
      <c r="V310" s="79">
        <f>T310/$T$326*100</f>
        <v>2.0475537573169946</v>
      </c>
      <c r="W310" s="79">
        <v>8376.5379631300002</v>
      </c>
      <c r="X310" s="79">
        <v>18215</v>
      </c>
      <c r="Y310" s="79"/>
      <c r="Z310" s="79">
        <v>2920.1370390000002</v>
      </c>
      <c r="AA310" s="79"/>
      <c r="AB310" s="79">
        <f>Z310/$Z$326*100</f>
        <v>33.077554602541987</v>
      </c>
      <c r="AC310" s="79">
        <v>12697</v>
      </c>
      <c r="AD310" s="79">
        <v>150.16732400000001</v>
      </c>
      <c r="AE310" s="79">
        <f>AD310/$AD$326*100</f>
        <v>66.132036193985712</v>
      </c>
      <c r="AF310" s="79">
        <v>413</v>
      </c>
      <c r="AG310" s="79">
        <v>20.220445999999999</v>
      </c>
      <c r="AH310" s="79">
        <f>AG310/$AG$326*100</f>
        <v>63.346317266697397</v>
      </c>
      <c r="AI310" s="79">
        <v>38.603990000000003</v>
      </c>
      <c r="AJ310" s="79">
        <v>222.41250600000001</v>
      </c>
      <c r="AK310" s="79">
        <v>102.395582855583</v>
      </c>
      <c r="AL310" s="79">
        <f>AJ310/$AJ$326*100</f>
        <v>39.64896763717514</v>
      </c>
      <c r="AM310" s="115">
        <v>221.21250599999999</v>
      </c>
      <c r="AN310" s="79">
        <v>23.324249999999999</v>
      </c>
      <c r="AO310" s="79">
        <v>182</v>
      </c>
      <c r="AP310" s="79">
        <v>7.3145220000000002</v>
      </c>
      <c r="AQ310" s="79">
        <v>-58.2833066258708</v>
      </c>
      <c r="AR310" s="79">
        <f>AP310/$AP$326*100</f>
        <v>35.557344692723149</v>
      </c>
      <c r="AS310" s="79">
        <v>0</v>
      </c>
      <c r="AT310" s="79">
        <v>26.186881</v>
      </c>
      <c r="AU310" s="79">
        <v>0</v>
      </c>
      <c r="AV310" s="79">
        <v>386.89713899999998</v>
      </c>
      <c r="AW310" s="79">
        <v>174.95121</v>
      </c>
      <c r="AX310" s="79">
        <v>27.371635999999999</v>
      </c>
      <c r="AY310" s="80">
        <v>0</v>
      </c>
      <c r="AZ310" s="162">
        <v>221.14843999999999</v>
      </c>
      <c r="BA310" s="187"/>
      <c r="BB310" s="187">
        <f t="shared" si="219"/>
        <v>3943.4044690000001</v>
      </c>
      <c r="BC310" s="187">
        <f t="shared" si="243"/>
        <v>3943.4044690000005</v>
      </c>
      <c r="BD310" s="187">
        <f t="shared" si="244"/>
        <v>0</v>
      </c>
      <c r="BE310" s="187"/>
      <c r="BF310" s="187"/>
      <c r="BG310" s="187"/>
    </row>
    <row r="311" spans="1:59" s="150" customFormat="1" ht="20.25" customHeight="1" x14ac:dyDescent="0.15">
      <c r="A311" s="251"/>
      <c r="B311" s="75" t="s">
        <v>32</v>
      </c>
      <c r="C311" s="76">
        <v>28500.216916559999</v>
      </c>
      <c r="D311" s="76">
        <v>3195.9090719999999</v>
      </c>
      <c r="E311" s="76">
        <v>-7.1505124879722297</v>
      </c>
      <c r="F311" s="79">
        <f t="shared" ref="F311:F325" si="245">D311/$D$326*100</f>
        <v>26.736285797429783</v>
      </c>
      <c r="G311" s="76">
        <v>2.6151245099999998</v>
      </c>
      <c r="H311" s="76">
        <v>2</v>
      </c>
      <c r="I311" s="76">
        <v>1.920547</v>
      </c>
      <c r="J311" s="76">
        <v>-94.433073983636206</v>
      </c>
      <c r="K311" s="79">
        <f t="shared" ref="K311:K325" si="246">I311/$I$326*100</f>
        <v>0.82015749081149281</v>
      </c>
      <c r="L311" s="76">
        <v>7413.9485920500001</v>
      </c>
      <c r="M311" s="76">
        <v>14555</v>
      </c>
      <c r="N311" s="76">
        <v>2435.2032039999999</v>
      </c>
      <c r="O311" s="76">
        <v>10.409568743675401</v>
      </c>
      <c r="P311" s="79">
        <f t="shared" ref="P311:P325" si="247">N311/$N$326*100</f>
        <v>26.798330550366167</v>
      </c>
      <c r="Q311" s="76">
        <v>18.972648599999999</v>
      </c>
      <c r="R311" s="76">
        <v>49</v>
      </c>
      <c r="S311" s="76">
        <v>-98.901098901098905</v>
      </c>
      <c r="T311" s="76">
        <v>4.6992570000000002</v>
      </c>
      <c r="U311" s="76">
        <v>-99.367216785631598</v>
      </c>
      <c r="V311" s="79">
        <f t="shared" ref="V311:V325" si="248">T311/$T$326*100</f>
        <v>2.8940996667502401</v>
      </c>
      <c r="W311" s="76">
        <v>7356.7305920500003</v>
      </c>
      <c r="X311" s="76">
        <v>14086</v>
      </c>
      <c r="Y311" s="76">
        <v>23.345008756567399</v>
      </c>
      <c r="Z311" s="76">
        <v>2428.233295</v>
      </c>
      <c r="AA311" s="76">
        <v>10.417172685384701</v>
      </c>
      <c r="AB311" s="79">
        <f t="shared" ref="AB311:AB325" si="249">Z311/$Z$326*100</f>
        <v>27.505565091759699</v>
      </c>
      <c r="AC311" s="76">
        <v>429</v>
      </c>
      <c r="AD311" s="76">
        <v>4.8567090000000004</v>
      </c>
      <c r="AE311" s="79">
        <f t="shared" ref="AE311:AE325" si="250">AD311/$AD$326*100</f>
        <v>2.1388411727417886</v>
      </c>
      <c r="AF311" s="76">
        <v>40</v>
      </c>
      <c r="AG311" s="76">
        <v>2.1132</v>
      </c>
      <c r="AH311" s="79">
        <f t="shared" ref="AH311:AH325" si="251">AG311/$AG$326*100</f>
        <v>6.6202020295687323</v>
      </c>
      <c r="AI311" s="76">
        <v>0</v>
      </c>
      <c r="AJ311" s="76">
        <v>0</v>
      </c>
      <c r="AK311" s="76">
        <v>0</v>
      </c>
      <c r="AL311" s="79">
        <f t="shared" ref="AL311:AL325" si="252">AJ311/$AJ$326*100</f>
        <v>0</v>
      </c>
      <c r="AM311" s="76">
        <v>0</v>
      </c>
      <c r="AN311" s="76">
        <v>12.882899999999999</v>
      </c>
      <c r="AO311" s="76">
        <v>63</v>
      </c>
      <c r="AP311" s="76">
        <v>0.78540399999999999</v>
      </c>
      <c r="AQ311" s="76">
        <v>25.4009969440249</v>
      </c>
      <c r="AR311" s="79">
        <f t="shared" ref="AR311:AR325" si="253">AP311/$AP$326*100</f>
        <v>3.8180048882269446</v>
      </c>
      <c r="AS311" s="76">
        <v>0</v>
      </c>
      <c r="AT311" s="76">
        <v>0</v>
      </c>
      <c r="AU311" s="76">
        <v>0</v>
      </c>
      <c r="AV311" s="76">
        <v>76.822682</v>
      </c>
      <c r="AW311" s="76">
        <v>448.31776600000001</v>
      </c>
      <c r="AX311" s="76">
        <v>232.85946899999999</v>
      </c>
      <c r="AY311" s="76">
        <v>0</v>
      </c>
      <c r="AZ311" s="76">
        <v>0</v>
      </c>
      <c r="BA311" s="187"/>
      <c r="BB311" s="187">
        <f t="shared" ref="BB311:BB328" si="254">D311</f>
        <v>3195.9090719999999</v>
      </c>
      <c r="BC311" s="187">
        <f t="shared" si="243"/>
        <v>3195.9090720000004</v>
      </c>
      <c r="BD311" s="187">
        <f t="shared" si="244"/>
        <v>0</v>
      </c>
      <c r="BE311" s="187"/>
      <c r="BF311" s="187"/>
      <c r="BG311" s="187"/>
    </row>
    <row r="312" spans="1:59" s="150" customFormat="1" ht="20.25" customHeight="1" x14ac:dyDescent="0.15">
      <c r="A312" s="251"/>
      <c r="B312" s="75" t="s">
        <v>33</v>
      </c>
      <c r="C312" s="76">
        <v>9682.4500025100006</v>
      </c>
      <c r="D312" s="76">
        <v>1940.2257399999996</v>
      </c>
      <c r="E312" s="76">
        <v>8.8834848196574399</v>
      </c>
      <c r="F312" s="79">
        <f t="shared" si="245"/>
        <v>16.231509948343636</v>
      </c>
      <c r="G312" s="76">
        <v>429.25490855000004</v>
      </c>
      <c r="H312" s="76">
        <v>18</v>
      </c>
      <c r="I312" s="76">
        <v>83.410798999999997</v>
      </c>
      <c r="J312" s="76">
        <v>-7.1833170682213616</v>
      </c>
      <c r="K312" s="79">
        <f t="shared" si="246"/>
        <v>35.620055960318481</v>
      </c>
      <c r="L312" s="76">
        <v>4846.2847525299994</v>
      </c>
      <c r="M312" s="76">
        <v>13996</v>
      </c>
      <c r="N312" s="76">
        <v>1380.1274529999998</v>
      </c>
      <c r="O312" s="76">
        <v>-2.0532699489910766</v>
      </c>
      <c r="P312" s="79">
        <f t="shared" si="247"/>
        <v>15.187690138703077</v>
      </c>
      <c r="Q312" s="76">
        <v>7.5698415999999993</v>
      </c>
      <c r="R312" s="81">
        <v>28</v>
      </c>
      <c r="S312" s="76">
        <v>2700</v>
      </c>
      <c r="T312" s="76">
        <v>2.9560559999999998</v>
      </c>
      <c r="U312" s="76">
        <v>-90.230197438152473</v>
      </c>
      <c r="V312" s="79">
        <f t="shared" si="248"/>
        <v>1.8205262415941597</v>
      </c>
      <c r="W312" s="76">
        <v>4125.1427525299996</v>
      </c>
      <c r="X312" s="76">
        <v>8085</v>
      </c>
      <c r="Y312" s="76">
        <v>9.4046008119079936</v>
      </c>
      <c r="Z312" s="76">
        <v>1300.8853539999998</v>
      </c>
      <c r="AA312" s="76">
        <v>-3.0321914953261087</v>
      </c>
      <c r="AB312" s="79">
        <f t="shared" si="249"/>
        <v>14.735646222725835</v>
      </c>
      <c r="AC312" s="76">
        <v>5813</v>
      </c>
      <c r="AD312" s="76">
        <v>69.708099000000004</v>
      </c>
      <c r="AE312" s="79">
        <f t="shared" si="250"/>
        <v>30.698679335072516</v>
      </c>
      <c r="AF312" s="76">
        <v>98</v>
      </c>
      <c r="AG312" s="76">
        <v>9.5340000000000007</v>
      </c>
      <c r="AH312" s="79">
        <f t="shared" si="251"/>
        <v>29.867975652994648</v>
      </c>
      <c r="AI312" s="76">
        <v>46.301099999999998</v>
      </c>
      <c r="AJ312" s="76">
        <v>195.13499999999999</v>
      </c>
      <c r="AK312" s="76">
        <v>97.998051829453885</v>
      </c>
      <c r="AL312" s="79">
        <f t="shared" si="252"/>
        <v>34.786269167257032</v>
      </c>
      <c r="AM312" s="76">
        <v>187.2345</v>
      </c>
      <c r="AN312" s="76">
        <v>183.09399999999999</v>
      </c>
      <c r="AO312" s="76">
        <v>9</v>
      </c>
      <c r="AP312" s="76">
        <v>8.5982070000000004</v>
      </c>
      <c r="AQ312" s="76">
        <v>28382.201537034587</v>
      </c>
      <c r="AR312" s="79">
        <f t="shared" si="253"/>
        <v>41.797592520520823</v>
      </c>
      <c r="AS312" s="76">
        <v>14.043773999999999</v>
      </c>
      <c r="AT312" s="76">
        <v>0</v>
      </c>
      <c r="AU312" s="76">
        <v>0</v>
      </c>
      <c r="AV312" s="76">
        <v>149.50904</v>
      </c>
      <c r="AW312" s="76">
        <v>91.036575999999997</v>
      </c>
      <c r="AX312" s="76">
        <v>18.364891</v>
      </c>
      <c r="AY312" s="76">
        <v>5.6843418860808015E-14</v>
      </c>
      <c r="AZ312" s="76"/>
      <c r="BA312" s="187"/>
      <c r="BB312" s="187">
        <f t="shared" si="254"/>
        <v>1940.2257399999996</v>
      </c>
      <c r="BC312" s="187">
        <f t="shared" si="243"/>
        <v>1940.2257399999996</v>
      </c>
      <c r="BD312" s="187">
        <f t="shared" si="244"/>
        <v>0</v>
      </c>
      <c r="BE312" s="187"/>
      <c r="BF312" s="187"/>
      <c r="BG312" s="187"/>
    </row>
    <row r="313" spans="1:59" s="150" customFormat="1" ht="20.25" customHeight="1" x14ac:dyDescent="0.15">
      <c r="A313" s="251"/>
      <c r="B313" s="69" t="s">
        <v>31</v>
      </c>
      <c r="C313" s="74">
        <v>21407.577576219999</v>
      </c>
      <c r="D313" s="74">
        <v>1224.5183059999999</v>
      </c>
      <c r="E313" s="74">
        <v>22.082851540321499</v>
      </c>
      <c r="F313" s="79">
        <f t="shared" si="245"/>
        <v>10.244055965244488</v>
      </c>
      <c r="G313" s="74">
        <v>487.55743622</v>
      </c>
      <c r="H313" s="74">
        <v>10</v>
      </c>
      <c r="I313" s="74">
        <v>46.665998000000002</v>
      </c>
      <c r="J313" s="74">
        <v>9.2862164351947598</v>
      </c>
      <c r="K313" s="79">
        <f t="shared" si="246"/>
        <v>19.928420302077559</v>
      </c>
      <c r="L313" s="74">
        <v>2326.266725</v>
      </c>
      <c r="M313" s="74">
        <v>4575</v>
      </c>
      <c r="N313" s="74">
        <v>814.72708799999998</v>
      </c>
      <c r="O313" s="74">
        <v>-0.17360393432361801</v>
      </c>
      <c r="P313" s="79">
        <f t="shared" si="247"/>
        <v>8.9657100387755833</v>
      </c>
      <c r="Q313" s="74">
        <v>403.67736500000001</v>
      </c>
      <c r="R313" s="74">
        <v>753</v>
      </c>
      <c r="S313" s="74">
        <v>-7.1516646115906202</v>
      </c>
      <c r="T313" s="74">
        <v>104.54140599999999</v>
      </c>
      <c r="U313" s="74">
        <v>-29.290700162538599</v>
      </c>
      <c r="V313" s="79">
        <f t="shared" si="248"/>
        <v>64.383209572534867</v>
      </c>
      <c r="W313" s="74">
        <v>2319.5567249999999</v>
      </c>
      <c r="X313" s="74">
        <v>4520</v>
      </c>
      <c r="Y313" s="74">
        <v>11.3849186791523</v>
      </c>
      <c r="Z313" s="74">
        <v>813.98367900000005</v>
      </c>
      <c r="AA313" s="74">
        <v>-0.20747673889259799</v>
      </c>
      <c r="AB313" s="79">
        <f t="shared" si="249"/>
        <v>9.220317138582244</v>
      </c>
      <c r="AC313" s="74">
        <v>54</v>
      </c>
      <c r="AD313" s="74">
        <v>0.69057900000000005</v>
      </c>
      <c r="AE313" s="79">
        <f t="shared" si="250"/>
        <v>0.3041233885396164</v>
      </c>
      <c r="AF313" s="74">
        <v>1</v>
      </c>
      <c r="AG313" s="74">
        <v>5.2830000000000002E-2</v>
      </c>
      <c r="AH313" s="79">
        <f t="shared" si="251"/>
        <v>0.16550505073921831</v>
      </c>
      <c r="AI313" s="74">
        <v>776.82091500000001</v>
      </c>
      <c r="AJ313" s="74">
        <v>143.40658500000001</v>
      </c>
      <c r="AK313" s="74" t="e">
        <v>#DIV/0!</v>
      </c>
      <c r="AL313" s="79">
        <f t="shared" si="252"/>
        <v>25.564763195567814</v>
      </c>
      <c r="AM313" s="74">
        <v>143.40658500000001</v>
      </c>
      <c r="AN313" s="74">
        <v>6.4100000000000004E-2</v>
      </c>
      <c r="AO313" s="74">
        <v>1</v>
      </c>
      <c r="AP313" s="74">
        <v>0.24828700000000001</v>
      </c>
      <c r="AQ313" s="74">
        <v>-12.4099977069479</v>
      </c>
      <c r="AR313" s="79">
        <f t="shared" si="253"/>
        <v>1.2069724367118113</v>
      </c>
      <c r="AS313" s="74">
        <v>0</v>
      </c>
      <c r="AT313" s="74">
        <v>12.494241000000001</v>
      </c>
      <c r="AU313" s="74">
        <v>0</v>
      </c>
      <c r="AV313" s="74">
        <v>72.346444000000005</v>
      </c>
      <c r="AW313" s="74">
        <v>102.812798</v>
      </c>
      <c r="AX313" s="74">
        <v>31.816865</v>
      </c>
      <c r="AY313" s="74">
        <v>0</v>
      </c>
      <c r="AZ313" s="74">
        <v>0</v>
      </c>
      <c r="BA313" s="187"/>
      <c r="BB313" s="187">
        <f t="shared" si="254"/>
        <v>1224.5183059999999</v>
      </c>
      <c r="BC313" s="187">
        <f t="shared" si="243"/>
        <v>1224.5183059999999</v>
      </c>
      <c r="BD313" s="187">
        <f t="shared" si="244"/>
        <v>0</v>
      </c>
      <c r="BE313" s="187"/>
      <c r="BF313" s="187"/>
      <c r="BG313" s="187"/>
    </row>
    <row r="314" spans="1:59" s="150" customFormat="1" ht="20.25" customHeight="1" x14ac:dyDescent="0.15">
      <c r="A314" s="251"/>
      <c r="B314" s="75" t="s">
        <v>37</v>
      </c>
      <c r="C314" s="81">
        <v>127.89</v>
      </c>
      <c r="D314" s="81">
        <v>19.079999999999998</v>
      </c>
      <c r="E314" s="81">
        <v>-24.990200000000002</v>
      </c>
      <c r="F314" s="79">
        <f t="shared" si="245"/>
        <v>0.15961916360020903</v>
      </c>
      <c r="G314" s="81">
        <v>15</v>
      </c>
      <c r="H314" s="81">
        <v>1</v>
      </c>
      <c r="I314" s="81">
        <v>1.94</v>
      </c>
      <c r="J314" s="81">
        <v>0</v>
      </c>
      <c r="K314" s="79">
        <f t="shared" si="246"/>
        <v>0.82846477184588352</v>
      </c>
      <c r="L314" s="81">
        <v>29.74</v>
      </c>
      <c r="M314" s="81">
        <v>70</v>
      </c>
      <c r="N314" s="81">
        <v>8.89</v>
      </c>
      <c r="O314" s="81">
        <v>-36.590600000000002</v>
      </c>
      <c r="P314" s="79">
        <f t="shared" si="247"/>
        <v>9.7830504740398339E-2</v>
      </c>
      <c r="Q314" s="81">
        <v>0</v>
      </c>
      <c r="R314" s="81">
        <v>0</v>
      </c>
      <c r="S314" s="81">
        <v>0</v>
      </c>
      <c r="T314" s="81">
        <v>0</v>
      </c>
      <c r="U314" s="81">
        <v>0</v>
      </c>
      <c r="V314" s="79">
        <f t="shared" si="248"/>
        <v>0</v>
      </c>
      <c r="W314" s="81">
        <v>29.74</v>
      </c>
      <c r="X314" s="81">
        <v>70</v>
      </c>
      <c r="Y314" s="81">
        <v>-1.4085000000000001</v>
      </c>
      <c r="Z314" s="81">
        <v>8.89</v>
      </c>
      <c r="AA314" s="81">
        <v>-36.590600000000002</v>
      </c>
      <c r="AB314" s="79">
        <f t="shared" si="249"/>
        <v>0.10070056866827688</v>
      </c>
      <c r="AC314" s="81">
        <v>0</v>
      </c>
      <c r="AD314" s="81">
        <v>0</v>
      </c>
      <c r="AE314" s="79">
        <f t="shared" si="250"/>
        <v>0</v>
      </c>
      <c r="AF314" s="81">
        <v>0</v>
      </c>
      <c r="AG314" s="81">
        <v>0</v>
      </c>
      <c r="AH314" s="79">
        <f t="shared" si="251"/>
        <v>0</v>
      </c>
      <c r="AI314" s="81">
        <v>0</v>
      </c>
      <c r="AJ314" s="81">
        <v>0</v>
      </c>
      <c r="AK314" s="81">
        <v>0</v>
      </c>
      <c r="AL314" s="79">
        <f t="shared" si="252"/>
        <v>0</v>
      </c>
      <c r="AM314" s="81">
        <v>0</v>
      </c>
      <c r="AN314" s="81">
        <v>0</v>
      </c>
      <c r="AO314" s="81">
        <v>0</v>
      </c>
      <c r="AP314" s="81">
        <v>0</v>
      </c>
      <c r="AQ314" s="81">
        <v>0</v>
      </c>
      <c r="AR314" s="79">
        <f t="shared" si="253"/>
        <v>0</v>
      </c>
      <c r="AS314" s="81">
        <v>0</v>
      </c>
      <c r="AT314" s="81">
        <v>0</v>
      </c>
      <c r="AU314" s="81">
        <v>0</v>
      </c>
      <c r="AV314" s="81">
        <v>0</v>
      </c>
      <c r="AW314" s="81">
        <v>8.18</v>
      </c>
      <c r="AX314" s="81">
        <v>7.0000000000000007E-2</v>
      </c>
      <c r="AY314" s="81">
        <v>0</v>
      </c>
      <c r="AZ314" s="81">
        <v>0</v>
      </c>
      <c r="BA314" s="187"/>
      <c r="BB314" s="187">
        <f t="shared" si="254"/>
        <v>19.079999999999998</v>
      </c>
      <c r="BC314" s="187">
        <f t="shared" si="243"/>
        <v>19.079999999999998</v>
      </c>
      <c r="BD314" s="187">
        <f t="shared" si="244"/>
        <v>0</v>
      </c>
      <c r="BE314" s="187"/>
      <c r="BF314" s="187"/>
      <c r="BG314" s="187"/>
    </row>
    <row r="315" spans="1:59" s="150" customFormat="1" ht="20.25" customHeight="1" x14ac:dyDescent="0.15">
      <c r="A315" s="251"/>
      <c r="B315" s="75" t="s">
        <v>45</v>
      </c>
      <c r="C315" s="159">
        <v>702.95013984000002</v>
      </c>
      <c r="D315" s="160">
        <v>221.15106399999999</v>
      </c>
      <c r="E315" s="159">
        <v>61.151242909142603</v>
      </c>
      <c r="F315" s="79">
        <f t="shared" si="245"/>
        <v>1.8501020893593449</v>
      </c>
      <c r="G315" s="159">
        <v>36.779899999999998</v>
      </c>
      <c r="H315" s="159">
        <v>1</v>
      </c>
      <c r="I315" s="78">
        <v>6.24566</v>
      </c>
      <c r="J315" s="78">
        <v>47.119991764977698</v>
      </c>
      <c r="K315" s="79">
        <f t="shared" si="246"/>
        <v>2.6671697355293613</v>
      </c>
      <c r="L315" s="159">
        <v>427.73343984000002</v>
      </c>
      <c r="M315" s="159">
        <v>872</v>
      </c>
      <c r="N315" s="159">
        <v>168.75240500000001</v>
      </c>
      <c r="O315" s="159">
        <v>28.712958397231599</v>
      </c>
      <c r="P315" s="79">
        <f t="shared" si="247"/>
        <v>1.8570453270310598</v>
      </c>
      <c r="Q315" s="83">
        <v>2.2841263999999999</v>
      </c>
      <c r="R315" s="94">
        <v>4</v>
      </c>
      <c r="S315" s="83">
        <v>-33.3333333333333</v>
      </c>
      <c r="T315" s="83">
        <v>0.427593</v>
      </c>
      <c r="U315" s="83">
        <v>-65.520530779639003</v>
      </c>
      <c r="V315" s="79">
        <f t="shared" si="248"/>
        <v>0.26333881266862724</v>
      </c>
      <c r="W315" s="83">
        <v>420.53543983999998</v>
      </c>
      <c r="X315" s="83">
        <v>813</v>
      </c>
      <c r="Y315" s="83">
        <v>54.562737642585503</v>
      </c>
      <c r="Z315" s="83">
        <v>168.08446599999999</v>
      </c>
      <c r="AA315" s="83">
        <v>28.2034995559256</v>
      </c>
      <c r="AB315" s="79">
        <f t="shared" si="249"/>
        <v>1.9039596524751012</v>
      </c>
      <c r="AC315" s="83">
        <v>59</v>
      </c>
      <c r="AD315" s="83">
        <v>0.66793899999999995</v>
      </c>
      <c r="AE315" s="79">
        <f t="shared" si="250"/>
        <v>0.29415298179898719</v>
      </c>
      <c r="AF315" s="83">
        <v>0</v>
      </c>
      <c r="AG315" s="83">
        <v>0</v>
      </c>
      <c r="AH315" s="79">
        <f t="shared" si="251"/>
        <v>0</v>
      </c>
      <c r="AI315" s="83">
        <v>0</v>
      </c>
      <c r="AJ315" s="83">
        <v>0</v>
      </c>
      <c r="AK315" s="83" t="e">
        <v>#DIV/0!</v>
      </c>
      <c r="AL315" s="79">
        <f t="shared" si="252"/>
        <v>0</v>
      </c>
      <c r="AM315" s="83">
        <v>0</v>
      </c>
      <c r="AN315" s="83">
        <v>57.75</v>
      </c>
      <c r="AO315" s="83">
        <v>154</v>
      </c>
      <c r="AP315" s="83">
        <v>3.5538829999999999</v>
      </c>
      <c r="AQ315" s="83">
        <v>493.804282081358</v>
      </c>
      <c r="AR315" s="79">
        <f t="shared" si="253"/>
        <v>17.276131349199442</v>
      </c>
      <c r="AS315" s="83">
        <v>0</v>
      </c>
      <c r="AT315" s="83">
        <v>0</v>
      </c>
      <c r="AU315" s="83">
        <v>0</v>
      </c>
      <c r="AV315" s="83">
        <v>36.838208999999999</v>
      </c>
      <c r="AW315" s="83">
        <v>5.7609069999999996</v>
      </c>
      <c r="AX315" s="83">
        <v>0</v>
      </c>
      <c r="AY315" s="83">
        <v>0</v>
      </c>
      <c r="AZ315" s="83">
        <v>0</v>
      </c>
      <c r="BA315" s="187"/>
      <c r="BB315" s="187">
        <f t="shared" si="254"/>
        <v>221.15106399999999</v>
      </c>
      <c r="BC315" s="187">
        <f t="shared" si="243"/>
        <v>221.15106400000002</v>
      </c>
      <c r="BD315" s="187">
        <f t="shared" si="244"/>
        <v>0</v>
      </c>
      <c r="BE315" s="187"/>
      <c r="BF315" s="187"/>
      <c r="BG315" s="187"/>
    </row>
    <row r="316" spans="1:59" s="150" customFormat="1" ht="20.25" customHeight="1" x14ac:dyDescent="0.15">
      <c r="A316" s="251"/>
      <c r="B316" s="75" t="s">
        <v>43</v>
      </c>
      <c r="C316" s="79">
        <v>295.47000000000003</v>
      </c>
      <c r="D316" s="79">
        <v>98.132019</v>
      </c>
      <c r="E316" s="79">
        <v>13.0846381654759</v>
      </c>
      <c r="F316" s="79">
        <f t="shared" si="245"/>
        <v>0.8209512995377265</v>
      </c>
      <c r="G316" s="79">
        <v>4.78</v>
      </c>
      <c r="H316" s="79">
        <v>2</v>
      </c>
      <c r="I316" s="79">
        <v>1.159953</v>
      </c>
      <c r="J316" s="79">
        <v>0</v>
      </c>
      <c r="K316" s="79">
        <f t="shared" si="246"/>
        <v>0.49535061726646817</v>
      </c>
      <c r="L316" s="79">
        <v>50.51</v>
      </c>
      <c r="M316" s="79">
        <v>445</v>
      </c>
      <c r="N316" s="79">
        <v>75.244110000000006</v>
      </c>
      <c r="O316" s="79">
        <v>2.0812779812779798</v>
      </c>
      <c r="P316" s="79">
        <f t="shared" si="247"/>
        <v>0.82802803824994986</v>
      </c>
      <c r="Q316" s="79"/>
      <c r="R316" s="79"/>
      <c r="S316" s="79"/>
      <c r="T316" s="79"/>
      <c r="U316" s="79"/>
      <c r="V316" s="79">
        <f t="shared" si="248"/>
        <v>0</v>
      </c>
      <c r="W316" s="79">
        <v>46.85</v>
      </c>
      <c r="X316" s="79">
        <v>415</v>
      </c>
      <c r="Y316" s="79">
        <v>11.559139784946201</v>
      </c>
      <c r="Z316" s="79">
        <v>74.878065000000007</v>
      </c>
      <c r="AA316" s="79">
        <v>1.65363155036655</v>
      </c>
      <c r="AB316" s="79">
        <f t="shared" si="249"/>
        <v>0.8481736475005851</v>
      </c>
      <c r="AC316" s="79">
        <v>30</v>
      </c>
      <c r="AD316" s="79">
        <v>0.36604500000000001</v>
      </c>
      <c r="AE316" s="79">
        <f t="shared" si="250"/>
        <v>0.16120218795819721</v>
      </c>
      <c r="AF316" s="79"/>
      <c r="AG316" s="79"/>
      <c r="AH316" s="79">
        <f t="shared" si="251"/>
        <v>0</v>
      </c>
      <c r="AI316" s="79"/>
      <c r="AJ316" s="79"/>
      <c r="AK316" s="79"/>
      <c r="AL316" s="79">
        <f t="shared" si="252"/>
        <v>0</v>
      </c>
      <c r="AM316" s="115"/>
      <c r="AN316" s="79"/>
      <c r="AO316" s="79">
        <v>1</v>
      </c>
      <c r="AP316" s="79"/>
      <c r="AQ316" s="79"/>
      <c r="AR316" s="79">
        <f t="shared" si="253"/>
        <v>0</v>
      </c>
      <c r="AS316" s="79"/>
      <c r="AT316" s="79"/>
      <c r="AU316" s="79"/>
      <c r="AV316" s="79">
        <v>1.116981</v>
      </c>
      <c r="AW316" s="79">
        <v>20.610975</v>
      </c>
      <c r="AX316" s="79"/>
      <c r="AY316" s="80"/>
      <c r="AZ316" s="162"/>
      <c r="BA316" s="187"/>
      <c r="BB316" s="187">
        <f t="shared" si="254"/>
        <v>98.132019</v>
      </c>
      <c r="BC316" s="187">
        <f t="shared" si="243"/>
        <v>98.132019</v>
      </c>
      <c r="BD316" s="187">
        <f t="shared" si="244"/>
        <v>0</v>
      </c>
      <c r="BE316" s="187"/>
      <c r="BF316" s="187"/>
      <c r="BG316" s="187"/>
    </row>
    <row r="317" spans="1:59" s="150" customFormat="1" ht="20.25" customHeight="1" x14ac:dyDescent="0.15">
      <c r="A317" s="251"/>
      <c r="B317" s="75" t="s">
        <v>55</v>
      </c>
      <c r="C317" s="115">
        <v>430.62629340000001</v>
      </c>
      <c r="D317" s="115">
        <v>124.97663300000001</v>
      </c>
      <c r="E317" s="115">
        <v>-21.7447240243451</v>
      </c>
      <c r="F317" s="79">
        <f t="shared" si="245"/>
        <v>1.0455275486913149</v>
      </c>
      <c r="G317" s="115">
        <v>55.093324580000001</v>
      </c>
      <c r="H317" s="115">
        <v>2</v>
      </c>
      <c r="I317" s="115">
        <v>2.1309680000000002</v>
      </c>
      <c r="J317" s="115">
        <v>-16.163100036903</v>
      </c>
      <c r="K317" s="79">
        <f t="shared" si="246"/>
        <v>0.91001645254169017</v>
      </c>
      <c r="L317" s="115">
        <v>355.42296879999998</v>
      </c>
      <c r="M317" s="115">
        <v>722</v>
      </c>
      <c r="N317" s="115">
        <v>120.06202</v>
      </c>
      <c r="O317" s="115">
        <v>-4.6125650992797604</v>
      </c>
      <c r="P317" s="79">
        <f t="shared" si="247"/>
        <v>1.321229248228549</v>
      </c>
      <c r="Q317" s="115"/>
      <c r="R317" s="115"/>
      <c r="S317" s="115" t="s">
        <v>56</v>
      </c>
      <c r="T317" s="115"/>
      <c r="U317" s="115">
        <v>-100</v>
      </c>
      <c r="V317" s="79">
        <f t="shared" si="248"/>
        <v>0</v>
      </c>
      <c r="W317" s="115">
        <v>355.42296879999998</v>
      </c>
      <c r="X317" s="74">
        <v>722</v>
      </c>
      <c r="Y317" s="74">
        <v>10.9062980030722</v>
      </c>
      <c r="Z317" s="74">
        <v>120.06202</v>
      </c>
      <c r="AA317" s="74">
        <v>-4.6125650992797604</v>
      </c>
      <c r="AB317" s="79">
        <f t="shared" si="249"/>
        <v>1.359990291278069</v>
      </c>
      <c r="AC317" s="74"/>
      <c r="AD317" s="74"/>
      <c r="AE317" s="79">
        <f t="shared" si="250"/>
        <v>0</v>
      </c>
      <c r="AF317" s="74"/>
      <c r="AG317" s="74"/>
      <c r="AH317" s="79">
        <f t="shared" si="251"/>
        <v>0</v>
      </c>
      <c r="AI317" s="74"/>
      <c r="AJ317" s="74"/>
      <c r="AK317" s="74" t="s">
        <v>56</v>
      </c>
      <c r="AL317" s="79">
        <f t="shared" si="252"/>
        <v>0</v>
      </c>
      <c r="AM317" s="74"/>
      <c r="AN317" s="115"/>
      <c r="AO317" s="115"/>
      <c r="AP317" s="115"/>
      <c r="AQ317" s="115" t="s">
        <v>56</v>
      </c>
      <c r="AR317" s="79">
        <f t="shared" si="253"/>
        <v>0</v>
      </c>
      <c r="AS317" s="115"/>
      <c r="AT317" s="115"/>
      <c r="AU317" s="115"/>
      <c r="AV317" s="115">
        <v>2.2311320000000001</v>
      </c>
      <c r="AW317" s="115">
        <v>0.39819100000000002</v>
      </c>
      <c r="AX317" s="115">
        <v>0.15432199999999999</v>
      </c>
      <c r="AY317" s="115"/>
      <c r="AZ317" s="115"/>
      <c r="BA317" s="187"/>
      <c r="BB317" s="187">
        <f t="shared" si="254"/>
        <v>124.97663300000001</v>
      </c>
      <c r="BC317" s="187">
        <f t="shared" si="243"/>
        <v>124.97663299999999</v>
      </c>
      <c r="BD317" s="187">
        <f t="shared" si="244"/>
        <v>0</v>
      </c>
      <c r="BE317" s="187"/>
      <c r="BF317" s="187"/>
      <c r="BG317" s="187"/>
    </row>
    <row r="318" spans="1:59" s="150" customFormat="1" ht="20.25" customHeight="1" x14ac:dyDescent="0.15">
      <c r="A318" s="251"/>
      <c r="B318" s="75" t="s">
        <v>60</v>
      </c>
      <c r="C318" s="79">
        <v>767.71504090999997</v>
      </c>
      <c r="D318" s="79">
        <v>160.12786800000001</v>
      </c>
      <c r="E318" s="79">
        <v>-43.290061618667004</v>
      </c>
      <c r="F318" s="79">
        <f t="shared" si="245"/>
        <v>1.3395951970254025</v>
      </c>
      <c r="G318" s="79">
        <v>456.28134403000001</v>
      </c>
      <c r="H318" s="79">
        <v>3</v>
      </c>
      <c r="I318" s="79">
        <v>52.160916999999998</v>
      </c>
      <c r="J318" s="79">
        <v>-1.4262646838928501</v>
      </c>
      <c r="K318" s="79">
        <f t="shared" si="246"/>
        <v>22.274990825606736</v>
      </c>
      <c r="L318" s="79">
        <v>275.03527439999999</v>
      </c>
      <c r="M318" s="79">
        <v>381</v>
      </c>
      <c r="N318" s="79">
        <v>103.834191</v>
      </c>
      <c r="O318" s="79">
        <v>-21.575008901477698</v>
      </c>
      <c r="P318" s="79">
        <f t="shared" si="247"/>
        <v>1.142649191770633</v>
      </c>
      <c r="Q318" s="79">
        <v>0.122</v>
      </c>
      <c r="R318" s="79">
        <v>1</v>
      </c>
      <c r="S318" s="79">
        <v>-90.909090909090907</v>
      </c>
      <c r="T318" s="79">
        <v>7.1697999999999998E-2</v>
      </c>
      <c r="U318" s="79">
        <v>-96.544140081429504</v>
      </c>
      <c r="V318" s="79">
        <f t="shared" si="248"/>
        <v>4.4156162965051433E-2</v>
      </c>
      <c r="W318" s="79">
        <v>269.98127440000002</v>
      </c>
      <c r="X318" s="79">
        <v>367</v>
      </c>
      <c r="Y318" s="79">
        <v>-22.7368421052632</v>
      </c>
      <c r="Z318" s="79">
        <v>103.268906</v>
      </c>
      <c r="AA318" s="79">
        <v>-21.6406034877153</v>
      </c>
      <c r="AB318" s="79">
        <f t="shared" si="249"/>
        <v>1.1697680044939067</v>
      </c>
      <c r="AC318" s="79">
        <v>14</v>
      </c>
      <c r="AD318" s="79">
        <v>0.56528500000000004</v>
      </c>
      <c r="AE318" s="79">
        <f t="shared" si="250"/>
        <v>0.24894529038765592</v>
      </c>
      <c r="AF318" s="79"/>
      <c r="AG318" s="79"/>
      <c r="AH318" s="79">
        <f t="shared" si="251"/>
        <v>0</v>
      </c>
      <c r="AI318" s="79"/>
      <c r="AJ318" s="79"/>
      <c r="AK318" s="79" t="s">
        <v>56</v>
      </c>
      <c r="AL318" s="79">
        <f t="shared" si="252"/>
        <v>0</v>
      </c>
      <c r="AM318" s="115"/>
      <c r="AN318" s="79"/>
      <c r="AO318" s="79"/>
      <c r="AP318" s="79"/>
      <c r="AQ318" s="79">
        <v>0</v>
      </c>
      <c r="AR318" s="79">
        <f t="shared" si="253"/>
        <v>0</v>
      </c>
      <c r="AS318" s="79"/>
      <c r="AT318" s="79"/>
      <c r="AU318" s="79"/>
      <c r="AV318" s="79">
        <v>3.752948</v>
      </c>
      <c r="AW318" s="79">
        <v>0.28313300000000002</v>
      </c>
      <c r="AX318" s="79">
        <v>9.6679000000000001E-2</v>
      </c>
      <c r="AY318" s="80"/>
      <c r="AZ318" s="162"/>
      <c r="BA318" s="187"/>
      <c r="BB318" s="187">
        <f t="shared" si="254"/>
        <v>160.12786800000001</v>
      </c>
      <c r="BC318" s="187">
        <f t="shared" si="243"/>
        <v>160.12786800000001</v>
      </c>
      <c r="BD318" s="187">
        <f t="shared" si="244"/>
        <v>0</v>
      </c>
      <c r="BE318" s="187"/>
      <c r="BF318" s="187"/>
      <c r="BG318" s="187"/>
    </row>
    <row r="319" spans="1:59" s="150" customFormat="1" ht="20.25" customHeight="1" x14ac:dyDescent="0.15">
      <c r="A319" s="251"/>
      <c r="B319" s="75" t="s">
        <v>46</v>
      </c>
      <c r="C319" s="74">
        <v>415.16948300000001</v>
      </c>
      <c r="D319" s="74">
        <v>166.62969999999899</v>
      </c>
      <c r="E319" s="74">
        <v>23.981727636363601</v>
      </c>
      <c r="F319" s="79">
        <f t="shared" si="245"/>
        <v>1.3939881208046956</v>
      </c>
      <c r="G319" s="74">
        <v>2.5070000000000001</v>
      </c>
      <c r="H319" s="74">
        <v>1</v>
      </c>
      <c r="I319" s="74">
        <v>0.5</v>
      </c>
      <c r="J319" s="74">
        <v>0</v>
      </c>
      <c r="K319" s="79">
        <f t="shared" si="246"/>
        <v>0.21352184841388752</v>
      </c>
      <c r="L319" s="74">
        <v>384.21948300000003</v>
      </c>
      <c r="M319" s="74">
        <v>931</v>
      </c>
      <c r="N319" s="74">
        <v>165.02269999999899</v>
      </c>
      <c r="O319" s="74">
        <v>24.7766861260768</v>
      </c>
      <c r="P319" s="79">
        <f t="shared" si="247"/>
        <v>1.8160015786977766</v>
      </c>
      <c r="Q319" s="74">
        <v>121.567902</v>
      </c>
      <c r="R319" s="74">
        <v>260</v>
      </c>
      <c r="S319" s="74">
        <v>0</v>
      </c>
      <c r="T319" s="74">
        <v>34.352573</v>
      </c>
      <c r="U319" s="74">
        <v>11.5933854604872</v>
      </c>
      <c r="V319" s="79">
        <f t="shared" si="248"/>
        <v>21.156487093877455</v>
      </c>
      <c r="W319" s="74">
        <v>384.21948300000003</v>
      </c>
      <c r="X319" s="74">
        <v>931</v>
      </c>
      <c r="Y319" s="74">
        <v>0</v>
      </c>
      <c r="Z319" s="74">
        <v>165.02269999999899</v>
      </c>
      <c r="AA319" s="74">
        <v>24.776686126077198</v>
      </c>
      <c r="AB319" s="79">
        <f t="shared" si="249"/>
        <v>1.869277810255833</v>
      </c>
      <c r="AC319" s="74">
        <v>0</v>
      </c>
      <c r="AD319" s="74">
        <v>0</v>
      </c>
      <c r="AE319" s="79">
        <f t="shared" si="250"/>
        <v>0</v>
      </c>
      <c r="AF319" s="74">
        <v>0</v>
      </c>
      <c r="AG319" s="74">
        <v>0</v>
      </c>
      <c r="AH319" s="79">
        <f t="shared" si="251"/>
        <v>0</v>
      </c>
      <c r="AI319" s="74">
        <v>0</v>
      </c>
      <c r="AJ319" s="74">
        <v>0</v>
      </c>
      <c r="AK319" s="74">
        <v>0</v>
      </c>
      <c r="AL319" s="79">
        <f t="shared" si="252"/>
        <v>0</v>
      </c>
      <c r="AM319" s="74">
        <v>0</v>
      </c>
      <c r="AN319" s="74">
        <v>0</v>
      </c>
      <c r="AO319" s="74">
        <v>0</v>
      </c>
      <c r="AP319" s="74">
        <v>0</v>
      </c>
      <c r="AQ319" s="74">
        <v>0</v>
      </c>
      <c r="AR319" s="79">
        <f t="shared" si="253"/>
        <v>0</v>
      </c>
      <c r="AS319" s="74">
        <v>0</v>
      </c>
      <c r="AT319" s="74">
        <v>0</v>
      </c>
      <c r="AU319" s="74">
        <v>0</v>
      </c>
      <c r="AV319" s="74">
        <v>1.03</v>
      </c>
      <c r="AW319" s="74">
        <v>7.6999999999999999E-2</v>
      </c>
      <c r="AX319" s="74">
        <v>0</v>
      </c>
      <c r="AY319" s="74">
        <v>0</v>
      </c>
      <c r="AZ319" s="74"/>
      <c r="BA319" s="187"/>
      <c r="BB319" s="187">
        <f t="shared" si="254"/>
        <v>166.62969999999899</v>
      </c>
      <c r="BC319" s="187">
        <f t="shared" si="243"/>
        <v>166.62969999999899</v>
      </c>
      <c r="BD319" s="187">
        <f t="shared" si="244"/>
        <v>0</v>
      </c>
      <c r="BE319" s="187"/>
      <c r="BF319" s="187"/>
      <c r="BG319" s="187"/>
    </row>
    <row r="320" spans="1:59" s="150" customFormat="1" ht="20.25" customHeight="1" x14ac:dyDescent="0.15">
      <c r="A320" s="251"/>
      <c r="B320" s="69" t="s">
        <v>36</v>
      </c>
      <c r="C320" s="74">
        <v>73.620068599999996</v>
      </c>
      <c r="D320" s="74">
        <v>20.814193</v>
      </c>
      <c r="E320" s="76">
        <v>2190.9192869533099</v>
      </c>
      <c r="F320" s="79">
        <f t="shared" si="245"/>
        <v>0.17412704809608626</v>
      </c>
      <c r="G320" s="74">
        <v>0</v>
      </c>
      <c r="H320" s="74">
        <v>0</v>
      </c>
      <c r="I320" s="74">
        <v>0</v>
      </c>
      <c r="J320" s="76" t="s">
        <v>56</v>
      </c>
      <c r="K320" s="79">
        <f t="shared" si="246"/>
        <v>0</v>
      </c>
      <c r="L320" s="74">
        <v>56.570068599999999</v>
      </c>
      <c r="M320" s="74">
        <v>109</v>
      </c>
      <c r="N320" s="74">
        <v>19.604177</v>
      </c>
      <c r="O320" s="76">
        <v>2057.7385774287</v>
      </c>
      <c r="P320" s="79">
        <f t="shared" si="247"/>
        <v>0.21573526782115948</v>
      </c>
      <c r="Q320" s="74"/>
      <c r="R320" s="74"/>
      <c r="S320" s="74"/>
      <c r="T320" s="74"/>
      <c r="U320" s="74"/>
      <c r="V320" s="79">
        <f t="shared" si="248"/>
        <v>0</v>
      </c>
      <c r="W320" s="74">
        <v>56.570068599999999</v>
      </c>
      <c r="X320" s="74">
        <v>109</v>
      </c>
      <c r="Y320" s="76">
        <v>2080</v>
      </c>
      <c r="Z320" s="74">
        <v>19.604177</v>
      </c>
      <c r="AA320" s="76">
        <v>2057.7385774287</v>
      </c>
      <c r="AB320" s="79">
        <f t="shared" si="249"/>
        <v>0.22206431632998364</v>
      </c>
      <c r="AC320" s="74">
        <v>0</v>
      </c>
      <c r="AD320" s="74">
        <v>0</v>
      </c>
      <c r="AE320" s="79">
        <f t="shared" si="250"/>
        <v>0</v>
      </c>
      <c r="AF320" s="74">
        <v>0</v>
      </c>
      <c r="AG320" s="74">
        <v>0</v>
      </c>
      <c r="AH320" s="79">
        <f t="shared" si="251"/>
        <v>0</v>
      </c>
      <c r="AI320" s="74">
        <v>0</v>
      </c>
      <c r="AJ320" s="74">
        <v>0</v>
      </c>
      <c r="AK320" s="76" t="s">
        <v>56</v>
      </c>
      <c r="AL320" s="79">
        <f t="shared" si="252"/>
        <v>0</v>
      </c>
      <c r="AM320" s="74">
        <v>0</v>
      </c>
      <c r="AN320" s="74">
        <v>0</v>
      </c>
      <c r="AO320" s="74">
        <v>0</v>
      </c>
      <c r="AP320" s="74">
        <v>0</v>
      </c>
      <c r="AQ320" s="76" t="s">
        <v>56</v>
      </c>
      <c r="AR320" s="79">
        <f t="shared" si="253"/>
        <v>0</v>
      </c>
      <c r="AS320" s="74">
        <v>0</v>
      </c>
      <c r="AT320" s="74">
        <v>0</v>
      </c>
      <c r="AU320" s="74">
        <v>0</v>
      </c>
      <c r="AV320" s="74">
        <v>0.99434</v>
      </c>
      <c r="AW320" s="74">
        <v>0.21567600000000001</v>
      </c>
      <c r="AX320" s="74">
        <v>0</v>
      </c>
      <c r="AY320" s="74">
        <v>0</v>
      </c>
      <c r="AZ320" s="74"/>
      <c r="BA320" s="187"/>
      <c r="BB320" s="187">
        <f t="shared" si="254"/>
        <v>20.814193</v>
      </c>
      <c r="BC320" s="187">
        <f t="shared" si="243"/>
        <v>20.814193</v>
      </c>
      <c r="BD320" s="187">
        <f t="shared" si="244"/>
        <v>0</v>
      </c>
      <c r="BE320" s="187"/>
      <c r="BF320" s="187"/>
      <c r="BG320" s="187"/>
    </row>
    <row r="321" spans="1:59" s="150" customFormat="1" ht="20.25" customHeight="1" x14ac:dyDescent="0.15">
      <c r="A321" s="251"/>
      <c r="B321" s="69" t="s">
        <v>64</v>
      </c>
      <c r="C321" s="79">
        <v>67.040000000000006</v>
      </c>
      <c r="D321" s="79">
        <v>19.79</v>
      </c>
      <c r="E321" s="79">
        <v>-15.9660297239915</v>
      </c>
      <c r="F321" s="79">
        <f t="shared" si="245"/>
        <v>0.16555887042181011</v>
      </c>
      <c r="G321" s="79">
        <v>0</v>
      </c>
      <c r="H321" s="79">
        <v>0</v>
      </c>
      <c r="I321" s="79">
        <v>0</v>
      </c>
      <c r="J321" s="79">
        <v>0</v>
      </c>
      <c r="K321" s="79">
        <f t="shared" si="246"/>
        <v>0</v>
      </c>
      <c r="L321" s="79">
        <v>66.64</v>
      </c>
      <c r="M321" s="79">
        <v>129</v>
      </c>
      <c r="N321" s="79">
        <v>19.45</v>
      </c>
      <c r="O321" s="79">
        <v>-17.374681393372999</v>
      </c>
      <c r="P321" s="79">
        <f t="shared" si="247"/>
        <v>0.2140386183577894</v>
      </c>
      <c r="Q321" s="79"/>
      <c r="R321" s="79"/>
      <c r="S321" s="79"/>
      <c r="T321" s="79"/>
      <c r="U321" s="79"/>
      <c r="V321" s="79">
        <f t="shared" si="248"/>
        <v>0</v>
      </c>
      <c r="W321" s="79">
        <v>66.64</v>
      </c>
      <c r="X321" s="79">
        <v>129</v>
      </c>
      <c r="Y321" s="79">
        <v>-5.1470588235294104</v>
      </c>
      <c r="Z321" s="79">
        <v>19.45</v>
      </c>
      <c r="AA321" s="79">
        <v>-17.374681393372999</v>
      </c>
      <c r="AB321" s="79">
        <f t="shared" si="249"/>
        <v>0.22031789208076324</v>
      </c>
      <c r="AC321" s="79">
        <v>0</v>
      </c>
      <c r="AD321" s="79">
        <v>0</v>
      </c>
      <c r="AE321" s="79">
        <f t="shared" si="250"/>
        <v>0</v>
      </c>
      <c r="AF321" s="79"/>
      <c r="AG321" s="79"/>
      <c r="AH321" s="79">
        <f t="shared" si="251"/>
        <v>0</v>
      </c>
      <c r="AI321" s="79">
        <v>0</v>
      </c>
      <c r="AJ321" s="79">
        <v>0</v>
      </c>
      <c r="AK321" s="79">
        <v>0</v>
      </c>
      <c r="AL321" s="79">
        <f t="shared" si="252"/>
        <v>0</v>
      </c>
      <c r="AM321" s="115"/>
      <c r="AN321" s="79">
        <v>0</v>
      </c>
      <c r="AO321" s="79">
        <v>0</v>
      </c>
      <c r="AP321" s="79">
        <v>0</v>
      </c>
      <c r="AQ321" s="79">
        <v>0</v>
      </c>
      <c r="AR321" s="79">
        <f t="shared" si="253"/>
        <v>0</v>
      </c>
      <c r="AS321" s="79">
        <v>0</v>
      </c>
      <c r="AT321" s="79">
        <v>0</v>
      </c>
      <c r="AU321" s="79"/>
      <c r="AV321" s="79">
        <v>0.34</v>
      </c>
      <c r="AW321" s="79">
        <v>0</v>
      </c>
      <c r="AX321" s="79">
        <v>0</v>
      </c>
      <c r="AY321" s="80"/>
      <c r="AZ321" s="162"/>
      <c r="BA321" s="187"/>
      <c r="BB321" s="187">
        <f t="shared" si="254"/>
        <v>19.79</v>
      </c>
      <c r="BC321" s="187">
        <f t="shared" si="243"/>
        <v>19.79</v>
      </c>
      <c r="BD321" s="187">
        <f t="shared" si="244"/>
        <v>0</v>
      </c>
      <c r="BE321" s="187"/>
      <c r="BF321" s="187"/>
      <c r="BG321" s="187"/>
    </row>
    <row r="322" spans="1:59" s="150" customFormat="1" ht="20.25" customHeight="1" x14ac:dyDescent="0.15">
      <c r="A322" s="251"/>
      <c r="B322" s="69" t="s">
        <v>38</v>
      </c>
      <c r="C322" s="83">
        <v>2320.9899999999998</v>
      </c>
      <c r="D322" s="83">
        <v>259.97000000000003</v>
      </c>
      <c r="E322" s="83">
        <v>-10.447452722951301</v>
      </c>
      <c r="F322" s="79">
        <f t="shared" si="245"/>
        <v>2.1748529329741273</v>
      </c>
      <c r="G322" s="161">
        <v>172.36</v>
      </c>
      <c r="H322" s="83">
        <v>4</v>
      </c>
      <c r="I322" s="83">
        <v>12.33</v>
      </c>
      <c r="J322" s="83">
        <v>-55.595537963296202</v>
      </c>
      <c r="K322" s="79">
        <f t="shared" si="246"/>
        <v>5.2654487818864659</v>
      </c>
      <c r="L322" s="94">
        <v>737.14</v>
      </c>
      <c r="M322" s="94">
        <v>1404</v>
      </c>
      <c r="N322" s="83">
        <v>214.36</v>
      </c>
      <c r="O322" s="83">
        <v>-7.87709497206703</v>
      </c>
      <c r="P322" s="79">
        <f t="shared" si="247"/>
        <v>2.3589366699833283</v>
      </c>
      <c r="Q322" s="83">
        <v>7.03</v>
      </c>
      <c r="R322" s="83">
        <v>26</v>
      </c>
      <c r="S322" s="83">
        <v>85.714285714285694</v>
      </c>
      <c r="T322" s="83">
        <v>2.04</v>
      </c>
      <c r="U322" s="83">
        <v>51.1111111111111</v>
      </c>
      <c r="V322" s="79">
        <f t="shared" si="248"/>
        <v>1.2563610205124958</v>
      </c>
      <c r="W322" s="94">
        <v>736.52</v>
      </c>
      <c r="X322" s="83">
        <v>1402</v>
      </c>
      <c r="Y322" s="83">
        <v>9.7885669537979592</v>
      </c>
      <c r="Z322" s="83">
        <v>214.31</v>
      </c>
      <c r="AA322" s="83">
        <v>-7.90287924366136</v>
      </c>
      <c r="AB322" s="79">
        <f t="shared" si="249"/>
        <v>2.4275746761865489</v>
      </c>
      <c r="AC322" s="83">
        <v>2</v>
      </c>
      <c r="AD322" s="83">
        <v>0.05</v>
      </c>
      <c r="AE322" s="79">
        <f t="shared" si="250"/>
        <v>2.2019449515523665E-2</v>
      </c>
      <c r="AF322" s="83">
        <v>0</v>
      </c>
      <c r="AG322" s="83">
        <v>0</v>
      </c>
      <c r="AH322" s="79">
        <f t="shared" si="251"/>
        <v>0</v>
      </c>
      <c r="AI322" s="83">
        <v>0</v>
      </c>
      <c r="AJ322" s="83">
        <v>0</v>
      </c>
      <c r="AK322" s="83">
        <v>0</v>
      </c>
      <c r="AL322" s="79">
        <f t="shared" si="252"/>
        <v>0</v>
      </c>
      <c r="AM322" s="83">
        <v>0</v>
      </c>
      <c r="AN322" s="94">
        <v>1.9</v>
      </c>
      <c r="AO322" s="83">
        <v>5</v>
      </c>
      <c r="AP322" s="83">
        <v>0.05</v>
      </c>
      <c r="AQ322" s="83">
        <v>0</v>
      </c>
      <c r="AR322" s="79">
        <f t="shared" si="253"/>
        <v>0.24305993401020015</v>
      </c>
      <c r="AS322" s="83">
        <v>0</v>
      </c>
      <c r="AT322" s="83">
        <v>0</v>
      </c>
      <c r="AU322" s="83">
        <v>15.31</v>
      </c>
      <c r="AV322" s="83">
        <v>3.57</v>
      </c>
      <c r="AW322" s="83">
        <v>14.35</v>
      </c>
      <c r="AX322" s="83">
        <v>0</v>
      </c>
      <c r="AY322" s="83">
        <v>0</v>
      </c>
      <c r="AZ322" s="83">
        <v>0</v>
      </c>
      <c r="BA322" s="187"/>
      <c r="BB322" s="187">
        <f t="shared" si="254"/>
        <v>259.97000000000003</v>
      </c>
      <c r="BC322" s="187">
        <f t="shared" si="243"/>
        <v>259.97000000000003</v>
      </c>
      <c r="BD322" s="187">
        <f t="shared" si="244"/>
        <v>0</v>
      </c>
      <c r="BE322" s="187"/>
      <c r="BF322" s="187"/>
      <c r="BG322" s="187"/>
    </row>
    <row r="323" spans="1:59" s="150" customFormat="1" ht="20.25" customHeight="1" x14ac:dyDescent="0.15">
      <c r="A323" s="251"/>
      <c r="B323" s="120" t="s">
        <v>34</v>
      </c>
      <c r="C323" s="79">
        <v>820.30214088000002</v>
      </c>
      <c r="D323" s="79">
        <v>116.936204</v>
      </c>
      <c r="E323" s="79">
        <v>38.0623078160231</v>
      </c>
      <c r="F323" s="79">
        <f t="shared" si="245"/>
        <v>0.97826305435342875</v>
      </c>
      <c r="G323" s="79">
        <v>80</v>
      </c>
      <c r="H323" s="79">
        <v>5</v>
      </c>
      <c r="I323" s="79">
        <v>17.740566000000001</v>
      </c>
      <c r="J323" s="79">
        <v>-9.2860600950962606</v>
      </c>
      <c r="K323" s="79">
        <f t="shared" si="246"/>
        <v>7.5759968884571345</v>
      </c>
      <c r="L323" s="79">
        <v>300.73634088</v>
      </c>
      <c r="M323" s="79">
        <v>494</v>
      </c>
      <c r="N323" s="79">
        <v>80.644593</v>
      </c>
      <c r="O323" s="79">
        <v>25.870304406798599</v>
      </c>
      <c r="P323" s="79">
        <f t="shared" si="247"/>
        <v>0.88745795700494878</v>
      </c>
      <c r="Q323" s="79">
        <v>1.252</v>
      </c>
      <c r="R323" s="79">
        <v>2</v>
      </c>
      <c r="S323" s="79">
        <v>-98.8826815642458</v>
      </c>
      <c r="T323" s="79">
        <v>0.186838</v>
      </c>
      <c r="U323" s="79">
        <v>-99.327685819369705</v>
      </c>
      <c r="V323" s="79">
        <f t="shared" si="248"/>
        <v>0.11506665703456553</v>
      </c>
      <c r="W323" s="79">
        <v>300.73634088</v>
      </c>
      <c r="X323" s="79">
        <v>494</v>
      </c>
      <c r="Y323" s="79">
        <v>36.4640883977901</v>
      </c>
      <c r="Z323" s="79">
        <v>80.644593</v>
      </c>
      <c r="AA323" s="79">
        <v>25.870304406798599</v>
      </c>
      <c r="AB323" s="79">
        <f t="shared" si="249"/>
        <v>0.91349340552550529</v>
      </c>
      <c r="AC323" s="79">
        <v>0</v>
      </c>
      <c r="AD323" s="79">
        <v>0</v>
      </c>
      <c r="AE323" s="79">
        <f t="shared" si="250"/>
        <v>0</v>
      </c>
      <c r="AF323" s="79">
        <v>0</v>
      </c>
      <c r="AG323" s="79">
        <v>0</v>
      </c>
      <c r="AH323" s="79">
        <f t="shared" si="251"/>
        <v>0</v>
      </c>
      <c r="AI323" s="79"/>
      <c r="AJ323" s="79"/>
      <c r="AK323" s="79"/>
      <c r="AL323" s="79">
        <f t="shared" si="252"/>
        <v>0</v>
      </c>
      <c r="AM323" s="115"/>
      <c r="AN323" s="79">
        <v>0.18</v>
      </c>
      <c r="AO323" s="79">
        <v>1</v>
      </c>
      <c r="AP323" s="79">
        <v>9.4330000000000004E-3</v>
      </c>
      <c r="AQ323" s="79" t="s">
        <v>56</v>
      </c>
      <c r="AR323" s="79">
        <f t="shared" si="253"/>
        <v>4.5855687150364359E-2</v>
      </c>
      <c r="AS323" s="79">
        <v>0</v>
      </c>
      <c r="AT323" s="79">
        <v>0</v>
      </c>
      <c r="AU323" s="79">
        <v>0</v>
      </c>
      <c r="AV323" s="79">
        <v>6.0783019999999999</v>
      </c>
      <c r="AW323" s="79">
        <v>12.46331</v>
      </c>
      <c r="AX323" s="79">
        <v>0</v>
      </c>
      <c r="AY323" s="80">
        <v>-5.8207660913467402E-15</v>
      </c>
      <c r="AZ323" s="162"/>
      <c r="BA323" s="187"/>
      <c r="BB323" s="187">
        <f t="shared" si="254"/>
        <v>116.936204</v>
      </c>
      <c r="BC323" s="187">
        <f t="shared" si="243"/>
        <v>116.936204</v>
      </c>
      <c r="BD323" s="187">
        <f t="shared" si="244"/>
        <v>0</v>
      </c>
      <c r="BE323" s="187"/>
      <c r="BF323" s="187"/>
      <c r="BG323" s="187"/>
    </row>
    <row r="324" spans="1:59" s="150" customFormat="1" ht="20.25" customHeight="1" x14ac:dyDescent="0.15">
      <c r="A324" s="251"/>
      <c r="B324" s="120" t="s">
        <v>39</v>
      </c>
      <c r="C324" s="89">
        <v>1739.38011682</v>
      </c>
      <c r="D324" s="87">
        <v>353.42186700000002</v>
      </c>
      <c r="E324" s="88">
        <v>11.3449540574534</v>
      </c>
      <c r="F324" s="79">
        <f t="shared" si="245"/>
        <v>2.9566510905956149</v>
      </c>
      <c r="G324" s="95">
        <v>0</v>
      </c>
      <c r="H324" s="95">
        <v>0</v>
      </c>
      <c r="I324" s="95">
        <v>0</v>
      </c>
      <c r="J324" s="88">
        <v>-100</v>
      </c>
      <c r="K324" s="79">
        <f t="shared" si="246"/>
        <v>0</v>
      </c>
      <c r="L324" s="89">
        <v>1152.61011682</v>
      </c>
      <c r="M324" s="89">
        <v>2118</v>
      </c>
      <c r="N324" s="89">
        <v>327.85963400000003</v>
      </c>
      <c r="O324" s="88">
        <v>13.8024868130796</v>
      </c>
      <c r="P324" s="79">
        <f t="shared" si="247"/>
        <v>3.6079497725784324</v>
      </c>
      <c r="Q324" s="89">
        <v>39.666474999999998</v>
      </c>
      <c r="R324" s="89">
        <v>77</v>
      </c>
      <c r="S324" s="88" t="s">
        <v>49</v>
      </c>
      <c r="T324" s="89">
        <v>9.7736000000000001</v>
      </c>
      <c r="U324" s="88" t="s">
        <v>49</v>
      </c>
      <c r="V324" s="79">
        <f t="shared" si="248"/>
        <v>6.0192010147455539</v>
      </c>
      <c r="W324" s="87">
        <v>1151.366671</v>
      </c>
      <c r="X324" s="89">
        <v>2118</v>
      </c>
      <c r="Y324" s="88">
        <v>38.976377952755897</v>
      </c>
      <c r="Z324" s="87">
        <v>327.85963400000003</v>
      </c>
      <c r="AA324" s="88" t="s">
        <v>49</v>
      </c>
      <c r="AB324" s="79">
        <f t="shared" si="249"/>
        <v>3.7137965789846037</v>
      </c>
      <c r="AC324" s="89">
        <v>0</v>
      </c>
      <c r="AD324" s="89">
        <v>0</v>
      </c>
      <c r="AE324" s="79">
        <f t="shared" si="250"/>
        <v>0</v>
      </c>
      <c r="AF324" s="89">
        <v>0</v>
      </c>
      <c r="AG324" s="89">
        <v>0</v>
      </c>
      <c r="AH324" s="79">
        <f t="shared" si="251"/>
        <v>0</v>
      </c>
      <c r="AI324" s="102">
        <v>0</v>
      </c>
      <c r="AJ324" s="102">
        <v>0</v>
      </c>
      <c r="AK324" s="102" t="s">
        <v>49</v>
      </c>
      <c r="AL324" s="79">
        <f t="shared" si="252"/>
        <v>0</v>
      </c>
      <c r="AM324" s="102"/>
      <c r="AN324" s="103">
        <v>0.3</v>
      </c>
      <c r="AO324" s="89">
        <v>5</v>
      </c>
      <c r="AP324" s="102">
        <v>1.1322E-2</v>
      </c>
      <c r="AQ324" s="88">
        <v>-19.9971735443754</v>
      </c>
      <c r="AR324" s="79">
        <f t="shared" si="253"/>
        <v>5.5038491457269717E-2</v>
      </c>
      <c r="AS324" s="89">
        <v>0</v>
      </c>
      <c r="AT324" s="102">
        <v>0</v>
      </c>
      <c r="AU324" s="102">
        <v>0</v>
      </c>
      <c r="AV324" s="88">
        <v>21.098013000000002</v>
      </c>
      <c r="AW324" s="102">
        <v>4.192698</v>
      </c>
      <c r="AX324" s="102">
        <v>0.26019999999999999</v>
      </c>
      <c r="AY324" s="102"/>
      <c r="AZ324" s="102"/>
      <c r="BA324" s="187"/>
      <c r="BB324" s="187">
        <f t="shared" si="254"/>
        <v>353.42186700000002</v>
      </c>
      <c r="BC324" s="187">
        <f t="shared" si="243"/>
        <v>353.42186700000002</v>
      </c>
      <c r="BD324" s="187">
        <f t="shared" si="244"/>
        <v>0</v>
      </c>
      <c r="BE324" s="187"/>
      <c r="BF324" s="187"/>
      <c r="BG324" s="187"/>
    </row>
    <row r="325" spans="1:59" s="150" customFormat="1" ht="20.25" customHeight="1" x14ac:dyDescent="0.15">
      <c r="A325" s="251"/>
      <c r="B325" s="120" t="s">
        <v>63</v>
      </c>
      <c r="C325" s="89">
        <v>733.95119999999997</v>
      </c>
      <c r="D325" s="87">
        <v>88.364800000000002</v>
      </c>
      <c r="E325" s="88"/>
      <c r="F325" s="79">
        <f t="shared" si="245"/>
        <v>0.73924085260480887</v>
      </c>
      <c r="G325" s="95">
        <v>2</v>
      </c>
      <c r="H325" s="95">
        <v>1</v>
      </c>
      <c r="I325" s="95">
        <v>0.21690000000000001</v>
      </c>
      <c r="J325" s="88"/>
      <c r="K325" s="79">
        <f t="shared" si="246"/>
        <v>9.2625777841944409E-2</v>
      </c>
      <c r="L325" s="89">
        <v>204.5308</v>
      </c>
      <c r="M325" s="89">
        <v>270</v>
      </c>
      <c r="N325" s="89">
        <v>62.838799999999999</v>
      </c>
      <c r="O325" s="88"/>
      <c r="P325" s="79">
        <f t="shared" si="247"/>
        <v>0.69151310700573032</v>
      </c>
      <c r="Q325" s="89"/>
      <c r="R325" s="89"/>
      <c r="S325" s="88"/>
      <c r="T325" s="89"/>
      <c r="U325" s="88"/>
      <c r="V325" s="79">
        <f t="shared" si="248"/>
        <v>0</v>
      </c>
      <c r="W325" s="87">
        <v>204.5308</v>
      </c>
      <c r="X325" s="89">
        <v>270</v>
      </c>
      <c r="Y325" s="88"/>
      <c r="Z325" s="87">
        <v>62.838799999999999</v>
      </c>
      <c r="AA325" s="88"/>
      <c r="AB325" s="79">
        <f t="shared" si="249"/>
        <v>0.71180010061103682</v>
      </c>
      <c r="AC325" s="89"/>
      <c r="AD325" s="89"/>
      <c r="AE325" s="79">
        <f t="shared" si="250"/>
        <v>0</v>
      </c>
      <c r="AF325" s="89"/>
      <c r="AG325" s="89"/>
      <c r="AH325" s="79">
        <f t="shared" si="251"/>
        <v>0</v>
      </c>
      <c r="AI325" s="102"/>
      <c r="AJ325" s="102"/>
      <c r="AK325" s="102"/>
      <c r="AL325" s="79">
        <f t="shared" si="252"/>
        <v>0</v>
      </c>
      <c r="AM325" s="102"/>
      <c r="AN325" s="103"/>
      <c r="AO325" s="89"/>
      <c r="AP325" s="102"/>
      <c r="AQ325" s="88"/>
      <c r="AR325" s="79">
        <f t="shared" si="253"/>
        <v>0</v>
      </c>
      <c r="AS325" s="89"/>
      <c r="AT325" s="102"/>
      <c r="AU325" s="102"/>
      <c r="AV325" s="88">
        <v>3.4336000000000002</v>
      </c>
      <c r="AW325" s="102">
        <v>21.512799999999999</v>
      </c>
      <c r="AX325" s="102">
        <v>7.9699999999999993E-2</v>
      </c>
      <c r="AY325" s="102">
        <v>0.28299999999999997</v>
      </c>
      <c r="AZ325" s="102"/>
      <c r="BA325" s="187"/>
      <c r="BB325" s="187">
        <f t="shared" si="254"/>
        <v>88.364800000000002</v>
      </c>
      <c r="BC325" s="187">
        <f t="shared" si="243"/>
        <v>88.364800000000002</v>
      </c>
      <c r="BD325" s="187">
        <f t="shared" si="244"/>
        <v>0</v>
      </c>
      <c r="BE325" s="187"/>
      <c r="BF325" s="187"/>
      <c r="BG325" s="187"/>
    </row>
    <row r="326" spans="1:59" s="150" customFormat="1" ht="20.25" customHeight="1" x14ac:dyDescent="0.15">
      <c r="A326" s="252"/>
      <c r="B326" s="90" t="s">
        <v>17</v>
      </c>
      <c r="C326" s="203">
        <f>C310+C311+C312+C313+C314+C315+C316+C317+C318+C319+C320+C321+C322+C323+C324+C325</f>
        <v>83964.196169819988</v>
      </c>
      <c r="D326" s="203">
        <f t="shared" ref="D326:AI326" si="255">D310+D311+D312+D313+D314+D315+D316+D317+D318+D319+D320+D321+D322+D323+D324+D325</f>
        <v>11953.451934999997</v>
      </c>
      <c r="E326" s="203">
        <v>1.68</v>
      </c>
      <c r="F326" s="158">
        <f>D326/$D$390*100</f>
        <v>2.2013121113253047</v>
      </c>
      <c r="G326" s="203">
        <f t="shared" si="255"/>
        <v>1744.3064955500004</v>
      </c>
      <c r="H326" s="203">
        <f t="shared" si="255"/>
        <v>74</v>
      </c>
      <c r="I326" s="203">
        <f t="shared" si="255"/>
        <v>234.16807400000002</v>
      </c>
      <c r="J326" s="203">
        <v>-16.989999999999998</v>
      </c>
      <c r="K326" s="158">
        <f>I326/$I$390*100</f>
        <v>1.5108484596117788</v>
      </c>
      <c r="L326" s="203">
        <f t="shared" si="255"/>
        <v>28503.080525050005</v>
      </c>
      <c r="M326" s="203">
        <f t="shared" si="255"/>
        <v>72396</v>
      </c>
      <c r="N326" s="203">
        <f t="shared" si="255"/>
        <v>9087.1451840000009</v>
      </c>
      <c r="O326" s="203">
        <v>1.1399999999999999</v>
      </c>
      <c r="P326" s="158">
        <f>N326/$N$390*100</f>
        <v>2.3706703576153947</v>
      </c>
      <c r="Q326" s="203">
        <f t="shared" si="255"/>
        <v>619.48598879999986</v>
      </c>
      <c r="R326" s="203">
        <f t="shared" si="255"/>
        <v>1242</v>
      </c>
      <c r="S326" s="203">
        <v>-83.52</v>
      </c>
      <c r="T326" s="203">
        <f t="shared" si="255"/>
        <v>162.37370999999996</v>
      </c>
      <c r="U326" s="203">
        <v>-87.64</v>
      </c>
      <c r="V326" s="158">
        <f>T326/$T$390*100</f>
        <v>1.4737160420234663</v>
      </c>
      <c r="W326" s="203">
        <f t="shared" si="255"/>
        <v>26201.081079230004</v>
      </c>
      <c r="X326" s="203">
        <f t="shared" si="255"/>
        <v>52746</v>
      </c>
      <c r="Y326" s="203">
        <v>-9.9</v>
      </c>
      <c r="Z326" s="203">
        <f t="shared" si="255"/>
        <v>8828.1527280000009</v>
      </c>
      <c r="AA326" s="203">
        <v>-0.91</v>
      </c>
      <c r="AB326" s="158">
        <f>Z326/$Z$390*100</f>
        <v>2.3231437556252668</v>
      </c>
      <c r="AC326" s="203">
        <f t="shared" si="255"/>
        <v>19098</v>
      </c>
      <c r="AD326" s="203">
        <f t="shared" si="255"/>
        <v>227.07198000000002</v>
      </c>
      <c r="AE326" s="158">
        <f>AD326/$AD$390*100</f>
        <v>7.5214367823759121</v>
      </c>
      <c r="AF326" s="203">
        <f t="shared" si="255"/>
        <v>552</v>
      </c>
      <c r="AG326" s="203">
        <f t="shared" si="255"/>
        <v>31.920476000000001</v>
      </c>
      <c r="AH326" s="158">
        <f>AG326/$AG$390*100</f>
        <v>11.879113321221755</v>
      </c>
      <c r="AI326" s="203">
        <f t="shared" si="255"/>
        <v>861.72600499999999</v>
      </c>
      <c r="AJ326" s="203">
        <f t="shared" ref="AJ326:AZ326" si="256">AJ310+AJ311+AJ312+AJ313+AJ314+AJ315+AJ316+AJ317+AJ318+AJ319+AJ320+AJ321+AJ322+AJ323+AJ324+AJ325</f>
        <v>560.95409100000006</v>
      </c>
      <c r="AK326" s="203">
        <v>160.83000000000001</v>
      </c>
      <c r="AL326" s="158">
        <f>AJ326/$AJ$390*100</f>
        <v>2.5179344603422309</v>
      </c>
      <c r="AM326" s="203">
        <f t="shared" si="256"/>
        <v>551.85359100000005</v>
      </c>
      <c r="AN326" s="203">
        <f t="shared" si="256"/>
        <v>279.49525</v>
      </c>
      <c r="AO326" s="203">
        <f t="shared" si="256"/>
        <v>421</v>
      </c>
      <c r="AP326" s="203">
        <f t="shared" si="256"/>
        <v>20.571058000000001</v>
      </c>
      <c r="AQ326" s="203">
        <v>7.76</v>
      </c>
      <c r="AR326" s="158">
        <f>AP326/$AP$390*100</f>
        <v>1.0915107198535614</v>
      </c>
      <c r="AS326" s="203">
        <f t="shared" si="256"/>
        <v>14.043773999999999</v>
      </c>
      <c r="AT326" s="203">
        <f t="shared" si="256"/>
        <v>38.681122000000002</v>
      </c>
      <c r="AU326" s="203">
        <f t="shared" si="256"/>
        <v>15.31</v>
      </c>
      <c r="AV326" s="203">
        <f t="shared" si="256"/>
        <v>766.05882999999994</v>
      </c>
      <c r="AW326" s="203">
        <f t="shared" si="256"/>
        <v>905.16304000000002</v>
      </c>
      <c r="AX326" s="203">
        <f t="shared" si="256"/>
        <v>311.07376199999999</v>
      </c>
      <c r="AY326" s="203">
        <f t="shared" si="256"/>
        <v>0.28300000000005099</v>
      </c>
      <c r="AZ326" s="203">
        <f t="shared" si="256"/>
        <v>221.14843999999999</v>
      </c>
      <c r="BA326" s="187"/>
      <c r="BB326" s="187">
        <f t="shared" si="254"/>
        <v>11953.451934999997</v>
      </c>
      <c r="BC326" s="187">
        <f t="shared" si="243"/>
        <v>11953.451934999997</v>
      </c>
      <c r="BD326" s="187">
        <f t="shared" si="244"/>
        <v>0</v>
      </c>
      <c r="BE326" s="187"/>
      <c r="BF326" s="187"/>
      <c r="BG326" s="187"/>
    </row>
    <row r="327" spans="1:59" s="150" customFormat="1" ht="20.25" customHeight="1" x14ac:dyDescent="0.15">
      <c r="A327" s="253" t="s">
        <v>93</v>
      </c>
      <c r="B327" s="120" t="s">
        <v>74</v>
      </c>
      <c r="C327" s="79">
        <v>17705.097451379999</v>
      </c>
      <c r="D327" s="79">
        <v>5041.7827209999996</v>
      </c>
      <c r="E327" s="79">
        <v>-9.3841903644076297E-2</v>
      </c>
      <c r="F327" s="79">
        <f>D327/$D$339*100</f>
        <v>48.056391607511024</v>
      </c>
      <c r="G327" s="79">
        <v>0.43500415999999997</v>
      </c>
      <c r="H327" s="79">
        <v>33</v>
      </c>
      <c r="I327" s="79">
        <v>43.500416000000001</v>
      </c>
      <c r="J327" s="79">
        <v>54.965243765656403</v>
      </c>
      <c r="K327" s="79">
        <f>I327/$I$339*100</f>
        <v>67.154874332046958</v>
      </c>
      <c r="L327" s="79">
        <v>12851.13534646</v>
      </c>
      <c r="M327" s="79">
        <v>30665</v>
      </c>
      <c r="N327" s="79">
        <v>3880.5918470000001</v>
      </c>
      <c r="O327" s="79">
        <v>-11.566882081164101</v>
      </c>
      <c r="P327" s="79">
        <f>N327/$N$339*100</f>
        <v>44.538474778161437</v>
      </c>
      <c r="Q327" s="79">
        <v>30.757128399999999</v>
      </c>
      <c r="R327" s="79">
        <v>74</v>
      </c>
      <c r="S327" s="79"/>
      <c r="T327" s="79">
        <v>7.9480389999999996</v>
      </c>
      <c r="U327" s="79"/>
      <c r="V327" s="79">
        <f>T327/$T$339*100</f>
        <v>2.6735053035989873</v>
      </c>
      <c r="W327" s="79">
        <v>11883.401346459999</v>
      </c>
      <c r="X327" s="79">
        <v>22606</v>
      </c>
      <c r="Y327" s="79"/>
      <c r="Z327" s="79">
        <v>3786.4408739999999</v>
      </c>
      <c r="AA327" s="79"/>
      <c r="AB327" s="79">
        <f>Z327/$Z$339*100</f>
        <v>44.155185845211896</v>
      </c>
      <c r="AC327" s="79">
        <v>8013</v>
      </c>
      <c r="AD327" s="79">
        <v>90.711076000000006</v>
      </c>
      <c r="AE327" s="79">
        <f>AD327/$AD$339*100</f>
        <v>68.102806765589364</v>
      </c>
      <c r="AF327" s="79">
        <v>46</v>
      </c>
      <c r="AG327" s="79">
        <v>3.4398970000000002</v>
      </c>
      <c r="AH327" s="79">
        <f>AG327/$AG$339*100</f>
        <v>78.216861377153663</v>
      </c>
      <c r="AI327" s="79">
        <v>150.31969000000001</v>
      </c>
      <c r="AJ327" s="79">
        <v>633.39800000000002</v>
      </c>
      <c r="AK327" s="79">
        <v>198.73471347383099</v>
      </c>
      <c r="AL327" s="79">
        <f>AJ327/$AJ$339*100</f>
        <v>96.537112609129466</v>
      </c>
      <c r="AM327" s="115">
        <v>633.39800000000002</v>
      </c>
      <c r="AN327" s="79">
        <v>113.58809814999999</v>
      </c>
      <c r="AO327" s="79">
        <v>101</v>
      </c>
      <c r="AP327" s="79">
        <v>18.391293000000001</v>
      </c>
      <c r="AQ327" s="79">
        <v>-53.215598578067898</v>
      </c>
      <c r="AR327" s="79">
        <f>AP327/$AP$339*100</f>
        <v>66.9871150109756</v>
      </c>
      <c r="AS327" s="79">
        <v>0</v>
      </c>
      <c r="AT327" s="79">
        <v>2.015749</v>
      </c>
      <c r="AU327" s="79">
        <v>79.735810999999998</v>
      </c>
      <c r="AV327" s="79">
        <v>239.31121400000001</v>
      </c>
      <c r="AW327" s="79">
        <v>120.366004</v>
      </c>
      <c r="AX327" s="79">
        <v>24.472387000000001</v>
      </c>
      <c r="AY327" s="80">
        <v>0</v>
      </c>
      <c r="AZ327" s="162">
        <v>1107.253584</v>
      </c>
      <c r="BA327" s="187"/>
      <c r="BB327" s="187">
        <f t="shared" si="254"/>
        <v>5041.7827209999996</v>
      </c>
      <c r="BC327" s="187">
        <f t="shared" si="243"/>
        <v>5041.7827209999996</v>
      </c>
      <c r="BD327" s="187">
        <f t="shared" si="244"/>
        <v>0</v>
      </c>
      <c r="BE327" s="187"/>
      <c r="BF327" s="187"/>
      <c r="BG327" s="187"/>
    </row>
    <row r="328" spans="1:59" s="150" customFormat="1" ht="20.25" customHeight="1" x14ac:dyDescent="0.15">
      <c r="A328" s="254"/>
      <c r="B328" s="69" t="s">
        <v>31</v>
      </c>
      <c r="C328" s="74">
        <v>7357.4047133800004</v>
      </c>
      <c r="D328" s="74">
        <v>1266.382204</v>
      </c>
      <c r="E328" s="74">
        <v>2.5150281744301699</v>
      </c>
      <c r="F328" s="79">
        <f t="shared" ref="F328:F338" si="257">D328/$D$339*100</f>
        <v>12.070682631110339</v>
      </c>
      <c r="G328" s="74">
        <v>105.48691737999999</v>
      </c>
      <c r="H328" s="74">
        <v>10</v>
      </c>
      <c r="I328" s="74">
        <v>9.0756589999999999</v>
      </c>
      <c r="J328" s="74">
        <v>4.33374948842813</v>
      </c>
      <c r="K328" s="79">
        <f t="shared" ref="K328:K338" si="258">I328/$I$339*100</f>
        <v>14.010779566464626</v>
      </c>
      <c r="L328" s="74">
        <v>3221.207316</v>
      </c>
      <c r="M328" s="74">
        <v>7074</v>
      </c>
      <c r="N328" s="74">
        <v>1149.3064139999999</v>
      </c>
      <c r="O328" s="74">
        <v>3.8025809951809801</v>
      </c>
      <c r="P328" s="79">
        <f t="shared" ref="P328:P338" si="259">N328/$N$339*100</f>
        <v>13.190862824672156</v>
      </c>
      <c r="Q328" s="74">
        <v>803.92324699999995</v>
      </c>
      <c r="R328" s="74">
        <v>1459</v>
      </c>
      <c r="S328" s="74">
        <v>57.729729729729698</v>
      </c>
      <c r="T328" s="74">
        <v>209.30273500000001</v>
      </c>
      <c r="U328" s="74">
        <v>33.416248993104603</v>
      </c>
      <c r="V328" s="79">
        <f t="shared" ref="V328:V338" si="260">T328/$T$339*100</f>
        <v>70.403777847626742</v>
      </c>
      <c r="W328" s="74">
        <v>3024.2103160000001</v>
      </c>
      <c r="X328" s="74">
        <v>5308</v>
      </c>
      <c r="Y328" s="74">
        <v>13.032367972742801</v>
      </c>
      <c r="Z328" s="74">
        <v>1130.687664</v>
      </c>
      <c r="AA328" s="74">
        <v>4.8954571357158603</v>
      </c>
      <c r="AB328" s="79">
        <f t="shared" ref="AB328:AB338" si="261">Z328/$Z$339*100</f>
        <v>13.185396417947212</v>
      </c>
      <c r="AC328" s="74">
        <v>1766</v>
      </c>
      <c r="AD328" s="74">
        <v>18.618749999999999</v>
      </c>
      <c r="AE328" s="79">
        <f t="shared" ref="AE328:AE338" si="262">AD328/$AD$339*100</f>
        <v>13.978327558002032</v>
      </c>
      <c r="AF328" s="74">
        <v>0</v>
      </c>
      <c r="AG328" s="74">
        <v>0</v>
      </c>
      <c r="AH328" s="79">
        <f t="shared" ref="AH328:AH338" si="263">AG328/$AG$339*100</f>
        <v>0</v>
      </c>
      <c r="AI328" s="74">
        <v>0</v>
      </c>
      <c r="AJ328" s="74">
        <v>0</v>
      </c>
      <c r="AK328" s="74" t="e">
        <v>#DIV/0!</v>
      </c>
      <c r="AL328" s="79">
        <f t="shared" ref="AL328:AL338" si="264">AJ328/$AJ$339*100</f>
        <v>0</v>
      </c>
      <c r="AM328" s="74">
        <v>0</v>
      </c>
      <c r="AN328" s="74">
        <v>570.33029999999997</v>
      </c>
      <c r="AO328" s="74">
        <v>836</v>
      </c>
      <c r="AP328" s="74">
        <v>2.7270080000000001</v>
      </c>
      <c r="AQ328" s="74">
        <v>212.544612260148</v>
      </c>
      <c r="AR328" s="79">
        <f t="shared" ref="AR328:AR338" si="265">AP328/$AP$339*100</f>
        <v>9.9326566398485721</v>
      </c>
      <c r="AS328" s="74">
        <v>0</v>
      </c>
      <c r="AT328" s="74">
        <v>0</v>
      </c>
      <c r="AU328" s="74">
        <v>0</v>
      </c>
      <c r="AV328" s="74">
        <v>72.772481999999997</v>
      </c>
      <c r="AW328" s="74">
        <v>27.607161999999999</v>
      </c>
      <c r="AX328" s="74">
        <v>4.8934790000000001</v>
      </c>
      <c r="AY328" s="74">
        <v>0</v>
      </c>
      <c r="AZ328" s="74">
        <v>0</v>
      </c>
      <c r="BA328" s="187"/>
      <c r="BB328" s="187">
        <f t="shared" si="254"/>
        <v>1266.382204</v>
      </c>
      <c r="BC328" s="187">
        <f t="shared" si="243"/>
        <v>1266.3822040000002</v>
      </c>
      <c r="BD328" s="187">
        <f t="shared" si="244"/>
        <v>0</v>
      </c>
      <c r="BE328" s="187"/>
      <c r="BF328" s="187"/>
      <c r="BG328" s="187"/>
    </row>
    <row r="329" spans="1:59" s="150" customFormat="1" ht="20.25" customHeight="1" x14ac:dyDescent="0.15">
      <c r="A329" s="254"/>
      <c r="B329" s="120" t="s">
        <v>33</v>
      </c>
      <c r="C329" s="76">
        <v>2760.6960913200001</v>
      </c>
      <c r="D329" s="76">
        <v>672.80997200000002</v>
      </c>
      <c r="E329" s="76">
        <v>-1.0491562166130786</v>
      </c>
      <c r="F329" s="79">
        <f t="shared" si="257"/>
        <v>6.4129736010237179</v>
      </c>
      <c r="G329" s="76">
        <v>0</v>
      </c>
      <c r="H329" s="76">
        <v>0</v>
      </c>
      <c r="I329" s="76">
        <v>0</v>
      </c>
      <c r="J329" s="76" t="e">
        <v>#DIV/0!</v>
      </c>
      <c r="K329" s="79">
        <f t="shared" si="258"/>
        <v>0</v>
      </c>
      <c r="L329" s="76">
        <v>1255.2215279899999</v>
      </c>
      <c r="M329" s="76">
        <v>2782</v>
      </c>
      <c r="N329" s="76">
        <v>412.29564900000003</v>
      </c>
      <c r="O329" s="76">
        <v>10.863400664894328</v>
      </c>
      <c r="P329" s="79">
        <f t="shared" si="259"/>
        <v>4.7320151379301194</v>
      </c>
      <c r="Q329" s="76">
        <v>179.50882518</v>
      </c>
      <c r="R329" s="81">
        <v>290</v>
      </c>
      <c r="S329" s="76">
        <v>3525</v>
      </c>
      <c r="T329" s="76">
        <v>49.559420999999993</v>
      </c>
      <c r="U329" s="76">
        <v>-6.1920038916766345</v>
      </c>
      <c r="V329" s="79">
        <f t="shared" si="260"/>
        <v>16.670448507713036</v>
      </c>
      <c r="W329" s="76">
        <v>1168.51751799</v>
      </c>
      <c r="X329" s="76">
        <v>2053</v>
      </c>
      <c r="Y329" s="76">
        <v>13.175303197353916</v>
      </c>
      <c r="Z329" s="76">
        <v>402.84883900000005</v>
      </c>
      <c r="AA329" s="76">
        <v>14.035978150490781</v>
      </c>
      <c r="AB329" s="79">
        <f t="shared" si="261"/>
        <v>4.6977797740656992</v>
      </c>
      <c r="AC329" s="76">
        <v>719</v>
      </c>
      <c r="AD329" s="76">
        <v>8.4988100000000006</v>
      </c>
      <c r="AE329" s="79">
        <f t="shared" si="262"/>
        <v>6.3806190014487161</v>
      </c>
      <c r="AF329" s="76">
        <v>10</v>
      </c>
      <c r="AG329" s="76">
        <v>0.94799999999999995</v>
      </c>
      <c r="AH329" s="79">
        <f t="shared" si="263"/>
        <v>21.555757217597407</v>
      </c>
      <c r="AI329" s="76">
        <v>29.340399999999999</v>
      </c>
      <c r="AJ329" s="76">
        <v>22.720649999999999</v>
      </c>
      <c r="AK329" s="76">
        <v>9.4344802673169035</v>
      </c>
      <c r="AL329" s="79">
        <f t="shared" si="264"/>
        <v>3.4628873908705384</v>
      </c>
      <c r="AM329" s="76">
        <v>21.964649999999999</v>
      </c>
      <c r="AN329" s="76">
        <v>127.54</v>
      </c>
      <c r="AO329" s="76">
        <v>241</v>
      </c>
      <c r="AP329" s="76">
        <v>0.69127299999999992</v>
      </c>
      <c r="AQ329" s="76">
        <v>1121.24408169034</v>
      </c>
      <c r="AR329" s="79">
        <f t="shared" si="265"/>
        <v>2.5178427615166665</v>
      </c>
      <c r="AS329" s="76">
        <v>55.674602</v>
      </c>
      <c r="AT329" s="76">
        <v>0</v>
      </c>
      <c r="AU329" s="76">
        <v>0</v>
      </c>
      <c r="AV329" s="76">
        <v>168.897053</v>
      </c>
      <c r="AW329" s="76">
        <v>10.830355000000001</v>
      </c>
      <c r="AX329" s="76">
        <v>1.7003900000000001</v>
      </c>
      <c r="AY329" s="76">
        <v>-4.8849813083506888E-15</v>
      </c>
      <c r="AZ329" s="76"/>
      <c r="BA329" s="187"/>
      <c r="BB329" s="187">
        <f t="shared" ref="BB329:BB350" si="266">D329</f>
        <v>672.80997200000002</v>
      </c>
      <c r="BC329" s="187">
        <f t="shared" ref="BC329:BC350" si="267">I329+N329+AJ329+AP329+AS329+AT329+AU329+AV329+AW329+AX329+AY329</f>
        <v>672.80997200000002</v>
      </c>
      <c r="BD329" s="187">
        <f t="shared" ref="BD329:BD345" si="268">BC329-BB329</f>
        <v>0</v>
      </c>
      <c r="BE329" s="187"/>
      <c r="BF329" s="187"/>
      <c r="BG329" s="187"/>
    </row>
    <row r="330" spans="1:59" s="150" customFormat="1" ht="20.25" customHeight="1" x14ac:dyDescent="0.15">
      <c r="A330" s="254"/>
      <c r="B330" s="120" t="s">
        <v>44</v>
      </c>
      <c r="C330" s="74">
        <v>6971.4130112399998</v>
      </c>
      <c r="D330" s="74">
        <v>100.891828</v>
      </c>
      <c r="E330" s="74">
        <v>-20.3642853148909</v>
      </c>
      <c r="F330" s="79">
        <f t="shared" si="257"/>
        <v>0.96166325775419037</v>
      </c>
      <c r="G330" s="74">
        <v>0</v>
      </c>
      <c r="H330" s="74">
        <v>0</v>
      </c>
      <c r="I330" s="74">
        <v>0</v>
      </c>
      <c r="J330" s="74">
        <v>0</v>
      </c>
      <c r="K330" s="79">
        <f t="shared" si="258"/>
        <v>0</v>
      </c>
      <c r="L330" s="74">
        <v>282.1742036</v>
      </c>
      <c r="M330" s="74">
        <v>1319</v>
      </c>
      <c r="N330" s="74">
        <v>66.431747999999999</v>
      </c>
      <c r="O330" s="74">
        <v>-40.9787888341666</v>
      </c>
      <c r="P330" s="79">
        <f t="shared" si="259"/>
        <v>0.76245295805961533</v>
      </c>
      <c r="Q330" s="74">
        <v>55.408543799999997</v>
      </c>
      <c r="R330" s="74">
        <v>105</v>
      </c>
      <c r="S330" s="74">
        <v>0</v>
      </c>
      <c r="T330" s="74">
        <v>12.409573999999999</v>
      </c>
      <c r="U330" s="74">
        <v>-62.562001836546202</v>
      </c>
      <c r="V330" s="79">
        <f t="shared" si="260"/>
        <v>4.1742449809826176</v>
      </c>
      <c r="W330" s="74">
        <v>158.83220360000001</v>
      </c>
      <c r="X330" s="74">
        <v>306</v>
      </c>
      <c r="Y330" s="74">
        <v>-22.531645569620299</v>
      </c>
      <c r="Z330" s="74">
        <v>54.986248000000003</v>
      </c>
      <c r="AA330" s="74">
        <v>-45.577416493442399</v>
      </c>
      <c r="AB330" s="79">
        <f t="shared" si="261"/>
        <v>0.6412164035209259</v>
      </c>
      <c r="AC330" s="74">
        <v>0</v>
      </c>
      <c r="AD330" s="74">
        <v>11.445499999999999</v>
      </c>
      <c r="AE330" s="79">
        <f t="shared" si="262"/>
        <v>8.5928941558972678</v>
      </c>
      <c r="AF330" s="74">
        <v>0</v>
      </c>
      <c r="AG330" s="74">
        <v>0</v>
      </c>
      <c r="AH330" s="79">
        <f t="shared" si="263"/>
        <v>0</v>
      </c>
      <c r="AI330" s="74">
        <v>0</v>
      </c>
      <c r="AJ330" s="74">
        <v>0</v>
      </c>
      <c r="AK330" s="74">
        <v>0</v>
      </c>
      <c r="AL330" s="79">
        <f t="shared" si="264"/>
        <v>0</v>
      </c>
      <c r="AM330" s="115">
        <v>0</v>
      </c>
      <c r="AN330" s="74">
        <v>-0.2</v>
      </c>
      <c r="AO330" s="74">
        <v>0</v>
      </c>
      <c r="AP330" s="74">
        <v>-6.7000000000000002E-3</v>
      </c>
      <c r="AQ330" s="74">
        <v>-62.7777777777778</v>
      </c>
      <c r="AR330" s="79">
        <f t="shared" si="265"/>
        <v>-2.4403595254207336E-2</v>
      </c>
      <c r="AS330" s="74">
        <v>0</v>
      </c>
      <c r="AT330" s="74">
        <v>0</v>
      </c>
      <c r="AU330" s="74">
        <v>0</v>
      </c>
      <c r="AV330" s="74">
        <v>6.6667949999999996</v>
      </c>
      <c r="AW330" s="74">
        <v>19.742401000000001</v>
      </c>
      <c r="AX330" s="74">
        <v>8.0575840000000003</v>
      </c>
      <c r="AY330" s="74">
        <v>0</v>
      </c>
      <c r="AZ330" s="74">
        <v>0</v>
      </c>
      <c r="BA330" s="187"/>
      <c r="BB330" s="187">
        <f t="shared" si="266"/>
        <v>100.891828</v>
      </c>
      <c r="BC330" s="187">
        <f t="shared" si="267"/>
        <v>100.891828</v>
      </c>
      <c r="BD330" s="187">
        <f t="shared" si="268"/>
        <v>0</v>
      </c>
      <c r="BE330" s="187"/>
      <c r="BF330" s="187"/>
      <c r="BG330" s="187"/>
    </row>
    <row r="331" spans="1:59" s="150" customFormat="1" ht="20.25" customHeight="1" x14ac:dyDescent="0.15">
      <c r="A331" s="254"/>
      <c r="B331" s="120" t="s">
        <v>37</v>
      </c>
      <c r="C331" s="81">
        <v>321.70999999999998</v>
      </c>
      <c r="D331" s="81">
        <v>123.76</v>
      </c>
      <c r="E331" s="81">
        <v>16.152000000000001</v>
      </c>
      <c r="F331" s="79">
        <f t="shared" si="257"/>
        <v>1.1796341402363986</v>
      </c>
      <c r="G331" s="81">
        <v>0</v>
      </c>
      <c r="H331" s="81">
        <v>0</v>
      </c>
      <c r="I331" s="81">
        <v>0</v>
      </c>
      <c r="J331" s="81">
        <v>0</v>
      </c>
      <c r="K331" s="79">
        <f t="shared" si="258"/>
        <v>0</v>
      </c>
      <c r="L331" s="81">
        <v>280.89</v>
      </c>
      <c r="M331" s="81">
        <v>517</v>
      </c>
      <c r="N331" s="81">
        <v>119.7</v>
      </c>
      <c r="O331" s="81">
        <v>14.4907</v>
      </c>
      <c r="P331" s="79">
        <f t="shared" si="259"/>
        <v>1.3738253444683701</v>
      </c>
      <c r="Q331" s="81">
        <v>0</v>
      </c>
      <c r="R331" s="81">
        <v>0</v>
      </c>
      <c r="S331" s="81">
        <v>-100</v>
      </c>
      <c r="T331" s="81">
        <v>0</v>
      </c>
      <c r="U331" s="81">
        <v>-100</v>
      </c>
      <c r="V331" s="79">
        <f t="shared" si="260"/>
        <v>0</v>
      </c>
      <c r="W331" s="81">
        <v>280.39999999999998</v>
      </c>
      <c r="X331" s="81">
        <v>513</v>
      </c>
      <c r="Y331" s="81">
        <v>14.7651</v>
      </c>
      <c r="Z331" s="81">
        <v>119.65</v>
      </c>
      <c r="AA331" s="81">
        <v>14.5853</v>
      </c>
      <c r="AB331" s="79">
        <f t="shared" si="261"/>
        <v>1.3952860119002626</v>
      </c>
      <c r="AC331" s="81">
        <v>4</v>
      </c>
      <c r="AD331" s="81">
        <v>0.04</v>
      </c>
      <c r="AE331" s="79">
        <f t="shared" si="262"/>
        <v>3.0030646650289698E-2</v>
      </c>
      <c r="AF331" s="81">
        <v>0</v>
      </c>
      <c r="AG331" s="81">
        <v>0.01</v>
      </c>
      <c r="AH331" s="79">
        <f t="shared" si="263"/>
        <v>0.22738140524891781</v>
      </c>
      <c r="AI331" s="81">
        <v>0</v>
      </c>
      <c r="AJ331" s="81">
        <v>0</v>
      </c>
      <c r="AK331" s="81">
        <v>0</v>
      </c>
      <c r="AL331" s="79">
        <f t="shared" si="264"/>
        <v>0</v>
      </c>
      <c r="AM331" s="81">
        <v>0</v>
      </c>
      <c r="AN331" s="81">
        <v>0</v>
      </c>
      <c r="AO331" s="81">
        <v>0</v>
      </c>
      <c r="AP331" s="81">
        <v>0</v>
      </c>
      <c r="AQ331" s="81">
        <v>0</v>
      </c>
      <c r="AR331" s="79">
        <f t="shared" si="265"/>
        <v>0</v>
      </c>
      <c r="AS331" s="81">
        <v>0</v>
      </c>
      <c r="AT331" s="81">
        <v>0</v>
      </c>
      <c r="AU331" s="81">
        <v>0</v>
      </c>
      <c r="AV331" s="81">
        <v>2.11</v>
      </c>
      <c r="AW331" s="81">
        <v>1.92</v>
      </c>
      <c r="AX331" s="81">
        <v>0.03</v>
      </c>
      <c r="AY331" s="81">
        <v>0</v>
      </c>
      <c r="AZ331" s="81">
        <v>0</v>
      </c>
      <c r="BA331" s="187"/>
      <c r="BB331" s="187">
        <f t="shared" si="266"/>
        <v>123.76</v>
      </c>
      <c r="BC331" s="187">
        <f t="shared" si="267"/>
        <v>123.76</v>
      </c>
      <c r="BD331" s="187">
        <f t="shared" si="268"/>
        <v>0</v>
      </c>
      <c r="BE331" s="187"/>
      <c r="BF331" s="187"/>
      <c r="BG331" s="187"/>
    </row>
    <row r="332" spans="1:59" s="150" customFormat="1" ht="20.25" customHeight="1" x14ac:dyDescent="0.15">
      <c r="A332" s="254"/>
      <c r="B332" s="120" t="s">
        <v>32</v>
      </c>
      <c r="C332" s="76">
        <v>10215.15279305</v>
      </c>
      <c r="D332" s="76">
        <v>2334.3364539999998</v>
      </c>
      <c r="E332" s="76">
        <v>2.6483988490721999</v>
      </c>
      <c r="F332" s="79">
        <f t="shared" si="257"/>
        <v>22.250024046030809</v>
      </c>
      <c r="G332" s="76">
        <v>41.6</v>
      </c>
      <c r="H332" s="76">
        <v>4</v>
      </c>
      <c r="I332" s="76">
        <v>3.5975450000000002</v>
      </c>
      <c r="J332" s="76">
        <v>-23.647014428676702</v>
      </c>
      <c r="K332" s="79">
        <f t="shared" si="258"/>
        <v>5.5538016551125367</v>
      </c>
      <c r="L332" s="76">
        <v>7305.8825930499997</v>
      </c>
      <c r="M332" s="76">
        <v>12832</v>
      </c>
      <c r="N332" s="76">
        <v>2216.0538580000002</v>
      </c>
      <c r="O332" s="76">
        <v>1.21021382406084</v>
      </c>
      <c r="P332" s="79">
        <f t="shared" si="259"/>
        <v>25.434176732057733</v>
      </c>
      <c r="Q332" s="76">
        <v>29.250842599999999</v>
      </c>
      <c r="R332" s="76">
        <v>69</v>
      </c>
      <c r="S332" s="76">
        <v>-98.868481469334199</v>
      </c>
      <c r="T332" s="76">
        <v>6.3156590000000001</v>
      </c>
      <c r="U332" s="76">
        <v>-99.388866875823595</v>
      </c>
      <c r="V332" s="79">
        <f t="shared" si="260"/>
        <v>2.1244168319031496</v>
      </c>
      <c r="W332" s="76">
        <v>7295.1465930499999</v>
      </c>
      <c r="X332" s="76">
        <v>12744</v>
      </c>
      <c r="Y332" s="76">
        <v>17.618827872634998</v>
      </c>
      <c r="Z332" s="76">
        <v>2215.0576099999998</v>
      </c>
      <c r="AA332" s="76">
        <v>1.1990735287144201</v>
      </c>
      <c r="AB332" s="79">
        <f t="shared" si="261"/>
        <v>25.830663592028635</v>
      </c>
      <c r="AC332" s="76">
        <v>88</v>
      </c>
      <c r="AD332" s="76">
        <v>0.99624800000000002</v>
      </c>
      <c r="AE332" s="79">
        <f t="shared" si="262"/>
        <v>0.7479492916014453</v>
      </c>
      <c r="AF332" s="76">
        <v>0</v>
      </c>
      <c r="AG332" s="76">
        <v>0</v>
      </c>
      <c r="AH332" s="79">
        <f t="shared" si="263"/>
        <v>0</v>
      </c>
      <c r="AI332" s="76">
        <v>0</v>
      </c>
      <c r="AJ332" s="76">
        <v>0</v>
      </c>
      <c r="AK332" s="76">
        <v>0</v>
      </c>
      <c r="AL332" s="79">
        <f t="shared" si="264"/>
        <v>0</v>
      </c>
      <c r="AM332" s="76">
        <v>0</v>
      </c>
      <c r="AN332" s="76">
        <v>33.064399999999999</v>
      </c>
      <c r="AO332" s="76">
        <v>155</v>
      </c>
      <c r="AP332" s="76">
        <v>1.00437</v>
      </c>
      <c r="AQ332" s="76">
        <v>1496.1128945110099</v>
      </c>
      <c r="AR332" s="79">
        <f t="shared" si="265"/>
        <v>3.6582446217116744</v>
      </c>
      <c r="AS332" s="76">
        <v>0</v>
      </c>
      <c r="AT332" s="76">
        <v>0</v>
      </c>
      <c r="AU332" s="76">
        <v>0</v>
      </c>
      <c r="AV332" s="76">
        <v>62.534813999999997</v>
      </c>
      <c r="AW332" s="76">
        <v>50.637714000000003</v>
      </c>
      <c r="AX332" s="76">
        <v>0.50815299999999997</v>
      </c>
      <c r="AY332" s="76">
        <v>0</v>
      </c>
      <c r="AZ332" s="76">
        <v>0</v>
      </c>
      <c r="BA332" s="187"/>
      <c r="BB332" s="187">
        <f t="shared" si="266"/>
        <v>2334.3364539999998</v>
      </c>
      <c r="BC332" s="187">
        <f t="shared" si="267"/>
        <v>2334.3364540000007</v>
      </c>
      <c r="BD332" s="187">
        <f t="shared" si="268"/>
        <v>0</v>
      </c>
      <c r="BE332" s="187"/>
      <c r="BF332" s="187"/>
      <c r="BG332" s="187"/>
    </row>
    <row r="333" spans="1:59" s="150" customFormat="1" ht="20.25" customHeight="1" x14ac:dyDescent="0.15">
      <c r="A333" s="254"/>
      <c r="B333" s="120" t="s">
        <v>52</v>
      </c>
      <c r="C333" s="79">
        <v>1007.02</v>
      </c>
      <c r="D333" s="79">
        <v>63.34</v>
      </c>
      <c r="E333" s="79">
        <v>-0.3</v>
      </c>
      <c r="F333" s="79">
        <f t="shared" si="257"/>
        <v>0.60373324533430417</v>
      </c>
      <c r="G333" s="79">
        <v>0.3</v>
      </c>
      <c r="H333" s="79">
        <v>0</v>
      </c>
      <c r="I333" s="79">
        <v>0.33</v>
      </c>
      <c r="J333" s="79" t="e">
        <v>#DIV/0!</v>
      </c>
      <c r="K333" s="79">
        <f t="shared" si="258"/>
        <v>0.50944589885244984</v>
      </c>
      <c r="L333" s="79">
        <v>146.29</v>
      </c>
      <c r="M333" s="79">
        <v>0</v>
      </c>
      <c r="N333" s="79">
        <v>30.93</v>
      </c>
      <c r="O333" s="79">
        <v>-0.51</v>
      </c>
      <c r="P333" s="79">
        <f t="shared" si="259"/>
        <v>0.35499095993656377</v>
      </c>
      <c r="Q333" s="79">
        <v>0</v>
      </c>
      <c r="R333" s="79">
        <v>0</v>
      </c>
      <c r="S333" s="79">
        <v>0</v>
      </c>
      <c r="T333" s="79">
        <v>0</v>
      </c>
      <c r="U333" s="79">
        <v>0</v>
      </c>
      <c r="V333" s="79">
        <f t="shared" si="260"/>
        <v>0</v>
      </c>
      <c r="W333" s="79">
        <v>146.29</v>
      </c>
      <c r="X333" s="79">
        <v>0</v>
      </c>
      <c r="Y333" s="79">
        <v>0</v>
      </c>
      <c r="Z333" s="79">
        <v>30.93</v>
      </c>
      <c r="AA333" s="79">
        <v>-0.51</v>
      </c>
      <c r="AB333" s="79">
        <f t="shared" si="261"/>
        <v>0.36068697323924043</v>
      </c>
      <c r="AC333" s="79">
        <v>0</v>
      </c>
      <c r="AD333" s="79">
        <v>0</v>
      </c>
      <c r="AE333" s="79">
        <f t="shared" si="262"/>
        <v>0</v>
      </c>
      <c r="AF333" s="79">
        <v>0</v>
      </c>
      <c r="AG333" s="79">
        <v>0</v>
      </c>
      <c r="AH333" s="79">
        <f t="shared" si="263"/>
        <v>0</v>
      </c>
      <c r="AI333" s="79">
        <v>0</v>
      </c>
      <c r="AJ333" s="79">
        <v>0</v>
      </c>
      <c r="AK333" s="79">
        <v>0</v>
      </c>
      <c r="AL333" s="79">
        <f t="shared" si="264"/>
        <v>0</v>
      </c>
      <c r="AM333" s="115">
        <v>0</v>
      </c>
      <c r="AN333" s="79">
        <v>495.24</v>
      </c>
      <c r="AO333" s="79">
        <v>0</v>
      </c>
      <c r="AP333" s="79">
        <v>3.9</v>
      </c>
      <c r="AQ333" s="79">
        <v>0.25</v>
      </c>
      <c r="AR333" s="79">
        <f t="shared" si="265"/>
        <v>14.205077834538596</v>
      </c>
      <c r="AS333" s="79">
        <v>0</v>
      </c>
      <c r="AT333" s="79">
        <v>0</v>
      </c>
      <c r="AU333" s="79">
        <v>0</v>
      </c>
      <c r="AV333" s="79">
        <v>3.6</v>
      </c>
      <c r="AW333" s="79">
        <v>24.03</v>
      </c>
      <c r="AX333" s="79">
        <v>0.55000000000000004</v>
      </c>
      <c r="AY333" s="80">
        <v>0</v>
      </c>
      <c r="AZ333" s="162">
        <v>0</v>
      </c>
      <c r="BA333" s="187"/>
      <c r="BB333" s="187">
        <f t="shared" si="266"/>
        <v>63.34</v>
      </c>
      <c r="BC333" s="187">
        <f t="shared" si="267"/>
        <v>63.339999999999996</v>
      </c>
      <c r="BD333" s="187">
        <f t="shared" si="268"/>
        <v>0</v>
      </c>
      <c r="BE333" s="187"/>
      <c r="BF333" s="187"/>
      <c r="BG333" s="187"/>
    </row>
    <row r="334" spans="1:59" s="150" customFormat="1" ht="20.25" customHeight="1" x14ac:dyDescent="0.15">
      <c r="A334" s="254"/>
      <c r="B334" s="120" t="s">
        <v>34</v>
      </c>
      <c r="C334" s="79">
        <v>3527.8852523</v>
      </c>
      <c r="D334" s="79">
        <v>350.36305099999998</v>
      </c>
      <c r="E334" s="79">
        <v>-11.5398839597999</v>
      </c>
      <c r="F334" s="79">
        <f t="shared" si="257"/>
        <v>3.3395298677843117</v>
      </c>
      <c r="G334" s="79">
        <v>15</v>
      </c>
      <c r="H334" s="79">
        <v>3</v>
      </c>
      <c r="I334" s="79">
        <v>5.971698</v>
      </c>
      <c r="J334" s="79">
        <v>-42.480689072271197</v>
      </c>
      <c r="K334" s="79">
        <f t="shared" si="258"/>
        <v>9.2189607735920518</v>
      </c>
      <c r="L334" s="79">
        <v>1367.4971522999999</v>
      </c>
      <c r="M334" s="79">
        <v>2281</v>
      </c>
      <c r="N334" s="79">
        <v>327.940068</v>
      </c>
      <c r="O334" s="79">
        <v>-3.8443777433165698</v>
      </c>
      <c r="P334" s="79">
        <f t="shared" si="259"/>
        <v>3.763846089265503</v>
      </c>
      <c r="Q334" s="79">
        <v>17.316901000000001</v>
      </c>
      <c r="R334" s="79">
        <v>46</v>
      </c>
      <c r="S334" s="79">
        <v>-96.991497710922204</v>
      </c>
      <c r="T334" s="79">
        <v>5.2320399999999996</v>
      </c>
      <c r="U334" s="79">
        <v>-97.713543185870193</v>
      </c>
      <c r="V334" s="79">
        <f t="shared" si="260"/>
        <v>1.7599167151346444</v>
      </c>
      <c r="W334" s="79">
        <v>1367.4971522999999</v>
      </c>
      <c r="X334" s="79">
        <v>2281</v>
      </c>
      <c r="Y334" s="79">
        <v>9.8747591522158107</v>
      </c>
      <c r="Z334" s="79">
        <v>327.940068</v>
      </c>
      <c r="AA334" s="79">
        <v>-3.8411858079424999</v>
      </c>
      <c r="AB334" s="79">
        <f t="shared" si="261"/>
        <v>3.8242389437695015</v>
      </c>
      <c r="AC334" s="79">
        <v>0</v>
      </c>
      <c r="AD334" s="79">
        <v>0</v>
      </c>
      <c r="AE334" s="79">
        <f t="shared" si="262"/>
        <v>0</v>
      </c>
      <c r="AF334" s="79">
        <v>0</v>
      </c>
      <c r="AG334" s="79">
        <v>0</v>
      </c>
      <c r="AH334" s="79">
        <f t="shared" si="263"/>
        <v>0</v>
      </c>
      <c r="AI334" s="79"/>
      <c r="AJ334" s="79"/>
      <c r="AK334" s="79"/>
      <c r="AL334" s="79">
        <f t="shared" si="264"/>
        <v>0</v>
      </c>
      <c r="AM334" s="115"/>
      <c r="AN334" s="79">
        <v>26.42</v>
      </c>
      <c r="AO334" s="79">
        <v>42</v>
      </c>
      <c r="AP334" s="79">
        <v>0.61102900000000004</v>
      </c>
      <c r="AQ334" s="79">
        <v>439.787805438259</v>
      </c>
      <c r="AR334" s="79">
        <f t="shared" si="265"/>
        <v>2.2255678215795607</v>
      </c>
      <c r="AS334" s="79">
        <v>0</v>
      </c>
      <c r="AT334" s="79">
        <v>1.5094E-2</v>
      </c>
      <c r="AU334" s="79">
        <v>0</v>
      </c>
      <c r="AV334" s="79">
        <v>1.4566220000000001</v>
      </c>
      <c r="AW334" s="79">
        <v>14.357464</v>
      </c>
      <c r="AX334" s="79">
        <v>1.1076000000000001E-2</v>
      </c>
      <c r="AY334" s="80">
        <v>-3.10535597236594E-14</v>
      </c>
      <c r="AZ334" s="162"/>
      <c r="BA334" s="187"/>
      <c r="BB334" s="187">
        <f t="shared" si="266"/>
        <v>350.36305099999998</v>
      </c>
      <c r="BC334" s="187">
        <f t="shared" si="267"/>
        <v>350.36305099999987</v>
      </c>
      <c r="BD334" s="187">
        <f t="shared" si="268"/>
        <v>0</v>
      </c>
      <c r="BE334" s="187"/>
      <c r="BF334" s="187"/>
      <c r="BG334" s="187"/>
    </row>
    <row r="335" spans="1:59" s="150" customFormat="1" ht="20.25" customHeight="1" x14ac:dyDescent="0.15">
      <c r="A335" s="254"/>
      <c r="B335" s="120" t="s">
        <v>60</v>
      </c>
      <c r="C335" s="79">
        <v>101.85063940000001</v>
      </c>
      <c r="D335" s="79">
        <v>26.686125000000001</v>
      </c>
      <c r="E335" s="79">
        <v>-60.731561721842503</v>
      </c>
      <c r="F335" s="79">
        <f t="shared" si="257"/>
        <v>0.25436218584854603</v>
      </c>
      <c r="G335" s="79"/>
      <c r="H335" s="79"/>
      <c r="I335" s="79"/>
      <c r="J335" s="79">
        <v>0</v>
      </c>
      <c r="K335" s="79">
        <f t="shared" si="258"/>
        <v>0</v>
      </c>
      <c r="L335" s="79">
        <v>73.027639399999998</v>
      </c>
      <c r="M335" s="79">
        <v>150</v>
      </c>
      <c r="N335" s="79">
        <v>23.749395</v>
      </c>
      <c r="O335" s="79">
        <v>-61.177763279051199</v>
      </c>
      <c r="P335" s="79">
        <f t="shared" si="259"/>
        <v>0.27257745001495726</v>
      </c>
      <c r="Q335" s="79">
        <v>0</v>
      </c>
      <c r="R335" s="79">
        <v>0</v>
      </c>
      <c r="S335" s="79">
        <v>-100</v>
      </c>
      <c r="T335" s="79">
        <v>0</v>
      </c>
      <c r="U335" s="79">
        <v>-100</v>
      </c>
      <c r="V335" s="79">
        <f t="shared" si="260"/>
        <v>0</v>
      </c>
      <c r="W335" s="79">
        <v>72.539639399999999</v>
      </c>
      <c r="X335" s="79">
        <v>146</v>
      </c>
      <c r="Y335" s="79">
        <v>-48.042704626334498</v>
      </c>
      <c r="Z335" s="79">
        <v>23.704111000000001</v>
      </c>
      <c r="AA335" s="79">
        <v>-61.071685373979399</v>
      </c>
      <c r="AB335" s="79">
        <f t="shared" si="261"/>
        <v>0.27642302133582236</v>
      </c>
      <c r="AC335" s="79">
        <v>4</v>
      </c>
      <c r="AD335" s="79">
        <v>4.5283999999999998E-2</v>
      </c>
      <c r="AE335" s="79">
        <f t="shared" si="262"/>
        <v>3.3997695072792967E-2</v>
      </c>
      <c r="AF335" s="79"/>
      <c r="AG335" s="79"/>
      <c r="AH335" s="79">
        <f t="shared" si="263"/>
        <v>0</v>
      </c>
      <c r="AI335" s="79">
        <v>0</v>
      </c>
      <c r="AJ335" s="79">
        <v>0</v>
      </c>
      <c r="AK335" s="79">
        <v>0</v>
      </c>
      <c r="AL335" s="79">
        <f t="shared" si="264"/>
        <v>0</v>
      </c>
      <c r="AM335" s="115"/>
      <c r="AN335" s="79"/>
      <c r="AO335" s="79"/>
      <c r="AP335" s="79"/>
      <c r="AQ335" s="79">
        <v>0</v>
      </c>
      <c r="AR335" s="79">
        <f t="shared" si="265"/>
        <v>0</v>
      </c>
      <c r="AS335" s="79"/>
      <c r="AT335" s="79"/>
      <c r="AU335" s="79"/>
      <c r="AV335" s="79">
        <v>2.651132</v>
      </c>
      <c r="AW335" s="79">
        <v>0.15659799999999999</v>
      </c>
      <c r="AX335" s="79">
        <v>0.129</v>
      </c>
      <c r="AY335" s="80"/>
      <c r="AZ335" s="162"/>
      <c r="BA335" s="187"/>
      <c r="BB335" s="187">
        <f t="shared" si="266"/>
        <v>26.686125000000001</v>
      </c>
      <c r="BC335" s="187">
        <f t="shared" si="267"/>
        <v>26.686125000000001</v>
      </c>
      <c r="BD335" s="187">
        <f t="shared" si="268"/>
        <v>0</v>
      </c>
      <c r="BE335" s="187"/>
      <c r="BF335" s="187"/>
      <c r="BG335" s="187"/>
    </row>
    <row r="336" spans="1:59" s="150" customFormat="1" ht="20.25" customHeight="1" x14ac:dyDescent="0.15">
      <c r="A336" s="254"/>
      <c r="B336" s="120" t="s">
        <v>61</v>
      </c>
      <c r="C336" s="79">
        <v>47.194826800000001</v>
      </c>
      <c r="D336" s="79">
        <v>7.7713200000000002</v>
      </c>
      <c r="E336" s="79">
        <v>-50.863762540178797</v>
      </c>
      <c r="F336" s="79">
        <f t="shared" si="257"/>
        <v>7.4073322452342674E-2</v>
      </c>
      <c r="G336" s="79">
        <v>0</v>
      </c>
      <c r="H336" s="79"/>
      <c r="I336" s="79"/>
      <c r="J336" s="115">
        <v>-100</v>
      </c>
      <c r="K336" s="79">
        <f t="shared" si="258"/>
        <v>0</v>
      </c>
      <c r="L336" s="79">
        <v>42.884826799999999</v>
      </c>
      <c r="M336" s="79">
        <v>28</v>
      </c>
      <c r="N336" s="79">
        <v>6.4024939999999999</v>
      </c>
      <c r="O336" s="79">
        <v>-56.896008839339203</v>
      </c>
      <c r="P336" s="79">
        <f t="shared" si="259"/>
        <v>7.3482945071066605E-2</v>
      </c>
      <c r="Q336" s="79"/>
      <c r="R336" s="79"/>
      <c r="S336" s="79"/>
      <c r="T336" s="79"/>
      <c r="U336" s="79"/>
      <c r="V336" s="79">
        <f t="shared" si="260"/>
        <v>0</v>
      </c>
      <c r="W336" s="79">
        <v>42.884826799999999</v>
      </c>
      <c r="X336" s="79">
        <v>28</v>
      </c>
      <c r="Y336" s="79">
        <v>-59.420289855072497</v>
      </c>
      <c r="Z336" s="79">
        <v>6.4024939999999999</v>
      </c>
      <c r="AA336" s="79">
        <v>-56.896008839339203</v>
      </c>
      <c r="AB336" s="79">
        <f t="shared" si="261"/>
        <v>7.4662016878189366E-2</v>
      </c>
      <c r="AC336" s="79"/>
      <c r="AD336" s="79"/>
      <c r="AE336" s="79">
        <f t="shared" si="262"/>
        <v>0</v>
      </c>
      <c r="AF336" s="79"/>
      <c r="AG336" s="79"/>
      <c r="AH336" s="79">
        <f t="shared" si="263"/>
        <v>0</v>
      </c>
      <c r="AI336" s="79"/>
      <c r="AJ336" s="79"/>
      <c r="AK336" s="79"/>
      <c r="AL336" s="79">
        <f t="shared" si="264"/>
        <v>0</v>
      </c>
      <c r="AM336" s="115"/>
      <c r="AN336" s="79"/>
      <c r="AO336" s="79"/>
      <c r="AP336" s="79"/>
      <c r="AQ336" s="79"/>
      <c r="AR336" s="79">
        <f t="shared" si="265"/>
        <v>0</v>
      </c>
      <c r="AS336" s="79"/>
      <c r="AT336" s="79"/>
      <c r="AU336" s="79"/>
      <c r="AV336" s="79">
        <v>1.359245</v>
      </c>
      <c r="AW336" s="79">
        <v>9.5809999999999992E-3</v>
      </c>
      <c r="AX336" s="79"/>
      <c r="AY336" s="80"/>
      <c r="AZ336" s="115"/>
      <c r="BA336" s="187"/>
      <c r="BB336" s="187">
        <f t="shared" si="266"/>
        <v>7.7713200000000002</v>
      </c>
      <c r="BC336" s="187">
        <f t="shared" si="267"/>
        <v>7.7713200000000002</v>
      </c>
      <c r="BD336" s="187">
        <f t="shared" si="268"/>
        <v>0</v>
      </c>
      <c r="BE336" s="187"/>
      <c r="BF336" s="187"/>
      <c r="BG336" s="187"/>
    </row>
    <row r="337" spans="1:59" s="150" customFormat="1" ht="20.25" customHeight="1" x14ac:dyDescent="0.15">
      <c r="A337" s="254"/>
      <c r="B337" s="120" t="s">
        <v>39</v>
      </c>
      <c r="C337" s="89">
        <v>1823.50656824</v>
      </c>
      <c r="D337" s="87">
        <v>447.29632800000002</v>
      </c>
      <c r="E337" s="88">
        <v>16.344591777784</v>
      </c>
      <c r="F337" s="79">
        <f t="shared" si="257"/>
        <v>4.2634616944988535</v>
      </c>
      <c r="G337" s="95">
        <v>3.6244999999999998</v>
      </c>
      <c r="H337" s="95">
        <v>5</v>
      </c>
      <c r="I337" s="95">
        <v>0.52735699999999996</v>
      </c>
      <c r="J337" s="88">
        <v>113.206196987216</v>
      </c>
      <c r="K337" s="79">
        <f t="shared" si="258"/>
        <v>0.81412079054888309</v>
      </c>
      <c r="L337" s="89">
        <v>1557.1200682399999</v>
      </c>
      <c r="M337" s="89">
        <v>2935</v>
      </c>
      <c r="N337" s="89">
        <v>429.22279600000002</v>
      </c>
      <c r="O337" s="88">
        <v>14.473162477681701</v>
      </c>
      <c r="P337" s="79">
        <f t="shared" si="259"/>
        <v>4.926292026469314</v>
      </c>
      <c r="Q337" s="89">
        <v>22.412994999999999</v>
      </c>
      <c r="R337" s="89">
        <v>39</v>
      </c>
      <c r="S337" s="88">
        <v>1200</v>
      </c>
      <c r="T337" s="89">
        <v>6.5216000000000003</v>
      </c>
      <c r="U337" s="88">
        <v>1499.21530161844</v>
      </c>
      <c r="V337" s="79">
        <f t="shared" si="260"/>
        <v>2.1936898130408213</v>
      </c>
      <c r="W337" s="87">
        <v>1545.530068</v>
      </c>
      <c r="X337" s="89">
        <v>2841</v>
      </c>
      <c r="Y337" s="88">
        <v>35.156993339676497</v>
      </c>
      <c r="Z337" s="87">
        <v>428.15859599999999</v>
      </c>
      <c r="AA337" s="88">
        <v>14.1893417192224</v>
      </c>
      <c r="AB337" s="79">
        <f t="shared" si="261"/>
        <v>4.9929268689816597</v>
      </c>
      <c r="AC337" s="89">
        <v>94</v>
      </c>
      <c r="AD337" s="89">
        <v>1.0642</v>
      </c>
      <c r="AE337" s="79">
        <f t="shared" si="262"/>
        <v>0.79896535413095748</v>
      </c>
      <c r="AF337" s="89">
        <v>0</v>
      </c>
      <c r="AG337" s="89">
        <v>0</v>
      </c>
      <c r="AH337" s="79">
        <f t="shared" si="263"/>
        <v>0</v>
      </c>
      <c r="AI337" s="102">
        <v>0</v>
      </c>
      <c r="AJ337" s="102">
        <v>0</v>
      </c>
      <c r="AK337" s="102" t="s">
        <v>49</v>
      </c>
      <c r="AL337" s="79">
        <f t="shared" si="264"/>
        <v>0</v>
      </c>
      <c r="AM337" s="102"/>
      <c r="AN337" s="103">
        <v>2.84</v>
      </c>
      <c r="AO337" s="89">
        <v>8</v>
      </c>
      <c r="AP337" s="102">
        <v>0.13103799999999999</v>
      </c>
      <c r="AQ337" s="88">
        <v>56.841576099966503</v>
      </c>
      <c r="AR337" s="79">
        <f t="shared" si="265"/>
        <v>0.47728333058519712</v>
      </c>
      <c r="AS337" s="89">
        <v>0</v>
      </c>
      <c r="AT337" s="102">
        <v>0</v>
      </c>
      <c r="AU337" s="102">
        <v>0</v>
      </c>
      <c r="AV337" s="88">
        <v>6.4389580000000004</v>
      </c>
      <c r="AW337" s="102">
        <v>7.2753199999999998</v>
      </c>
      <c r="AX337" s="102">
        <v>3.7008589999999999</v>
      </c>
      <c r="AY337" s="102">
        <v>6.2172489379008798E-15</v>
      </c>
      <c r="AZ337" s="102"/>
      <c r="BA337" s="187"/>
      <c r="BB337" s="187">
        <f t="shared" si="266"/>
        <v>447.29632800000002</v>
      </c>
      <c r="BC337" s="187">
        <f t="shared" si="267"/>
        <v>447.29632800000002</v>
      </c>
      <c r="BD337" s="187">
        <f t="shared" si="268"/>
        <v>0</v>
      </c>
      <c r="BE337" s="187"/>
      <c r="BF337" s="187"/>
      <c r="BG337" s="187"/>
    </row>
    <row r="338" spans="1:59" s="150" customFormat="1" ht="20.25" customHeight="1" x14ac:dyDescent="0.15">
      <c r="A338" s="254"/>
      <c r="B338" s="120" t="s">
        <v>43</v>
      </c>
      <c r="C338" s="89">
        <v>142.5</v>
      </c>
      <c r="D338" s="87">
        <v>55.968451999999999</v>
      </c>
      <c r="E338" s="88">
        <v>0</v>
      </c>
      <c r="F338" s="79">
        <f t="shared" si="257"/>
        <v>0.53347040041517557</v>
      </c>
      <c r="G338" s="95">
        <v>39.86</v>
      </c>
      <c r="H338" s="95">
        <v>3</v>
      </c>
      <c r="I338" s="95">
        <v>1.773585</v>
      </c>
      <c r="J338" s="88"/>
      <c r="K338" s="79">
        <f t="shared" si="258"/>
        <v>2.7380169833824919</v>
      </c>
      <c r="L338" s="89">
        <v>46.59</v>
      </c>
      <c r="M338" s="89">
        <v>456</v>
      </c>
      <c r="N338" s="89">
        <v>50.273660999999997</v>
      </c>
      <c r="O338" s="88">
        <v>0</v>
      </c>
      <c r="P338" s="79">
        <f t="shared" si="259"/>
        <v>0.57700275389315836</v>
      </c>
      <c r="Q338" s="89"/>
      <c r="R338" s="89"/>
      <c r="S338" s="88"/>
      <c r="T338" s="89"/>
      <c r="U338" s="88"/>
      <c r="V338" s="79">
        <f t="shared" si="260"/>
        <v>0</v>
      </c>
      <c r="W338" s="87">
        <v>27.44</v>
      </c>
      <c r="X338" s="89">
        <v>299</v>
      </c>
      <c r="Y338" s="88">
        <v>0</v>
      </c>
      <c r="Z338" s="87">
        <v>48.496263999999996</v>
      </c>
      <c r="AA338" s="88">
        <v>0</v>
      </c>
      <c r="AB338" s="79">
        <f t="shared" si="261"/>
        <v>0.56553413112095496</v>
      </c>
      <c r="AC338" s="89">
        <v>157</v>
      </c>
      <c r="AD338" s="89">
        <v>1.7773969999999999</v>
      </c>
      <c r="AE338" s="79">
        <f t="shared" si="262"/>
        <v>1.3344095316071241</v>
      </c>
      <c r="AF338" s="89"/>
      <c r="AG338" s="89"/>
      <c r="AH338" s="79">
        <f t="shared" si="263"/>
        <v>0</v>
      </c>
      <c r="AI338" s="102"/>
      <c r="AJ338" s="102"/>
      <c r="AK338" s="102"/>
      <c r="AL338" s="79">
        <f t="shared" si="264"/>
        <v>0</v>
      </c>
      <c r="AM338" s="102"/>
      <c r="AN338" s="103"/>
      <c r="AO338" s="89">
        <v>2</v>
      </c>
      <c r="AP338" s="102">
        <v>5.6600000000000001E-3</v>
      </c>
      <c r="AQ338" s="88">
        <v>0</v>
      </c>
      <c r="AR338" s="79">
        <f t="shared" si="265"/>
        <v>2.0615574498330375E-2</v>
      </c>
      <c r="AS338" s="89"/>
      <c r="AT338" s="102"/>
      <c r="AU338" s="102"/>
      <c r="AV338" s="88">
        <v>0.34811300000000001</v>
      </c>
      <c r="AW338" s="102">
        <v>3.5674329999999999</v>
      </c>
      <c r="AX338" s="102"/>
      <c r="AY338" s="102"/>
      <c r="AZ338" s="102"/>
      <c r="BA338" s="187"/>
      <c r="BB338" s="187">
        <f t="shared" si="266"/>
        <v>55.968451999999999</v>
      </c>
      <c r="BC338" s="187">
        <f t="shared" si="267"/>
        <v>55.968451999999992</v>
      </c>
      <c r="BD338" s="187">
        <f t="shared" si="268"/>
        <v>0</v>
      </c>
      <c r="BE338" s="187"/>
      <c r="BF338" s="187"/>
      <c r="BG338" s="187"/>
    </row>
    <row r="339" spans="1:59" s="150" customFormat="1" ht="20.25" customHeight="1" x14ac:dyDescent="0.15">
      <c r="A339" s="255"/>
      <c r="B339" s="132" t="s">
        <v>17</v>
      </c>
      <c r="C339" s="203">
        <f>C327+C328+C329+C330+C331+C332+C333+C334+C335+C336+C337+C338</f>
        <v>51981.431347110003</v>
      </c>
      <c r="D339" s="203">
        <f t="shared" ref="D339:AZ339" si="269">D327+D328+D329+D330+D331+D332+D333+D334+D335+D336+D337+D338</f>
        <v>10491.388454999998</v>
      </c>
      <c r="E339" s="203">
        <v>0.64</v>
      </c>
      <c r="F339" s="158">
        <f>D339/$D$390*100</f>
        <v>1.9320628548300574</v>
      </c>
      <c r="G339" s="203">
        <f t="shared" si="269"/>
        <v>206.30642154000003</v>
      </c>
      <c r="H339" s="203">
        <f t="shared" si="269"/>
        <v>58</v>
      </c>
      <c r="I339" s="203">
        <f t="shared" si="269"/>
        <v>64.776260000000008</v>
      </c>
      <c r="J339" s="203">
        <v>22.05</v>
      </c>
      <c r="K339" s="158">
        <f>I339/$I$390*100</f>
        <v>0.41793533579821857</v>
      </c>
      <c r="L339" s="203">
        <f t="shared" si="269"/>
        <v>28429.920673839999</v>
      </c>
      <c r="M339" s="203">
        <f t="shared" si="269"/>
        <v>61039</v>
      </c>
      <c r="N339" s="203">
        <f t="shared" si="269"/>
        <v>8712.897930000001</v>
      </c>
      <c r="O339" s="203">
        <v>-4.5599999999999996</v>
      </c>
      <c r="P339" s="158">
        <f>N339/$N$390*100</f>
        <v>2.2730360782557</v>
      </c>
      <c r="Q339" s="203">
        <f t="shared" si="269"/>
        <v>1138.5784829799998</v>
      </c>
      <c r="R339" s="203">
        <f t="shared" si="269"/>
        <v>2082</v>
      </c>
      <c r="S339" s="203">
        <v>-76.94</v>
      </c>
      <c r="T339" s="203">
        <f t="shared" si="269"/>
        <v>297.28906799999999</v>
      </c>
      <c r="U339" s="203">
        <v>-80.78</v>
      </c>
      <c r="V339" s="158">
        <f>T339/$T$390*100</f>
        <v>2.6982180097369532</v>
      </c>
      <c r="W339" s="203">
        <f t="shared" si="269"/>
        <v>27012.689663600002</v>
      </c>
      <c r="X339" s="203">
        <f t="shared" si="269"/>
        <v>49125</v>
      </c>
      <c r="Y339" s="203">
        <v>-7.83</v>
      </c>
      <c r="Z339" s="203">
        <f t="shared" si="269"/>
        <v>8575.3027679999996</v>
      </c>
      <c r="AA339" s="203">
        <v>-5.42</v>
      </c>
      <c r="AB339" s="158">
        <f>Z339/$Z$390*100</f>
        <v>2.2566058485701426</v>
      </c>
      <c r="AC339" s="203">
        <f t="shared" si="269"/>
        <v>10845</v>
      </c>
      <c r="AD339" s="203">
        <f t="shared" si="269"/>
        <v>133.19726500000002</v>
      </c>
      <c r="AE339" s="158">
        <f>AD339/$AD$390*100</f>
        <v>4.4119701967758047</v>
      </c>
      <c r="AF339" s="203">
        <f t="shared" si="269"/>
        <v>56</v>
      </c>
      <c r="AG339" s="203">
        <f t="shared" si="269"/>
        <v>4.3978970000000004</v>
      </c>
      <c r="AH339" s="158">
        <f>AG339/$AG$390*100</f>
        <v>1.6366647175957274</v>
      </c>
      <c r="AI339" s="203">
        <f t="shared" si="269"/>
        <v>179.66009</v>
      </c>
      <c r="AJ339" s="203">
        <f t="shared" si="269"/>
        <v>656.11865</v>
      </c>
      <c r="AK339" s="203">
        <v>181.85</v>
      </c>
      <c r="AL339" s="158">
        <f>AJ339/$AJ$390*100</f>
        <v>2.945096194883126</v>
      </c>
      <c r="AM339" s="203">
        <f t="shared" si="269"/>
        <v>655.36265000000003</v>
      </c>
      <c r="AN339" s="203">
        <f t="shared" si="269"/>
        <v>1368.8227981499997</v>
      </c>
      <c r="AO339" s="203">
        <f t="shared" si="269"/>
        <v>1385</v>
      </c>
      <c r="AP339" s="203">
        <f t="shared" si="269"/>
        <v>27.454971</v>
      </c>
      <c r="AQ339" s="203">
        <v>-37.01</v>
      </c>
      <c r="AR339" s="158">
        <f>AP339/$AP$390*100</f>
        <v>1.456774617998192</v>
      </c>
      <c r="AS339" s="203">
        <f t="shared" si="269"/>
        <v>55.674602</v>
      </c>
      <c r="AT339" s="203">
        <f t="shared" si="269"/>
        <v>2.030843</v>
      </c>
      <c r="AU339" s="203">
        <f t="shared" si="269"/>
        <v>79.735810999999998</v>
      </c>
      <c r="AV339" s="203">
        <f t="shared" si="269"/>
        <v>568.14642800000001</v>
      </c>
      <c r="AW339" s="203">
        <f t="shared" si="269"/>
        <v>280.50003200000003</v>
      </c>
      <c r="AX339" s="203">
        <f t="shared" si="269"/>
        <v>44.052928000000001</v>
      </c>
      <c r="AY339" s="203">
        <f t="shared" si="269"/>
        <v>-2.9721292094109206E-14</v>
      </c>
      <c r="AZ339" s="203">
        <f t="shared" si="269"/>
        <v>1107.253584</v>
      </c>
      <c r="BA339" s="187"/>
      <c r="BB339" s="187">
        <f t="shared" si="266"/>
        <v>10491.388454999998</v>
      </c>
      <c r="BC339" s="187">
        <f t="shared" si="267"/>
        <v>10491.388455</v>
      </c>
      <c r="BD339" s="187">
        <f t="shared" si="268"/>
        <v>0</v>
      </c>
      <c r="BE339" s="187"/>
      <c r="BF339" s="187"/>
      <c r="BG339" s="187"/>
    </row>
    <row r="340" spans="1:59" s="150" customFormat="1" ht="20.25" customHeight="1" x14ac:dyDescent="0.15">
      <c r="A340" s="253" t="s">
        <v>94</v>
      </c>
      <c r="B340" s="120" t="s">
        <v>74</v>
      </c>
      <c r="C340" s="79">
        <v>18858.998340360002</v>
      </c>
      <c r="D340" s="79">
        <v>5072.8607089999996</v>
      </c>
      <c r="E340" s="79">
        <v>5.6042526506800199</v>
      </c>
      <c r="F340" s="79">
        <f>D340/$D$350*100</f>
        <v>50.555694279973075</v>
      </c>
      <c r="G340" s="79">
        <v>0.22101129</v>
      </c>
      <c r="H340" s="79">
        <v>7</v>
      </c>
      <c r="I340" s="79">
        <v>21.794525</v>
      </c>
      <c r="J340" s="79">
        <v>-8.8145092310429192</v>
      </c>
      <c r="K340" s="79">
        <f>I340/$I$350*100</f>
        <v>88.147339942862928</v>
      </c>
      <c r="L340" s="79">
        <v>13571.94858583</v>
      </c>
      <c r="M340" s="79">
        <v>40780</v>
      </c>
      <c r="N340" s="79">
        <v>4486.8527329999997</v>
      </c>
      <c r="O340" s="79">
        <v>6.7992176084290801</v>
      </c>
      <c r="P340" s="79">
        <f>N340/$N$350*100</f>
        <v>54.407751573099198</v>
      </c>
      <c r="Q340" s="79">
        <v>26.869200800000002</v>
      </c>
      <c r="R340" s="79">
        <v>69</v>
      </c>
      <c r="S340" s="79"/>
      <c r="T340" s="79">
        <v>8.0310830000000006</v>
      </c>
      <c r="U340" s="79"/>
      <c r="V340" s="79">
        <f>T340/$T$350*100</f>
        <v>3.6423091299169896</v>
      </c>
      <c r="W340" s="79">
        <v>12324.23858583</v>
      </c>
      <c r="X340" s="79">
        <v>30494</v>
      </c>
      <c r="Y340" s="79"/>
      <c r="Z340" s="79">
        <v>4369.7413589999996</v>
      </c>
      <c r="AA340" s="79"/>
      <c r="AB340" s="79">
        <f>Z340/$Z$350*100</f>
        <v>53.847901177946071</v>
      </c>
      <c r="AC340" s="79">
        <v>10270</v>
      </c>
      <c r="AD340" s="79">
        <v>116.204773</v>
      </c>
      <c r="AE340" s="79">
        <f>AD340/$AD$350*100</f>
        <v>91.144864403346602</v>
      </c>
      <c r="AF340" s="79">
        <v>16</v>
      </c>
      <c r="AG340" s="79">
        <v>0.90660099999999999</v>
      </c>
      <c r="AH340" s="79">
        <f>AG340/$AG$350*100</f>
        <v>21.328019448798578</v>
      </c>
      <c r="AI340" s="79">
        <v>264.92264499999999</v>
      </c>
      <c r="AJ340" s="79">
        <v>236.200501</v>
      </c>
      <c r="AK340" s="79">
        <v>-9.7824772290424207</v>
      </c>
      <c r="AL340" s="79">
        <f>AJ340/$AJ$350*100</f>
        <v>21.597823706951051</v>
      </c>
      <c r="AM340" s="115">
        <v>234.292101</v>
      </c>
      <c r="AN340" s="79">
        <v>1.7199</v>
      </c>
      <c r="AO340" s="79">
        <v>65</v>
      </c>
      <c r="AP340" s="79">
        <v>4.4589999999999998E-2</v>
      </c>
      <c r="AQ340" s="79">
        <v>-97.317363857268603</v>
      </c>
      <c r="AR340" s="79">
        <f>AP340/$AP$350*100</f>
        <v>0.46623775720713223</v>
      </c>
      <c r="AS340" s="79">
        <v>26.042598999999999</v>
      </c>
      <c r="AT340" s="79">
        <v>0.896227</v>
      </c>
      <c r="AU340" s="79">
        <v>0</v>
      </c>
      <c r="AV340" s="79">
        <v>141.14128600000001</v>
      </c>
      <c r="AW340" s="79">
        <v>101.11262000000001</v>
      </c>
      <c r="AX340" s="79">
        <v>58.775627999999998</v>
      </c>
      <c r="AY340" s="80">
        <v>5.1159076974727203E-13</v>
      </c>
      <c r="AZ340" s="162">
        <v>290.52630699999997</v>
      </c>
      <c r="BA340" s="187"/>
      <c r="BB340" s="187">
        <f t="shared" si="266"/>
        <v>5072.8607089999996</v>
      </c>
      <c r="BC340" s="187">
        <f t="shared" si="267"/>
        <v>5072.8607090000023</v>
      </c>
      <c r="BD340" s="187">
        <f t="shared" si="268"/>
        <v>0</v>
      </c>
      <c r="BE340" s="187"/>
      <c r="BF340" s="187"/>
      <c r="BG340" s="187"/>
    </row>
    <row r="341" spans="1:59" s="150" customFormat="1" ht="20.25" customHeight="1" x14ac:dyDescent="0.15">
      <c r="A341" s="253"/>
      <c r="B341" s="120" t="s">
        <v>33</v>
      </c>
      <c r="C341" s="76">
        <v>4113.6751114799999</v>
      </c>
      <c r="D341" s="76">
        <v>1415.3609449999999</v>
      </c>
      <c r="E341" s="76">
        <v>49.443898671613809</v>
      </c>
      <c r="F341" s="79">
        <f t="shared" ref="F341:F349" si="270">D341/$D$350*100</f>
        <v>14.1053656577413</v>
      </c>
      <c r="G341" s="76">
        <v>18.84</v>
      </c>
      <c r="H341" s="76">
        <v>3</v>
      </c>
      <c r="I341" s="76">
        <v>1.1009420000000001</v>
      </c>
      <c r="J341" s="76">
        <v>-80.117818515421689</v>
      </c>
      <c r="K341" s="79">
        <f t="shared" ref="K341:K349" si="271">I341/$I$350*100</f>
        <v>4.4527287808004719</v>
      </c>
      <c r="L341" s="76">
        <v>1545.3537349800001</v>
      </c>
      <c r="M341" s="76">
        <v>3647</v>
      </c>
      <c r="N341" s="76">
        <v>502.47657300000003</v>
      </c>
      <c r="O341" s="76">
        <v>-9.6875515939531471</v>
      </c>
      <c r="P341" s="79">
        <f t="shared" ref="P341:P349" si="272">N341/$N$350*100</f>
        <v>6.093050559474702</v>
      </c>
      <c r="Q341" s="76">
        <v>28.532378600000001</v>
      </c>
      <c r="R341" s="81">
        <v>70</v>
      </c>
      <c r="S341" s="76">
        <v>6900</v>
      </c>
      <c r="T341" s="76">
        <v>9.1663709999999998</v>
      </c>
      <c r="U341" s="76">
        <v>2190.1671209671977</v>
      </c>
      <c r="V341" s="79">
        <f t="shared" ref="V341:V349" si="273">T341/$T$350*100</f>
        <v>4.1571923464751039</v>
      </c>
      <c r="W341" s="76">
        <v>1428.5997349800002</v>
      </c>
      <c r="X341" s="76">
        <v>2690</v>
      </c>
      <c r="Y341" s="76">
        <v>6.4503363672338665</v>
      </c>
      <c r="Z341" s="76">
        <v>488.47657300000003</v>
      </c>
      <c r="AA341" s="76">
        <v>-9.1141223744171445</v>
      </c>
      <c r="AB341" s="79">
        <f t="shared" ref="AB341:AB349" si="274">Z341/$Z$350*100</f>
        <v>6.0194496812656233</v>
      </c>
      <c r="AC341" s="76">
        <v>910</v>
      </c>
      <c r="AD341" s="76">
        <v>10.92</v>
      </c>
      <c r="AE341" s="79">
        <f t="shared" ref="AE341:AE349" si="275">AD341/$AD$350*100</f>
        <v>8.5650691756400139</v>
      </c>
      <c r="AF341" s="76">
        <v>47</v>
      </c>
      <c r="AG341" s="76">
        <v>3.08</v>
      </c>
      <c r="AH341" s="79">
        <f t="shared" ref="AH341:AH349" si="276">AG341/$AG$350*100</f>
        <v>72.457784518547427</v>
      </c>
      <c r="AI341" s="76">
        <v>564.10553649999997</v>
      </c>
      <c r="AJ341" s="76">
        <v>839.78574300000002</v>
      </c>
      <c r="AK341" s="76">
        <v>169.94829383417218</v>
      </c>
      <c r="AL341" s="79">
        <f t="shared" ref="AL341:AL349" si="277">AJ341/$AJ$350*100</f>
        <v>76.788763580670391</v>
      </c>
      <c r="AM341" s="76">
        <v>839.78574300000002</v>
      </c>
      <c r="AN341" s="76">
        <v>268.34199999999998</v>
      </c>
      <c r="AO341" s="76">
        <v>849</v>
      </c>
      <c r="AP341" s="76">
        <v>2.9251589999999998</v>
      </c>
      <c r="AQ341" s="76">
        <v>4473.2763203151871</v>
      </c>
      <c r="AR341" s="79">
        <f t="shared" ref="AR341:AR349" si="278">AP341/$AP$350*100</f>
        <v>30.585771958606362</v>
      </c>
      <c r="AS341" s="76">
        <v>1.208491</v>
      </c>
      <c r="AT341" s="76">
        <v>0</v>
      </c>
      <c r="AU341" s="76">
        <v>-8.7656999999999999E-2</v>
      </c>
      <c r="AV341" s="76">
        <v>36.795726000000002</v>
      </c>
      <c r="AW341" s="76">
        <v>25.705456999999999</v>
      </c>
      <c r="AX341" s="76">
        <v>5.4505109999999997</v>
      </c>
      <c r="AY341" s="76">
        <v>-1.8207657603852567E-13</v>
      </c>
      <c r="AZ341" s="76"/>
      <c r="BA341" s="187"/>
      <c r="BB341" s="187">
        <f t="shared" si="266"/>
        <v>1415.3609449999999</v>
      </c>
      <c r="BC341" s="187">
        <f t="shared" si="267"/>
        <v>1415.3609449999999</v>
      </c>
      <c r="BD341" s="187">
        <f t="shared" si="268"/>
        <v>0</v>
      </c>
      <c r="BE341" s="187"/>
      <c r="BF341" s="187"/>
      <c r="BG341" s="187"/>
    </row>
    <row r="342" spans="1:59" s="150" customFormat="1" ht="20.25" customHeight="1" x14ac:dyDescent="0.15">
      <c r="A342" s="253"/>
      <c r="B342" s="69" t="s">
        <v>31</v>
      </c>
      <c r="C342" s="74">
        <v>3262.8186519999999</v>
      </c>
      <c r="D342" s="74">
        <v>648.16607199999999</v>
      </c>
      <c r="E342" s="74">
        <v>-15.1648245789765</v>
      </c>
      <c r="F342" s="79">
        <f t="shared" si="270"/>
        <v>6.459567423277937</v>
      </c>
      <c r="G342" s="74">
        <v>1</v>
      </c>
      <c r="H342" s="74">
        <v>2</v>
      </c>
      <c r="I342" s="74">
        <v>0.37735800000000003</v>
      </c>
      <c r="J342" s="74">
        <v>-95.555561313580299</v>
      </c>
      <c r="K342" s="79">
        <f t="shared" si="271"/>
        <v>1.5262137580956168</v>
      </c>
      <c r="L342" s="74">
        <v>1460.9551240000001</v>
      </c>
      <c r="M342" s="74">
        <v>2923</v>
      </c>
      <c r="N342" s="74">
        <v>503.603252</v>
      </c>
      <c r="O342" s="74">
        <v>-31.401070806841201</v>
      </c>
      <c r="P342" s="79">
        <f t="shared" si="272"/>
        <v>6.106712713055936</v>
      </c>
      <c r="Q342" s="74">
        <v>529.18700000000001</v>
      </c>
      <c r="R342" s="74">
        <v>989</v>
      </c>
      <c r="S342" s="74">
        <v>-14.0747176368375</v>
      </c>
      <c r="T342" s="74">
        <v>144.44514100000001</v>
      </c>
      <c r="U342" s="74">
        <v>-30.790319966850301</v>
      </c>
      <c r="V342" s="79">
        <f t="shared" si="273"/>
        <v>65.509702220291686</v>
      </c>
      <c r="W342" s="74">
        <v>1456.8071239999999</v>
      </c>
      <c r="X342" s="74">
        <v>2889</v>
      </c>
      <c r="Y342" s="74">
        <v>-14.2475512021371</v>
      </c>
      <c r="Z342" s="74">
        <v>503.014567</v>
      </c>
      <c r="AA342" s="74">
        <v>-31.4153336000232</v>
      </c>
      <c r="AB342" s="79">
        <f t="shared" si="274"/>
        <v>6.1985999787140571</v>
      </c>
      <c r="AC342" s="74">
        <v>29</v>
      </c>
      <c r="AD342" s="74">
        <v>0.32453500000000002</v>
      </c>
      <c r="AE342" s="79">
        <f t="shared" si="275"/>
        <v>0.25454805173226486</v>
      </c>
      <c r="AF342" s="74">
        <v>5</v>
      </c>
      <c r="AG342" s="74">
        <v>0.26415</v>
      </c>
      <c r="AH342" s="79">
        <f t="shared" si="276"/>
        <v>6.2141960326539945</v>
      </c>
      <c r="AI342" s="74">
        <v>4.60351</v>
      </c>
      <c r="AJ342" s="74">
        <v>17.644781999999999</v>
      </c>
      <c r="AK342" s="74" t="e">
        <v>#DIV/0!</v>
      </c>
      <c r="AL342" s="79">
        <f t="shared" si="277"/>
        <v>1.6134127123785531</v>
      </c>
      <c r="AM342" s="74">
        <v>17.644781999999999</v>
      </c>
      <c r="AN342" s="74">
        <v>145.17590000000001</v>
      </c>
      <c r="AO342" s="74">
        <v>209</v>
      </c>
      <c r="AP342" s="74">
        <v>0.69331200000000004</v>
      </c>
      <c r="AQ342" s="74">
        <v>25.326189520721002</v>
      </c>
      <c r="AR342" s="79">
        <f t="shared" si="278"/>
        <v>7.2493436179589894</v>
      </c>
      <c r="AS342" s="74">
        <v>84.037965</v>
      </c>
      <c r="AT342" s="74">
        <v>0</v>
      </c>
      <c r="AU342" s="74">
        <v>0</v>
      </c>
      <c r="AV342" s="74">
        <v>22.057276999999999</v>
      </c>
      <c r="AW342" s="74">
        <v>13.964937000000001</v>
      </c>
      <c r="AX342" s="74">
        <v>5.7871889999999997</v>
      </c>
      <c r="AY342" s="74">
        <v>0</v>
      </c>
      <c r="AZ342" s="74">
        <v>0</v>
      </c>
      <c r="BA342" s="187"/>
      <c r="BB342" s="187">
        <f t="shared" si="266"/>
        <v>648.16607199999999</v>
      </c>
      <c r="BC342" s="187">
        <f t="shared" si="267"/>
        <v>648.16607199999999</v>
      </c>
      <c r="BD342" s="187">
        <f t="shared" si="268"/>
        <v>0</v>
      </c>
      <c r="BE342" s="187"/>
      <c r="BF342" s="187"/>
      <c r="BG342" s="187"/>
    </row>
    <row r="343" spans="1:59" s="150" customFormat="1" ht="20.25" customHeight="1" x14ac:dyDescent="0.15">
      <c r="A343" s="253"/>
      <c r="B343" s="120" t="s">
        <v>32</v>
      </c>
      <c r="C343" s="76">
        <v>9105.7195708800009</v>
      </c>
      <c r="D343" s="76">
        <v>1950.348866</v>
      </c>
      <c r="E343" s="76">
        <v>7.9709809154123299</v>
      </c>
      <c r="F343" s="79">
        <f t="shared" si="270"/>
        <v>19.43700934540842</v>
      </c>
      <c r="G343" s="76">
        <v>0</v>
      </c>
      <c r="H343" s="76">
        <v>0</v>
      </c>
      <c r="I343" s="76">
        <v>0.245283</v>
      </c>
      <c r="J343" s="76">
        <v>-80.152672373404798</v>
      </c>
      <c r="K343" s="79">
        <f t="shared" si="271"/>
        <v>0.99204015610366592</v>
      </c>
      <c r="L343" s="76">
        <v>5763.7488708800001</v>
      </c>
      <c r="M343" s="76">
        <v>11274</v>
      </c>
      <c r="N343" s="76">
        <v>1849.3918080000001</v>
      </c>
      <c r="O343" s="76">
        <v>5.8083108785751403</v>
      </c>
      <c r="P343" s="79">
        <f t="shared" si="272"/>
        <v>22.425797332490426</v>
      </c>
      <c r="Q343" s="76">
        <v>26.45918</v>
      </c>
      <c r="R343" s="76">
        <v>74</v>
      </c>
      <c r="S343" s="76">
        <v>-98.591817316841102</v>
      </c>
      <c r="T343" s="76">
        <v>6.4043729999999996</v>
      </c>
      <c r="U343" s="76">
        <v>-99.278148811111095</v>
      </c>
      <c r="V343" s="79">
        <f t="shared" si="273"/>
        <v>2.9045530035356197</v>
      </c>
      <c r="W343" s="76">
        <v>5763.5048708800005</v>
      </c>
      <c r="X343" s="76">
        <v>11272</v>
      </c>
      <c r="Y343" s="76">
        <v>23.150879493062401</v>
      </c>
      <c r="Z343" s="76">
        <v>1849.369166</v>
      </c>
      <c r="AA343" s="76">
        <v>5.8077007926016204</v>
      </c>
      <c r="AB343" s="79">
        <f t="shared" si="274"/>
        <v>22.78959780701944</v>
      </c>
      <c r="AC343" s="76">
        <v>2</v>
      </c>
      <c r="AD343" s="76">
        <v>2.2641999999999999E-2</v>
      </c>
      <c r="AE343" s="79">
        <f t="shared" si="275"/>
        <v>1.7759184640553222E-2</v>
      </c>
      <c r="AF343" s="76">
        <v>0</v>
      </c>
      <c r="AG343" s="76">
        <v>0</v>
      </c>
      <c r="AH343" s="79">
        <f t="shared" si="276"/>
        <v>0</v>
      </c>
      <c r="AI343" s="76">
        <v>0</v>
      </c>
      <c r="AJ343" s="76">
        <v>0</v>
      </c>
      <c r="AK343" s="76">
        <v>0</v>
      </c>
      <c r="AL343" s="79">
        <f t="shared" si="277"/>
        <v>0</v>
      </c>
      <c r="AM343" s="76">
        <v>0</v>
      </c>
      <c r="AN343" s="76">
        <v>18.171500000000002</v>
      </c>
      <c r="AO343" s="76">
        <v>63</v>
      </c>
      <c r="AP343" s="76">
        <v>5.7968590000000004</v>
      </c>
      <c r="AQ343" s="76">
        <v>493.34894618377399</v>
      </c>
      <c r="AR343" s="79">
        <f t="shared" si="278"/>
        <v>60.612570957747927</v>
      </c>
      <c r="AS343" s="76">
        <v>0</v>
      </c>
      <c r="AT343" s="76">
        <v>0</v>
      </c>
      <c r="AU343" s="76">
        <v>0</v>
      </c>
      <c r="AV343" s="76">
        <v>34.555919000000003</v>
      </c>
      <c r="AW343" s="76">
        <v>59.858243000000002</v>
      </c>
      <c r="AX343" s="76">
        <v>0.50075400000000003</v>
      </c>
      <c r="AY343" s="76">
        <v>0</v>
      </c>
      <c r="AZ343" s="76">
        <v>0</v>
      </c>
      <c r="BA343" s="187"/>
      <c r="BB343" s="187">
        <f t="shared" si="266"/>
        <v>1950.348866</v>
      </c>
      <c r="BC343" s="187">
        <f t="shared" si="267"/>
        <v>1950.3488659999998</v>
      </c>
      <c r="BD343" s="187">
        <f t="shared" si="268"/>
        <v>0</v>
      </c>
      <c r="BE343" s="187"/>
      <c r="BF343" s="187"/>
      <c r="BG343" s="187"/>
    </row>
    <row r="344" spans="1:59" s="150" customFormat="1" ht="20.25" customHeight="1" x14ac:dyDescent="0.15">
      <c r="A344" s="256"/>
      <c r="B344" s="120" t="s">
        <v>34</v>
      </c>
      <c r="C344" s="79">
        <v>745.33334779999996</v>
      </c>
      <c r="D344" s="79">
        <v>138.94632300000001</v>
      </c>
      <c r="E344" s="79">
        <v>-20.887201066556401</v>
      </c>
      <c r="F344" s="79">
        <f t="shared" si="270"/>
        <v>1.3847271253578575</v>
      </c>
      <c r="G344" s="79">
        <v>0</v>
      </c>
      <c r="H344" s="79">
        <v>0</v>
      </c>
      <c r="I344" s="79">
        <v>0</v>
      </c>
      <c r="J344" s="79" t="s">
        <v>56</v>
      </c>
      <c r="K344" s="79">
        <f t="shared" si="271"/>
        <v>0</v>
      </c>
      <c r="L344" s="79">
        <v>491.71414779999998</v>
      </c>
      <c r="M344" s="79">
        <v>929</v>
      </c>
      <c r="N344" s="79">
        <v>133.482303</v>
      </c>
      <c r="O344" s="79">
        <v>-21.742779226523002</v>
      </c>
      <c r="P344" s="79">
        <f t="shared" si="272"/>
        <v>1.6186116222658635</v>
      </c>
      <c r="Q344" s="79">
        <v>6.2913968000000002</v>
      </c>
      <c r="R344" s="79">
        <v>15</v>
      </c>
      <c r="S344" s="79">
        <v>-98.015873015872998</v>
      </c>
      <c r="T344" s="79">
        <v>1.9176260000000001</v>
      </c>
      <c r="U344" s="79">
        <v>-98.163409567435707</v>
      </c>
      <c r="V344" s="79">
        <f t="shared" si="273"/>
        <v>0.86969424765827918</v>
      </c>
      <c r="W344" s="79">
        <v>491.71414779999998</v>
      </c>
      <c r="X344" s="79">
        <v>929</v>
      </c>
      <c r="Y344" s="79">
        <v>-14.377880184331801</v>
      </c>
      <c r="Z344" s="79">
        <v>133.482303</v>
      </c>
      <c r="AA344" s="79">
        <v>-21.742779226523002</v>
      </c>
      <c r="AB344" s="79">
        <f t="shared" si="274"/>
        <v>1.6448895416074569</v>
      </c>
      <c r="AC344" s="79">
        <v>0</v>
      </c>
      <c r="AD344" s="79">
        <v>0</v>
      </c>
      <c r="AE344" s="79">
        <f t="shared" si="275"/>
        <v>0</v>
      </c>
      <c r="AF344" s="79">
        <v>0</v>
      </c>
      <c r="AG344" s="79">
        <v>0</v>
      </c>
      <c r="AH344" s="79">
        <f t="shared" si="276"/>
        <v>0</v>
      </c>
      <c r="AI344" s="79"/>
      <c r="AJ344" s="79"/>
      <c r="AK344" s="79"/>
      <c r="AL344" s="79">
        <f t="shared" si="277"/>
        <v>0</v>
      </c>
      <c r="AM344" s="115"/>
      <c r="AN344" s="79">
        <v>4.38</v>
      </c>
      <c r="AO344" s="79">
        <v>6</v>
      </c>
      <c r="AP344" s="79">
        <v>9.3964000000000006E-2</v>
      </c>
      <c r="AQ344" s="79">
        <v>24.511700633397801</v>
      </c>
      <c r="AR344" s="79">
        <f t="shared" si="278"/>
        <v>0.98249752451695405</v>
      </c>
      <c r="AS344" s="79">
        <v>0</v>
      </c>
      <c r="AT344" s="79">
        <v>1.5198E-2</v>
      </c>
      <c r="AU344" s="79"/>
      <c r="AV344" s="79">
        <v>0.14626400000000001</v>
      </c>
      <c r="AW344" s="79">
        <v>5.1618180000000002</v>
      </c>
      <c r="AX344" s="79">
        <v>4.6775999999999998E-2</v>
      </c>
      <c r="AY344" s="80">
        <v>1.0487610779819099E-15</v>
      </c>
      <c r="AZ344" s="162"/>
      <c r="BA344" s="187"/>
      <c r="BB344" s="187">
        <f t="shared" si="266"/>
        <v>138.94632300000001</v>
      </c>
      <c r="BC344" s="187">
        <f t="shared" si="267"/>
        <v>138.94632300000001</v>
      </c>
      <c r="BD344" s="187">
        <f t="shared" si="268"/>
        <v>0</v>
      </c>
      <c r="BE344" s="187"/>
      <c r="BF344" s="187"/>
      <c r="BG344" s="187"/>
    </row>
    <row r="345" spans="1:59" s="150" customFormat="1" ht="20.25" customHeight="1" x14ac:dyDescent="0.15">
      <c r="A345" s="254"/>
      <c r="B345" s="120" t="s">
        <v>39</v>
      </c>
      <c r="C345" s="89">
        <v>2105.2665306700001</v>
      </c>
      <c r="D345" s="87">
        <v>611.49346300000002</v>
      </c>
      <c r="E345" s="88">
        <v>13.333677100384</v>
      </c>
      <c r="F345" s="79">
        <f t="shared" si="270"/>
        <v>6.0940913506225813</v>
      </c>
      <c r="G345" s="95">
        <v>0</v>
      </c>
      <c r="H345" s="95">
        <v>0</v>
      </c>
      <c r="I345" s="95">
        <v>0</v>
      </c>
      <c r="J345" s="88" t="s">
        <v>49</v>
      </c>
      <c r="K345" s="79">
        <f t="shared" si="271"/>
        <v>0</v>
      </c>
      <c r="L345" s="89">
        <v>1934.19047667</v>
      </c>
      <c r="M345" s="89">
        <v>4013</v>
      </c>
      <c r="N345" s="89">
        <v>600.02018199999998</v>
      </c>
      <c r="O345" s="88">
        <v>14.9713638480127</v>
      </c>
      <c r="P345" s="79">
        <f t="shared" si="272"/>
        <v>7.2758681739202444</v>
      </c>
      <c r="Q345" s="89">
        <v>8.2558290000000003</v>
      </c>
      <c r="R345" s="89">
        <v>23</v>
      </c>
      <c r="S345" s="88">
        <v>666.66666666666697</v>
      </c>
      <c r="T345" s="89">
        <v>2.6898</v>
      </c>
      <c r="U345" s="88">
        <v>1080.77260755048</v>
      </c>
      <c r="V345" s="79">
        <f t="shared" si="273"/>
        <v>1.2198956352027139</v>
      </c>
      <c r="W345" s="87">
        <v>1927.658727</v>
      </c>
      <c r="X345" s="89">
        <v>4013</v>
      </c>
      <c r="Y345" s="88">
        <v>40.020935101186303</v>
      </c>
      <c r="Z345" s="87">
        <v>600.02018199999998</v>
      </c>
      <c r="AA345" s="88">
        <v>14.9713638480127</v>
      </c>
      <c r="AB345" s="79">
        <f t="shared" si="274"/>
        <v>7.393990813338025</v>
      </c>
      <c r="AC345" s="89">
        <v>0</v>
      </c>
      <c r="AD345" s="89">
        <v>0</v>
      </c>
      <c r="AE345" s="79">
        <f t="shared" si="275"/>
        <v>0</v>
      </c>
      <c r="AF345" s="89">
        <v>0</v>
      </c>
      <c r="AG345" s="89">
        <v>0</v>
      </c>
      <c r="AH345" s="79">
        <f t="shared" si="276"/>
        <v>0</v>
      </c>
      <c r="AI345" s="102">
        <v>0</v>
      </c>
      <c r="AJ345" s="102">
        <v>0</v>
      </c>
      <c r="AK345" s="102" t="s">
        <v>49</v>
      </c>
      <c r="AL345" s="79">
        <f t="shared" si="277"/>
        <v>0</v>
      </c>
      <c r="AM345" s="102"/>
      <c r="AN345" s="102">
        <v>0.26</v>
      </c>
      <c r="AO345" s="89">
        <v>4</v>
      </c>
      <c r="AP345" s="102">
        <v>9.9059999999999999E-3</v>
      </c>
      <c r="AQ345" s="88">
        <v>-90.219870269629894</v>
      </c>
      <c r="AR345" s="79">
        <f t="shared" si="278"/>
        <v>0.10357818396263405</v>
      </c>
      <c r="AS345" s="102">
        <v>0</v>
      </c>
      <c r="AT345" s="102">
        <v>0</v>
      </c>
      <c r="AU345" s="102">
        <v>0</v>
      </c>
      <c r="AV345" s="88">
        <v>8.8114840000000001</v>
      </c>
      <c r="AW345" s="102">
        <v>2.0989909999999998</v>
      </c>
      <c r="AX345" s="102">
        <v>0.55289999999999995</v>
      </c>
      <c r="AY345" s="102">
        <v>4.1966430330830898E-14</v>
      </c>
      <c r="AZ345" s="102"/>
      <c r="BA345" s="187"/>
      <c r="BB345" s="187">
        <f t="shared" si="266"/>
        <v>611.49346300000002</v>
      </c>
      <c r="BC345" s="187">
        <f t="shared" si="267"/>
        <v>611.49346299999991</v>
      </c>
      <c r="BD345" s="187">
        <f t="shared" si="268"/>
        <v>0</v>
      </c>
      <c r="BE345" s="187"/>
      <c r="BF345" s="187"/>
      <c r="BG345" s="187"/>
    </row>
    <row r="346" spans="1:59" s="150" customFormat="1" ht="20.25" customHeight="1" x14ac:dyDescent="0.15">
      <c r="A346" s="253"/>
      <c r="B346" s="120" t="s">
        <v>60</v>
      </c>
      <c r="C346" s="79">
        <v>494.32173360000002</v>
      </c>
      <c r="D346" s="79">
        <v>43.237628000000001</v>
      </c>
      <c r="E346" s="79">
        <v>-61.186157915795597</v>
      </c>
      <c r="F346" s="79">
        <f t="shared" si="270"/>
        <v>0.43090248834963707</v>
      </c>
      <c r="G346" s="79"/>
      <c r="H346" s="79"/>
      <c r="I346" s="79"/>
      <c r="J346" s="79">
        <v>0</v>
      </c>
      <c r="K346" s="79">
        <f t="shared" si="271"/>
        <v>0</v>
      </c>
      <c r="L346" s="79">
        <v>91.523933600000007</v>
      </c>
      <c r="M346" s="79">
        <v>292</v>
      </c>
      <c r="N346" s="79">
        <v>35.763382</v>
      </c>
      <c r="O346" s="79">
        <v>-40.323196756238403</v>
      </c>
      <c r="P346" s="79">
        <f t="shared" si="272"/>
        <v>0.43366816765765409</v>
      </c>
      <c r="Q346" s="79"/>
      <c r="R346" s="79"/>
      <c r="S346" s="79" t="s">
        <v>56</v>
      </c>
      <c r="T346" s="79"/>
      <c r="U346" s="79" t="s">
        <v>56</v>
      </c>
      <c r="V346" s="79">
        <f t="shared" si="273"/>
        <v>0</v>
      </c>
      <c r="W346" s="79">
        <v>91.279933600000007</v>
      </c>
      <c r="X346" s="79">
        <v>290</v>
      </c>
      <c r="Y346" s="79">
        <v>9.8484848484848495</v>
      </c>
      <c r="Z346" s="79">
        <v>35.740740000000002</v>
      </c>
      <c r="AA346" s="79">
        <v>-40.360978478868702</v>
      </c>
      <c r="AB346" s="79">
        <f t="shared" si="274"/>
        <v>0.4404296907831392</v>
      </c>
      <c r="AC346" s="79">
        <v>2</v>
      </c>
      <c r="AD346" s="79">
        <v>2.2641999999999999E-2</v>
      </c>
      <c r="AE346" s="79">
        <f t="shared" si="275"/>
        <v>1.7759184640553222E-2</v>
      </c>
      <c r="AF346" s="79"/>
      <c r="AG346" s="79"/>
      <c r="AH346" s="79">
        <f t="shared" si="276"/>
        <v>0</v>
      </c>
      <c r="AI346" s="79"/>
      <c r="AJ346" s="79"/>
      <c r="AK346" s="79">
        <v>0</v>
      </c>
      <c r="AL346" s="79">
        <f t="shared" si="277"/>
        <v>0</v>
      </c>
      <c r="AM346" s="115"/>
      <c r="AN346" s="79"/>
      <c r="AO346" s="79"/>
      <c r="AP346" s="79"/>
      <c r="AQ346" s="79">
        <v>0</v>
      </c>
      <c r="AR346" s="79">
        <f t="shared" si="278"/>
        <v>0</v>
      </c>
      <c r="AS346" s="79"/>
      <c r="AT346" s="79"/>
      <c r="AU346" s="79"/>
      <c r="AV346" s="79">
        <v>7.1840270000000004</v>
      </c>
      <c r="AW346" s="79">
        <v>0.16200100000000001</v>
      </c>
      <c r="AX346" s="79">
        <v>0.128218</v>
      </c>
      <c r="AY346" s="80"/>
      <c r="AZ346" s="162"/>
      <c r="BA346" s="187"/>
      <c r="BB346" s="187">
        <f t="shared" si="266"/>
        <v>43.237628000000001</v>
      </c>
      <c r="BC346" s="187">
        <f t="shared" si="267"/>
        <v>43.237627999999994</v>
      </c>
      <c r="BD346" s="187">
        <f t="shared" ref="BD346:BD390" si="279">BC346-BB346</f>
        <v>0</v>
      </c>
      <c r="BE346" s="187"/>
      <c r="BF346" s="187"/>
      <c r="BG346" s="187"/>
    </row>
    <row r="347" spans="1:59" s="150" customFormat="1" ht="20.25" customHeight="1" x14ac:dyDescent="0.15">
      <c r="A347" s="253"/>
      <c r="B347" s="120" t="s">
        <v>46</v>
      </c>
      <c r="C347" s="74">
        <v>166.33342500000001</v>
      </c>
      <c r="D347" s="74">
        <v>49.107398999999901</v>
      </c>
      <c r="E347" s="74">
        <v>-33.589380499857498</v>
      </c>
      <c r="F347" s="79">
        <f t="shared" si="270"/>
        <v>0.48940012216855272</v>
      </c>
      <c r="G347" s="74">
        <v>8.35</v>
      </c>
      <c r="H347" s="74">
        <v>50</v>
      </c>
      <c r="I347" s="74">
        <v>1.2070000000000001</v>
      </c>
      <c r="J347" s="74">
        <v>0</v>
      </c>
      <c r="K347" s="79">
        <f t="shared" si="271"/>
        <v>4.8816773621373057</v>
      </c>
      <c r="L347" s="74">
        <v>124.073425</v>
      </c>
      <c r="M347" s="74">
        <v>227</v>
      </c>
      <c r="N347" s="74">
        <v>47.178698999999902</v>
      </c>
      <c r="O347" s="74">
        <v>-36.194815987429003</v>
      </c>
      <c r="P347" s="79">
        <f t="shared" si="272"/>
        <v>0.57209074767598755</v>
      </c>
      <c r="Q347" s="74">
        <v>58.050949000000003</v>
      </c>
      <c r="R347" s="74">
        <v>120</v>
      </c>
      <c r="S347" s="74">
        <v>0</v>
      </c>
      <c r="T347" s="74">
        <v>20.532641000000002</v>
      </c>
      <c r="U347" s="74">
        <v>92.227994457655399</v>
      </c>
      <c r="V347" s="79">
        <f t="shared" si="273"/>
        <v>9.3120972321675541</v>
      </c>
      <c r="W347" s="74">
        <v>124.073425</v>
      </c>
      <c r="X347" s="74">
        <v>227</v>
      </c>
      <c r="Y347" s="74">
        <v>0</v>
      </c>
      <c r="Z347" s="74">
        <v>47.178698999999902</v>
      </c>
      <c r="AA347" s="74">
        <v>-36.194815987428903</v>
      </c>
      <c r="AB347" s="79">
        <f t="shared" si="274"/>
        <v>0.58137855601536947</v>
      </c>
      <c r="AC347" s="74">
        <v>0</v>
      </c>
      <c r="AD347" s="74">
        <v>0</v>
      </c>
      <c r="AE347" s="79">
        <f t="shared" si="275"/>
        <v>0</v>
      </c>
      <c r="AF347" s="74">
        <v>0</v>
      </c>
      <c r="AG347" s="74">
        <v>0</v>
      </c>
      <c r="AH347" s="79">
        <f t="shared" si="276"/>
        <v>0</v>
      </c>
      <c r="AI347" s="74">
        <v>0</v>
      </c>
      <c r="AJ347" s="74">
        <v>0</v>
      </c>
      <c r="AK347" s="74">
        <v>0</v>
      </c>
      <c r="AL347" s="79">
        <f t="shared" si="277"/>
        <v>0</v>
      </c>
      <c r="AM347" s="74">
        <v>0</v>
      </c>
      <c r="AN347" s="74">
        <v>0</v>
      </c>
      <c r="AO347" s="74">
        <v>0</v>
      </c>
      <c r="AP347" s="74">
        <v>0</v>
      </c>
      <c r="AQ347" s="74">
        <v>0</v>
      </c>
      <c r="AR347" s="79">
        <f t="shared" si="278"/>
        <v>0</v>
      </c>
      <c r="AS347" s="74">
        <v>0</v>
      </c>
      <c r="AT347" s="74">
        <v>0</v>
      </c>
      <c r="AU347" s="74">
        <v>0</v>
      </c>
      <c r="AV347" s="74">
        <v>0</v>
      </c>
      <c r="AW347" s="74">
        <v>0.72170000000000001</v>
      </c>
      <c r="AX347" s="74">
        <v>0</v>
      </c>
      <c r="AY347" s="74">
        <v>0</v>
      </c>
      <c r="AZ347" s="74"/>
      <c r="BA347" s="187"/>
      <c r="BB347" s="187">
        <f t="shared" si="266"/>
        <v>49.107398999999901</v>
      </c>
      <c r="BC347" s="187">
        <f t="shared" si="267"/>
        <v>49.107398999999901</v>
      </c>
      <c r="BD347" s="187">
        <f t="shared" si="279"/>
        <v>0</v>
      </c>
      <c r="BE347" s="187"/>
      <c r="BF347" s="187"/>
      <c r="BG347" s="187"/>
    </row>
    <row r="348" spans="1:59" s="150" customFormat="1" ht="20.25" customHeight="1" x14ac:dyDescent="0.15">
      <c r="A348" s="253"/>
      <c r="B348" s="120" t="s">
        <v>44</v>
      </c>
      <c r="C348" s="74">
        <v>4563.51205579</v>
      </c>
      <c r="D348" s="74">
        <v>79.021034999999998</v>
      </c>
      <c r="E348" s="74">
        <v>-1.67894624801658</v>
      </c>
      <c r="F348" s="79">
        <f t="shared" si="270"/>
        <v>0.78751685021814233</v>
      </c>
      <c r="G348" s="74">
        <v>0</v>
      </c>
      <c r="H348" s="74">
        <v>0</v>
      </c>
      <c r="I348" s="74">
        <v>0</v>
      </c>
      <c r="J348" s="74">
        <v>0</v>
      </c>
      <c r="K348" s="79">
        <f t="shared" si="271"/>
        <v>0</v>
      </c>
      <c r="L348" s="74">
        <v>187.16523387999999</v>
      </c>
      <c r="M348" s="74">
        <v>367</v>
      </c>
      <c r="N348" s="74">
        <v>62.287028999999997</v>
      </c>
      <c r="O348" s="74">
        <v>-13.279183120831901</v>
      </c>
      <c r="P348" s="79">
        <f t="shared" si="272"/>
        <v>0.75529494764418992</v>
      </c>
      <c r="Q348" s="74">
        <v>90.136856280000003</v>
      </c>
      <c r="R348" s="74">
        <v>180</v>
      </c>
      <c r="S348" s="74">
        <v>0</v>
      </c>
      <c r="T348" s="74">
        <v>27.307237000000001</v>
      </c>
      <c r="U348" s="74">
        <v>546.29301265499203</v>
      </c>
      <c r="V348" s="79">
        <f t="shared" si="273"/>
        <v>12.384556184752045</v>
      </c>
      <c r="W348" s="74">
        <v>187.16523387999999</v>
      </c>
      <c r="X348" s="74">
        <v>367</v>
      </c>
      <c r="Y348" s="74">
        <v>-1.34408602150538</v>
      </c>
      <c r="Z348" s="74">
        <v>62.287028999999997</v>
      </c>
      <c r="AA348" s="74">
        <v>-13.279183120831901</v>
      </c>
      <c r="AB348" s="79">
        <f t="shared" si="274"/>
        <v>0.76755704896626142</v>
      </c>
      <c r="AC348" s="74">
        <v>0</v>
      </c>
      <c r="AD348" s="74">
        <v>0</v>
      </c>
      <c r="AE348" s="79">
        <f t="shared" si="275"/>
        <v>0</v>
      </c>
      <c r="AF348" s="74">
        <v>0</v>
      </c>
      <c r="AG348" s="74">
        <v>0</v>
      </c>
      <c r="AH348" s="79">
        <f t="shared" si="276"/>
        <v>0</v>
      </c>
      <c r="AI348" s="74">
        <v>0</v>
      </c>
      <c r="AJ348" s="74">
        <v>0</v>
      </c>
      <c r="AK348" s="74">
        <v>0</v>
      </c>
      <c r="AL348" s="79">
        <f t="shared" si="277"/>
        <v>0</v>
      </c>
      <c r="AM348" s="115">
        <v>0</v>
      </c>
      <c r="AN348" s="74">
        <v>0</v>
      </c>
      <c r="AO348" s="74">
        <v>0</v>
      </c>
      <c r="AP348" s="74">
        <v>0</v>
      </c>
      <c r="AQ348" s="74">
        <v>0</v>
      </c>
      <c r="AR348" s="79">
        <f t="shared" si="278"/>
        <v>0</v>
      </c>
      <c r="AS348" s="74">
        <v>0</v>
      </c>
      <c r="AT348" s="74">
        <v>0</v>
      </c>
      <c r="AU348" s="74">
        <v>0</v>
      </c>
      <c r="AV348" s="74">
        <v>5.1060480000000004</v>
      </c>
      <c r="AW348" s="74">
        <v>8.7707580000000007</v>
      </c>
      <c r="AX348" s="74">
        <v>2.8572000000000002</v>
      </c>
      <c r="AY348" s="74">
        <v>0</v>
      </c>
      <c r="AZ348" s="74">
        <v>0</v>
      </c>
      <c r="BA348" s="187"/>
      <c r="BB348" s="187">
        <f t="shared" si="266"/>
        <v>79.021034999999998</v>
      </c>
      <c r="BC348" s="187">
        <f t="shared" si="267"/>
        <v>79.021034999999998</v>
      </c>
      <c r="BD348" s="187">
        <f t="shared" si="279"/>
        <v>0</v>
      </c>
      <c r="BE348" s="187"/>
      <c r="BF348" s="187"/>
      <c r="BG348" s="187"/>
    </row>
    <row r="349" spans="1:59" s="150" customFormat="1" ht="20.25" customHeight="1" x14ac:dyDescent="0.15">
      <c r="A349" s="253"/>
      <c r="B349" s="120" t="s">
        <v>37</v>
      </c>
      <c r="C349" s="74">
        <v>50.73</v>
      </c>
      <c r="D349" s="74">
        <v>25.66</v>
      </c>
      <c r="E349" s="74">
        <v>0</v>
      </c>
      <c r="F349" s="79">
        <f t="shared" si="270"/>
        <v>0.25572535688247483</v>
      </c>
      <c r="G349" s="74">
        <v>0</v>
      </c>
      <c r="H349" s="74">
        <v>0</v>
      </c>
      <c r="I349" s="74">
        <v>0</v>
      </c>
      <c r="J349" s="74">
        <v>0</v>
      </c>
      <c r="K349" s="79">
        <f t="shared" si="271"/>
        <v>0</v>
      </c>
      <c r="L349" s="74">
        <v>50.73</v>
      </c>
      <c r="M349" s="74">
        <v>96</v>
      </c>
      <c r="N349" s="74">
        <v>25.66</v>
      </c>
      <c r="O349" s="74">
        <v>0</v>
      </c>
      <c r="P349" s="79">
        <f t="shared" si="272"/>
        <v>0.31115416271580254</v>
      </c>
      <c r="Q349" s="74">
        <v>0</v>
      </c>
      <c r="R349" s="74">
        <v>0</v>
      </c>
      <c r="S349" s="74">
        <v>0</v>
      </c>
      <c r="T349" s="74">
        <v>0</v>
      </c>
      <c r="U349" s="74">
        <v>0</v>
      </c>
      <c r="V349" s="79">
        <f t="shared" si="273"/>
        <v>0</v>
      </c>
      <c r="W349" s="74">
        <v>50.73</v>
      </c>
      <c r="X349" s="74">
        <v>96</v>
      </c>
      <c r="Y349" s="74">
        <v>0</v>
      </c>
      <c r="Z349" s="74">
        <v>25.66</v>
      </c>
      <c r="AA349" s="74">
        <v>0</v>
      </c>
      <c r="AB349" s="79">
        <f t="shared" si="274"/>
        <v>0.31620570434454776</v>
      </c>
      <c r="AC349" s="74">
        <v>0</v>
      </c>
      <c r="AD349" s="74">
        <v>0</v>
      </c>
      <c r="AE349" s="79">
        <f t="shared" si="275"/>
        <v>0</v>
      </c>
      <c r="AF349" s="74">
        <v>0</v>
      </c>
      <c r="AG349" s="74">
        <v>0</v>
      </c>
      <c r="AH349" s="79">
        <f t="shared" si="276"/>
        <v>0</v>
      </c>
      <c r="AI349" s="74">
        <v>0</v>
      </c>
      <c r="AJ349" s="74">
        <v>0</v>
      </c>
      <c r="AK349" s="74">
        <v>0</v>
      </c>
      <c r="AL349" s="79">
        <f t="shared" si="277"/>
        <v>0</v>
      </c>
      <c r="AM349" s="115">
        <v>0</v>
      </c>
      <c r="AN349" s="74">
        <v>0</v>
      </c>
      <c r="AO349" s="74">
        <v>0</v>
      </c>
      <c r="AP349" s="74">
        <v>0</v>
      </c>
      <c r="AQ349" s="74">
        <v>0</v>
      </c>
      <c r="AR349" s="79">
        <f t="shared" si="278"/>
        <v>0</v>
      </c>
      <c r="AS349" s="74">
        <v>0</v>
      </c>
      <c r="AT349" s="74">
        <v>0</v>
      </c>
      <c r="AU349" s="74">
        <v>0</v>
      </c>
      <c r="AV349" s="74">
        <v>0</v>
      </c>
      <c r="AW349" s="74">
        <v>0</v>
      </c>
      <c r="AX349" s="74">
        <v>0</v>
      </c>
      <c r="AY349" s="74">
        <v>0</v>
      </c>
      <c r="AZ349" s="74">
        <v>0</v>
      </c>
      <c r="BA349" s="187"/>
      <c r="BB349" s="187">
        <f t="shared" si="266"/>
        <v>25.66</v>
      </c>
      <c r="BC349" s="187">
        <f t="shared" si="267"/>
        <v>25.66</v>
      </c>
      <c r="BD349" s="187">
        <f t="shared" si="279"/>
        <v>0</v>
      </c>
      <c r="BE349" s="187"/>
      <c r="BF349" s="187"/>
      <c r="BG349" s="187"/>
    </row>
    <row r="350" spans="1:59" s="150" customFormat="1" ht="20.25" customHeight="1" x14ac:dyDescent="0.15">
      <c r="A350" s="253"/>
      <c r="B350" s="132" t="s">
        <v>17</v>
      </c>
      <c r="C350" s="203">
        <f>C340+C341+C342+C343+C344+C345+C346+C347+C348+C349</f>
        <v>43466.708767579999</v>
      </c>
      <c r="D350" s="203">
        <f t="shared" ref="D350:AZ350" si="280">D340+D341+D342+D343+D344+D345+D346+D347+D348+D349</f>
        <v>10034.202440000001</v>
      </c>
      <c r="E350" s="203">
        <v>7.87</v>
      </c>
      <c r="F350" s="158">
        <f>D350/$D$390*100</f>
        <v>1.8478688397940111</v>
      </c>
      <c r="G350" s="203">
        <f t="shared" si="280"/>
        <v>28.411011289999998</v>
      </c>
      <c r="H350" s="203">
        <f t="shared" si="280"/>
        <v>62</v>
      </c>
      <c r="I350" s="203">
        <f t="shared" si="280"/>
        <v>24.725108000000002</v>
      </c>
      <c r="J350" s="203">
        <v>-36.869999999999997</v>
      </c>
      <c r="K350" s="158">
        <f>I350/$I$390*100</f>
        <v>0.15952597934223464</v>
      </c>
      <c r="L350" s="203">
        <f t="shared" si="280"/>
        <v>25221.403532640001</v>
      </c>
      <c r="M350" s="203">
        <f t="shared" si="280"/>
        <v>64548</v>
      </c>
      <c r="N350" s="203">
        <f t="shared" si="280"/>
        <v>8246.7159609999999</v>
      </c>
      <c r="O350" s="203">
        <v>1.34</v>
      </c>
      <c r="P350" s="158">
        <f>N350/$N$390*100</f>
        <v>2.151417709363677</v>
      </c>
      <c r="Q350" s="203">
        <f t="shared" si="280"/>
        <v>773.78279048000002</v>
      </c>
      <c r="R350" s="203">
        <f t="shared" si="280"/>
        <v>1540</v>
      </c>
      <c r="S350" s="203">
        <v>-79.16</v>
      </c>
      <c r="T350" s="203">
        <f t="shared" si="280"/>
        <v>220.49427200000002</v>
      </c>
      <c r="U350" s="203">
        <v>-82.14</v>
      </c>
      <c r="V350" s="158">
        <f>T350/$T$390*100</f>
        <v>2.0012226475621313</v>
      </c>
      <c r="W350" s="203">
        <f t="shared" si="280"/>
        <v>23845.771782969998</v>
      </c>
      <c r="X350" s="203">
        <f t="shared" si="280"/>
        <v>53267</v>
      </c>
      <c r="Y350" s="203">
        <v>-4.83</v>
      </c>
      <c r="Z350" s="203">
        <f t="shared" si="280"/>
        <v>8114.9706180000003</v>
      </c>
      <c r="AA350" s="203">
        <v>-0.03</v>
      </c>
      <c r="AB350" s="158">
        <f>Z350/$Z$390*100</f>
        <v>2.1354686420972402</v>
      </c>
      <c r="AC350" s="203">
        <f t="shared" si="280"/>
        <v>11213</v>
      </c>
      <c r="AD350" s="203">
        <f t="shared" si="280"/>
        <v>127.49459200000001</v>
      </c>
      <c r="AE350" s="158">
        <f>AD350/$AD$390*100</f>
        <v>4.2230772542821438</v>
      </c>
      <c r="AF350" s="203">
        <f t="shared" si="280"/>
        <v>68</v>
      </c>
      <c r="AG350" s="203">
        <f t="shared" si="280"/>
        <v>4.2507510000000002</v>
      </c>
      <c r="AH350" s="158">
        <f>AG350/$AG$390*100</f>
        <v>1.5819047569746985</v>
      </c>
      <c r="AI350" s="203">
        <f t="shared" si="280"/>
        <v>833.63169149999999</v>
      </c>
      <c r="AJ350" s="203">
        <f t="shared" si="280"/>
        <v>1093.631026</v>
      </c>
      <c r="AK350" s="203">
        <v>90.89</v>
      </c>
      <c r="AL350" s="158">
        <f>AJ350/$AJ$390*100</f>
        <v>4.9089422671931811</v>
      </c>
      <c r="AM350" s="203">
        <f t="shared" si="280"/>
        <v>1091.722626</v>
      </c>
      <c r="AN350" s="203">
        <f t="shared" si="280"/>
        <v>438.04929999999996</v>
      </c>
      <c r="AO350" s="203">
        <f t="shared" si="280"/>
        <v>1196</v>
      </c>
      <c r="AP350" s="203">
        <f t="shared" si="280"/>
        <v>9.5637900000000009</v>
      </c>
      <c r="AQ350" s="203">
        <v>178.58</v>
      </c>
      <c r="AR350" s="158">
        <f>AP350/$AP$390*100</f>
        <v>0.50745952431947317</v>
      </c>
      <c r="AS350" s="203">
        <f t="shared" si="280"/>
        <v>111.28905499999999</v>
      </c>
      <c r="AT350" s="203">
        <f t="shared" si="280"/>
        <v>0.91142500000000004</v>
      </c>
      <c r="AU350" s="203">
        <f t="shared" si="280"/>
        <v>-8.7656999999999999E-2</v>
      </c>
      <c r="AV350" s="203">
        <f t="shared" si="280"/>
        <v>255.79803099999998</v>
      </c>
      <c r="AW350" s="203">
        <f t="shared" si="280"/>
        <v>217.55652500000002</v>
      </c>
      <c r="AX350" s="203">
        <f t="shared" si="280"/>
        <v>74.099176</v>
      </c>
      <c r="AY350" s="203">
        <f t="shared" si="280"/>
        <v>3.7252938511755916E-13</v>
      </c>
      <c r="AZ350" s="203">
        <f t="shared" si="280"/>
        <v>290.52630699999997</v>
      </c>
      <c r="BA350" s="187"/>
      <c r="BB350" s="187">
        <f t="shared" si="266"/>
        <v>10034.202440000001</v>
      </c>
      <c r="BC350" s="187">
        <f t="shared" si="267"/>
        <v>10034.202439999999</v>
      </c>
      <c r="BD350" s="187">
        <f t="shared" si="279"/>
        <v>0</v>
      </c>
      <c r="BE350" s="187"/>
      <c r="BF350" s="187"/>
      <c r="BG350" s="187"/>
    </row>
    <row r="351" spans="1:59" s="151" customFormat="1" ht="20.25" customHeight="1" x14ac:dyDescent="0.15">
      <c r="A351" s="257" t="s">
        <v>95</v>
      </c>
      <c r="B351" s="77" t="s">
        <v>74</v>
      </c>
      <c r="C351" s="79">
        <v>997444.53277083999</v>
      </c>
      <c r="D351" s="79">
        <v>190384.14382500001</v>
      </c>
      <c r="E351" s="79">
        <v>17.843550548052701</v>
      </c>
      <c r="F351" s="79">
        <f>D351/$D$390*100</f>
        <v>35.060576968494857</v>
      </c>
      <c r="G351" s="79">
        <v>43.958238010000002</v>
      </c>
      <c r="H351" s="79">
        <v>1872</v>
      </c>
      <c r="I351" s="79">
        <v>4388.7079649999996</v>
      </c>
      <c r="J351" s="79">
        <v>4.6105134081677397</v>
      </c>
      <c r="K351" s="79">
        <f>I351/$I$390*100</f>
        <v>28.315869688564778</v>
      </c>
      <c r="L351" s="79">
        <v>376546.93407651997</v>
      </c>
      <c r="M351" s="79">
        <v>809755</v>
      </c>
      <c r="N351" s="79">
        <v>131337.12596999999</v>
      </c>
      <c r="O351" s="79">
        <v>-2.2670541025039399</v>
      </c>
      <c r="P351" s="79">
        <f>N351/$N$390*100</f>
        <v>34.26345954499476</v>
      </c>
      <c r="Q351" s="79">
        <v>1040.5541992399999</v>
      </c>
      <c r="R351" s="79">
        <v>2573</v>
      </c>
      <c r="S351" s="79"/>
      <c r="T351" s="79">
        <v>297.750407</v>
      </c>
      <c r="U351" s="79"/>
      <c r="V351" s="79">
        <f>T351/$T$390*100</f>
        <v>2.7024051573060461</v>
      </c>
      <c r="W351" s="79">
        <v>361383.46877651999</v>
      </c>
      <c r="X351" s="79">
        <v>682383</v>
      </c>
      <c r="Y351" s="79"/>
      <c r="Z351" s="79">
        <v>129775.66686899999</v>
      </c>
      <c r="AA351" s="79"/>
      <c r="AB351" s="79">
        <f>Z351/$Z$390*100</f>
        <v>34.150692608953477</v>
      </c>
      <c r="AC351" s="79">
        <v>125753</v>
      </c>
      <c r="AD351" s="79">
        <v>1443.4866489999999</v>
      </c>
      <c r="AE351" s="79">
        <f>AD351/$AD$390*100</f>
        <v>47.813444779303666</v>
      </c>
      <c r="AF351" s="79">
        <v>1619</v>
      </c>
      <c r="AG351" s="79">
        <v>117.972452</v>
      </c>
      <c r="AH351" s="79">
        <f>AG351/$AG$390*100</f>
        <v>43.903108653216641</v>
      </c>
      <c r="AI351" s="79">
        <v>5247.4282813600003</v>
      </c>
      <c r="AJ351" s="79">
        <v>10048.702152</v>
      </c>
      <c r="AK351" s="79">
        <v>84.294746488061094</v>
      </c>
      <c r="AL351" s="79">
        <f>AJ351/$AJ$390*100</f>
        <v>45.105248069642705</v>
      </c>
      <c r="AM351" s="115">
        <v>10008.475716000001</v>
      </c>
      <c r="AN351" s="79">
        <v>6213.1816734900003</v>
      </c>
      <c r="AO351" s="79">
        <v>12915</v>
      </c>
      <c r="AP351" s="79">
        <v>872.29798700000003</v>
      </c>
      <c r="AQ351" s="79">
        <v>142.48448879604001</v>
      </c>
      <c r="AR351" s="79">
        <f>AP351/$AP$390*100</f>
        <v>46.284571445823666</v>
      </c>
      <c r="AS351" s="79">
        <v>568.49148000000002</v>
      </c>
      <c r="AT351" s="79">
        <v>1168.0405940000001</v>
      </c>
      <c r="AU351" s="79">
        <v>4198.8635899999999</v>
      </c>
      <c r="AV351" s="79">
        <v>9474.2907219999997</v>
      </c>
      <c r="AW351" s="79">
        <v>3954.4558440000001</v>
      </c>
      <c r="AX351" s="79">
        <v>21869.817084999999</v>
      </c>
      <c r="AY351" s="80">
        <v>2503.3504359999802</v>
      </c>
      <c r="AZ351" s="162">
        <v>17536.283995000002</v>
      </c>
      <c r="BA351" s="187"/>
      <c r="BB351" s="187">
        <f t="shared" ref="BB351:BB361" si="281">D351</f>
        <v>190384.14382500001</v>
      </c>
      <c r="BC351" s="187">
        <f t="shared" ref="BC351:BC361" si="282">I351+N351+AJ351+AP351+AS351+AT351+AU351+AV351+AW351+AX351+AY351</f>
        <v>190384.14382499998</v>
      </c>
      <c r="BD351" s="187">
        <f t="shared" si="279"/>
        <v>0</v>
      </c>
      <c r="BE351" s="187"/>
      <c r="BF351" s="187"/>
      <c r="BG351" s="187"/>
    </row>
    <row r="352" spans="1:59" s="150" customFormat="1" ht="20.25" customHeight="1" x14ac:dyDescent="0.15">
      <c r="A352" s="258"/>
      <c r="B352" s="77" t="s">
        <v>31</v>
      </c>
      <c r="C352" s="74">
        <v>225648.05850474001</v>
      </c>
      <c r="D352" s="74">
        <v>40492.739118999998</v>
      </c>
      <c r="E352" s="74">
        <v>13.529873861371399</v>
      </c>
      <c r="F352" s="79">
        <f t="shared" ref="F352:F389" si="283">D352/$D$390*100</f>
        <v>7.4570222499824395</v>
      </c>
      <c r="G352" s="74">
        <v>42807.751507139998</v>
      </c>
      <c r="H352" s="74">
        <v>564</v>
      </c>
      <c r="I352" s="74">
        <v>1325.5862629999999</v>
      </c>
      <c r="J352" s="74">
        <v>-12.0270632325295</v>
      </c>
      <c r="K352" s="79">
        <f t="shared" ref="K352:K389" si="284">I352/$I$390*100</f>
        <v>8.5526601868710923</v>
      </c>
      <c r="L352" s="74">
        <v>84042.996447819998</v>
      </c>
      <c r="M352" s="74">
        <v>162614</v>
      </c>
      <c r="N352" s="74">
        <v>29769.894335000001</v>
      </c>
      <c r="O352" s="74">
        <v>-3.0608405388069202</v>
      </c>
      <c r="P352" s="79">
        <f t="shared" ref="P352:P389" si="285">N352/$N$390*100</f>
        <v>7.7664221953435613</v>
      </c>
      <c r="Q352" s="74">
        <v>14287.898452220001</v>
      </c>
      <c r="R352" s="74">
        <v>25523</v>
      </c>
      <c r="S352" s="74">
        <v>23.5023710442272</v>
      </c>
      <c r="T352" s="74">
        <v>3827.706052</v>
      </c>
      <c r="U352" s="74">
        <v>-0.395165429158018</v>
      </c>
      <c r="V352" s="79">
        <f t="shared" ref="V352:V389" si="286">T352/$T$390*100</f>
        <v>34.740548904023377</v>
      </c>
      <c r="W352" s="74">
        <v>82875.549447819998</v>
      </c>
      <c r="X352" s="74">
        <v>153136</v>
      </c>
      <c r="Y352" s="74">
        <v>10.174539908197501</v>
      </c>
      <c r="Z352" s="74">
        <v>29654.823735999998</v>
      </c>
      <c r="AA352" s="74">
        <v>-2.9629886600450202</v>
      </c>
      <c r="AB352" s="79">
        <f t="shared" ref="AB352:AB389" si="287">Z352/$Z$390*100</f>
        <v>7.8037184798527797</v>
      </c>
      <c r="AC352" s="74">
        <v>9406</v>
      </c>
      <c r="AD352" s="74">
        <v>108.249028</v>
      </c>
      <c r="AE352" s="79">
        <f t="shared" ref="AE352:AE389" si="288">AD352/$AD$390*100</f>
        <v>3.5855952850529595</v>
      </c>
      <c r="AF352" s="74">
        <v>72</v>
      </c>
      <c r="AG352" s="74">
        <v>6.8215709999999996</v>
      </c>
      <c r="AH352" s="79">
        <f t="shared" ref="AH352:AH389" si="289">AG352/$AG$390*100</f>
        <v>2.5386280247750692</v>
      </c>
      <c r="AI352" s="74">
        <v>1049.4936925</v>
      </c>
      <c r="AJ352" s="74">
        <v>786.90292099999999</v>
      </c>
      <c r="AK352" s="74">
        <v>9080.9931279897301</v>
      </c>
      <c r="AL352" s="79">
        <f t="shared" ref="AL352:AL389" si="290">AJ352/$AJ$390*100</f>
        <v>3.532142850046279</v>
      </c>
      <c r="AM352" s="74">
        <v>785.82292099999995</v>
      </c>
      <c r="AN352" s="74">
        <v>4777.3852011199997</v>
      </c>
      <c r="AO352" s="74">
        <v>9609</v>
      </c>
      <c r="AP352" s="74">
        <v>245.50569200000001</v>
      </c>
      <c r="AQ352" s="74">
        <v>404.24157355871898</v>
      </c>
      <c r="AR352" s="79">
        <f t="shared" ref="AR352:AR389" si="291">AP352/$AP$390*100</f>
        <v>13.0266559261593</v>
      </c>
      <c r="AS352" s="74">
        <v>1503.030172</v>
      </c>
      <c r="AT352" s="74">
        <v>89.734669999999994</v>
      </c>
      <c r="AU352" s="74">
        <v>786.65595399999995</v>
      </c>
      <c r="AV352" s="74">
        <v>4661.7233679999999</v>
      </c>
      <c r="AW352" s="74">
        <v>942.28407500000003</v>
      </c>
      <c r="AX352" s="74">
        <v>373.23299100000003</v>
      </c>
      <c r="AY352" s="74">
        <v>8.1886779999999995</v>
      </c>
      <c r="AZ352" s="74">
        <v>0</v>
      </c>
      <c r="BA352" s="187"/>
      <c r="BB352" s="187">
        <f t="shared" si="281"/>
        <v>40492.739118999998</v>
      </c>
      <c r="BC352" s="187">
        <f t="shared" si="282"/>
        <v>40492.739118999998</v>
      </c>
      <c r="BD352" s="187">
        <f t="shared" si="279"/>
        <v>0</v>
      </c>
      <c r="BE352" s="187"/>
      <c r="BF352" s="187"/>
      <c r="BG352" s="187"/>
    </row>
    <row r="353" spans="1:59" s="150" customFormat="1" ht="20.25" customHeight="1" x14ac:dyDescent="0.15">
      <c r="A353" s="258"/>
      <c r="B353" s="77" t="s">
        <v>32</v>
      </c>
      <c r="C353" s="76">
        <v>801305.64158088004</v>
      </c>
      <c r="D353" s="76">
        <v>150914.33969399999</v>
      </c>
      <c r="E353" s="76">
        <v>7.3055535534783704</v>
      </c>
      <c r="F353" s="79">
        <f t="shared" si="283"/>
        <v>27.791935379632527</v>
      </c>
      <c r="G353" s="76">
        <v>62843.971000669997</v>
      </c>
      <c r="H353" s="76">
        <v>1106</v>
      </c>
      <c r="I353" s="76">
        <v>2919.7233729999998</v>
      </c>
      <c r="J353" s="76">
        <v>26.904179006916699</v>
      </c>
      <c r="K353" s="79">
        <f t="shared" si="284"/>
        <v>18.838005904210309</v>
      </c>
      <c r="L353" s="76">
        <v>348377.55194219999</v>
      </c>
      <c r="M353" s="76">
        <v>637267</v>
      </c>
      <c r="N353" s="76">
        <v>112541.369124</v>
      </c>
      <c r="O353" s="76">
        <v>-4.1770225318072498</v>
      </c>
      <c r="P353" s="79">
        <f t="shared" si="285"/>
        <v>29.359989566082756</v>
      </c>
      <c r="Q353" s="76">
        <v>943.76513962000001</v>
      </c>
      <c r="R353" s="76">
        <v>2731</v>
      </c>
      <c r="S353" s="76">
        <v>-98.756058011150401</v>
      </c>
      <c r="T353" s="76">
        <v>219.48795200000001</v>
      </c>
      <c r="U353" s="76">
        <v>-99.423780620997604</v>
      </c>
      <c r="V353" s="79">
        <f t="shared" si="286"/>
        <v>1.992089211321689</v>
      </c>
      <c r="W353" s="76">
        <v>347364.69770219998</v>
      </c>
      <c r="X353" s="76">
        <v>630741</v>
      </c>
      <c r="Y353" s="76">
        <v>11.2622068245322</v>
      </c>
      <c r="Z353" s="76">
        <v>112440.79281</v>
      </c>
      <c r="AA353" s="76">
        <v>-4.1606762588622104</v>
      </c>
      <c r="AB353" s="79">
        <f t="shared" si="287"/>
        <v>29.588990329269464</v>
      </c>
      <c r="AC353" s="76">
        <v>6424</v>
      </c>
      <c r="AD353" s="76">
        <v>94.678931000000006</v>
      </c>
      <c r="AE353" s="79">
        <f t="shared" si="288"/>
        <v>3.1361050982134877</v>
      </c>
      <c r="AF353" s="76">
        <v>102</v>
      </c>
      <c r="AG353" s="76">
        <v>5.8973829999999996</v>
      </c>
      <c r="AH353" s="79">
        <f t="shared" si="289"/>
        <v>2.1946941190866549</v>
      </c>
      <c r="AI353" s="76">
        <v>454.97906341999999</v>
      </c>
      <c r="AJ353" s="76">
        <v>665.12453500000004</v>
      </c>
      <c r="AK353" s="76">
        <v>189.48104552518399</v>
      </c>
      <c r="AL353" s="79">
        <f t="shared" si="290"/>
        <v>2.9855205870948929</v>
      </c>
      <c r="AM353" s="76">
        <v>663.174533</v>
      </c>
      <c r="AN353" s="76">
        <v>2247.7597294299999</v>
      </c>
      <c r="AO353" s="76">
        <v>14524</v>
      </c>
      <c r="AP353" s="76">
        <v>194.053178</v>
      </c>
      <c r="AQ353" s="76">
        <v>8.5541999390842101</v>
      </c>
      <c r="AR353" s="79">
        <f t="shared" si="291"/>
        <v>10.296559564833819</v>
      </c>
      <c r="AS353" s="76">
        <v>1469.3839559999999</v>
      </c>
      <c r="AT353" s="76">
        <v>137.96349799999999</v>
      </c>
      <c r="AU353" s="76">
        <v>13919.490464</v>
      </c>
      <c r="AV353" s="76">
        <v>7236.2623279999998</v>
      </c>
      <c r="AW353" s="76">
        <v>3140.9486959999999</v>
      </c>
      <c r="AX353" s="76">
        <v>438.06396000000001</v>
      </c>
      <c r="AY353" s="76">
        <v>8251.9565820000007</v>
      </c>
      <c r="AZ353" s="76">
        <v>8.9278600000000008</v>
      </c>
      <c r="BA353" s="187"/>
      <c r="BB353" s="187">
        <f t="shared" si="281"/>
        <v>150914.33969399999</v>
      </c>
      <c r="BC353" s="187">
        <f t="shared" si="282"/>
        <v>150914.33969400002</v>
      </c>
      <c r="BD353" s="187">
        <f t="shared" si="279"/>
        <v>0</v>
      </c>
      <c r="BE353" s="187"/>
      <c r="BF353" s="187"/>
      <c r="BG353" s="187"/>
    </row>
    <row r="354" spans="1:59" ht="20.25" customHeight="1" x14ac:dyDescent="0.15">
      <c r="A354" s="258"/>
      <c r="B354" s="77" t="s">
        <v>42</v>
      </c>
      <c r="C354" s="79">
        <v>18314.224905890002</v>
      </c>
      <c r="D354" s="79">
        <v>4810.2761280000004</v>
      </c>
      <c r="E354" s="79">
        <v>12.607487022738001</v>
      </c>
      <c r="F354" s="79">
        <f t="shared" si="283"/>
        <v>0.88584612687325737</v>
      </c>
      <c r="G354" s="79">
        <v>892.00956173999998</v>
      </c>
      <c r="H354" s="79">
        <v>144</v>
      </c>
      <c r="I354" s="79">
        <v>76.419572000000002</v>
      </c>
      <c r="J354" s="79">
        <v>-61.499720924312498</v>
      </c>
      <c r="K354" s="79">
        <f t="shared" si="284"/>
        <v>0.49305778822945528</v>
      </c>
      <c r="L354" s="79">
        <v>10864.218429619999</v>
      </c>
      <c r="M354" s="79">
        <v>39541</v>
      </c>
      <c r="N354" s="79">
        <v>3284.632149</v>
      </c>
      <c r="O354" s="79">
        <v>8.0802660970257492</v>
      </c>
      <c r="P354" s="79">
        <f t="shared" si="285"/>
        <v>0.85690059018923359</v>
      </c>
      <c r="Q354" s="79">
        <v>0</v>
      </c>
      <c r="R354" s="79">
        <v>0</v>
      </c>
      <c r="S354" s="79"/>
      <c r="T354" s="79"/>
      <c r="U354" s="79"/>
      <c r="V354" s="79">
        <f t="shared" si="286"/>
        <v>0</v>
      </c>
      <c r="W354" s="79">
        <v>7804.4584296200001</v>
      </c>
      <c r="X354" s="79">
        <v>14453</v>
      </c>
      <c r="Y354" s="79">
        <v>0.110826348964466</v>
      </c>
      <c r="Z354" s="79">
        <v>2994.94841</v>
      </c>
      <c r="AA354" s="79">
        <v>6.6491835577354701</v>
      </c>
      <c r="AB354" s="79">
        <f t="shared" si="287"/>
        <v>0.78812588674908124</v>
      </c>
      <c r="AC354" s="79">
        <v>25014</v>
      </c>
      <c r="AD354" s="79">
        <v>283.22526499999998</v>
      </c>
      <c r="AE354" s="79">
        <f t="shared" si="288"/>
        <v>9.3814345824137551</v>
      </c>
      <c r="AF354" s="79">
        <v>74</v>
      </c>
      <c r="AG354" s="79">
        <v>6.4584739999999998</v>
      </c>
      <c r="AH354" s="79">
        <f t="shared" si="289"/>
        <v>2.4035025207069074</v>
      </c>
      <c r="AI354" s="79">
        <v>0</v>
      </c>
      <c r="AJ354" s="79">
        <v>0</v>
      </c>
      <c r="AK354" s="79">
        <v>0</v>
      </c>
      <c r="AL354" s="79">
        <f t="shared" si="290"/>
        <v>0</v>
      </c>
      <c r="AM354" s="79">
        <v>0</v>
      </c>
      <c r="AN354" s="79">
        <v>131.68305000000001</v>
      </c>
      <c r="AO354" s="79">
        <v>210</v>
      </c>
      <c r="AP354" s="79">
        <v>39.739871000000001</v>
      </c>
      <c r="AQ354" s="79">
        <v>721.18963363540797</v>
      </c>
      <c r="AR354" s="79">
        <f t="shared" si="291"/>
        <v>2.1086176122831244</v>
      </c>
      <c r="AS354" s="79">
        <v>164.830063</v>
      </c>
      <c r="AT354" s="79">
        <v>1.8631359999999999</v>
      </c>
      <c r="AU354" s="79">
        <v>0</v>
      </c>
      <c r="AV354" s="79">
        <v>144.985862</v>
      </c>
      <c r="AW354" s="79">
        <v>983.48704599999996</v>
      </c>
      <c r="AX354" s="79">
        <v>114.31842899999999</v>
      </c>
      <c r="AY354" s="79">
        <v>0</v>
      </c>
      <c r="AZ354" s="79">
        <v>0</v>
      </c>
      <c r="BA354" s="187"/>
      <c r="BB354" s="187">
        <f t="shared" si="281"/>
        <v>4810.2761280000004</v>
      </c>
      <c r="BC354" s="187">
        <f t="shared" si="282"/>
        <v>4810.2761279999995</v>
      </c>
      <c r="BD354" s="187">
        <f t="shared" si="279"/>
        <v>0</v>
      </c>
      <c r="BE354" s="187"/>
      <c r="BF354" s="187"/>
      <c r="BG354" s="187"/>
    </row>
    <row r="355" spans="1:59" ht="20.25" customHeight="1" x14ac:dyDescent="0.15">
      <c r="A355" s="258"/>
      <c r="B355" s="77" t="s">
        <v>43</v>
      </c>
      <c r="C355" s="79">
        <v>31794.400000000001</v>
      </c>
      <c r="D355" s="79">
        <v>4677.4182659999997</v>
      </c>
      <c r="E355" s="79">
        <v>-25.946036733937799</v>
      </c>
      <c r="F355" s="79">
        <f t="shared" si="283"/>
        <v>0.86137941865409828</v>
      </c>
      <c r="G355" s="79">
        <v>11938.42</v>
      </c>
      <c r="H355" s="79">
        <v>156</v>
      </c>
      <c r="I355" s="79">
        <v>318.60722600000003</v>
      </c>
      <c r="J355" s="79">
        <v>18.9454289554245</v>
      </c>
      <c r="K355" s="79">
        <f t="shared" si="284"/>
        <v>2.0556484425937667</v>
      </c>
      <c r="L355" s="79">
        <v>3904.72</v>
      </c>
      <c r="M355" s="79">
        <v>34095</v>
      </c>
      <c r="N355" s="79">
        <v>3237.0642590000002</v>
      </c>
      <c r="O355" s="79">
        <v>-32.362900021521398</v>
      </c>
      <c r="P355" s="79">
        <f t="shared" si="285"/>
        <v>0.84449099570010155</v>
      </c>
      <c r="Q355" s="79">
        <v>22.26</v>
      </c>
      <c r="R355" s="79">
        <v>262</v>
      </c>
      <c r="S355" s="79">
        <v>-38.207547169811299</v>
      </c>
      <c r="T355" s="79">
        <v>30.075928999999999</v>
      </c>
      <c r="U355" s="79">
        <v>-54.874825206301601</v>
      </c>
      <c r="V355" s="79">
        <f t="shared" si="286"/>
        <v>0.27297140064151271</v>
      </c>
      <c r="W355" s="79">
        <v>2176.48</v>
      </c>
      <c r="X355" s="79">
        <v>19927</v>
      </c>
      <c r="Y355" s="79">
        <v>-23.3104987684729</v>
      </c>
      <c r="Z355" s="79">
        <v>3075.8257159999998</v>
      </c>
      <c r="AA355" s="79">
        <v>-34.156374285280002</v>
      </c>
      <c r="AB355" s="79">
        <f t="shared" si="287"/>
        <v>0.80940889058857857</v>
      </c>
      <c r="AC355" s="79">
        <v>14166</v>
      </c>
      <c r="AD355" s="79">
        <v>161.02722299999999</v>
      </c>
      <c r="AE355" s="79">
        <f t="shared" si="288"/>
        <v>5.3337980231468824</v>
      </c>
      <c r="AF355" s="79">
        <v>2</v>
      </c>
      <c r="AG355" s="79">
        <v>0.21132000000000001</v>
      </c>
      <c r="AH355" s="79">
        <f t="shared" si="289"/>
        <v>7.8642130118629222E-2</v>
      </c>
      <c r="AI355" s="79"/>
      <c r="AJ355" s="79"/>
      <c r="AK355" s="79"/>
      <c r="AL355" s="79">
        <f t="shared" si="290"/>
        <v>0</v>
      </c>
      <c r="AM355" s="115"/>
      <c r="AN355" s="79">
        <v>5959.42</v>
      </c>
      <c r="AO355" s="79">
        <v>13879</v>
      </c>
      <c r="AP355" s="79">
        <v>136.79386600000001</v>
      </c>
      <c r="AQ355" s="79">
        <v>20.502329105003501</v>
      </c>
      <c r="AR355" s="79">
        <f t="shared" si="291"/>
        <v>7.2583515708920565</v>
      </c>
      <c r="AS355" s="79">
        <v>140.048664</v>
      </c>
      <c r="AT355" s="79">
        <v>34.445099999999996</v>
      </c>
      <c r="AU355" s="79">
        <v>51.841444000000003</v>
      </c>
      <c r="AV355" s="79">
        <v>411.78277400000002</v>
      </c>
      <c r="AW355" s="79">
        <v>293.89544699999999</v>
      </c>
      <c r="AX355" s="79"/>
      <c r="AY355" s="80">
        <v>52.939486000000002</v>
      </c>
      <c r="AZ355" s="162"/>
      <c r="BA355" s="187"/>
      <c r="BB355" s="187">
        <f t="shared" si="281"/>
        <v>4677.4182659999997</v>
      </c>
      <c r="BC355" s="187">
        <f t="shared" si="282"/>
        <v>4677.4182660000006</v>
      </c>
      <c r="BD355" s="187">
        <f t="shared" si="279"/>
        <v>0</v>
      </c>
      <c r="BE355" s="187"/>
      <c r="BF355" s="187"/>
      <c r="BG355" s="187"/>
    </row>
    <row r="356" spans="1:59" ht="20.25" customHeight="1" x14ac:dyDescent="0.15">
      <c r="A356" s="258"/>
      <c r="B356" s="77" t="s">
        <v>33</v>
      </c>
      <c r="C356" s="74">
        <v>104446.92590536</v>
      </c>
      <c r="D356" s="74">
        <v>25588.412839999997</v>
      </c>
      <c r="E356" s="76">
        <v>22.764845837892111</v>
      </c>
      <c r="F356" s="79">
        <f t="shared" si="283"/>
        <v>4.7122859070821148</v>
      </c>
      <c r="G356" s="74">
        <v>12285.027028549999</v>
      </c>
      <c r="H356" s="74">
        <v>297</v>
      </c>
      <c r="I356" s="74">
        <v>548.33764299999996</v>
      </c>
      <c r="J356" s="74">
        <v>119.3202706273543</v>
      </c>
      <c r="K356" s="79">
        <f t="shared" si="284"/>
        <v>3.5378652141696456</v>
      </c>
      <c r="L356" s="74">
        <v>39479.179443720001</v>
      </c>
      <c r="M356" s="74">
        <v>94363</v>
      </c>
      <c r="N356" s="74">
        <v>13283.583865000002</v>
      </c>
      <c r="O356" s="74">
        <v>0.37578845402850281</v>
      </c>
      <c r="P356" s="79">
        <f t="shared" si="285"/>
        <v>3.4654446334917979</v>
      </c>
      <c r="Q356" s="74">
        <v>1154.8995867699996</v>
      </c>
      <c r="R356" s="74">
        <v>2144</v>
      </c>
      <c r="S356" s="74">
        <v>180.2614379084967</v>
      </c>
      <c r="T356" s="74">
        <v>326.21667200000002</v>
      </c>
      <c r="U356" s="74">
        <v>-61.201440306857847</v>
      </c>
      <c r="V356" s="79">
        <f t="shared" si="286"/>
        <v>2.9607671260446504</v>
      </c>
      <c r="W356" s="74">
        <v>35827.211481720013</v>
      </c>
      <c r="X356" s="74">
        <v>64642</v>
      </c>
      <c r="Y356" s="74">
        <v>14.62770201975423</v>
      </c>
      <c r="Z356" s="74">
        <v>12869.365362000002</v>
      </c>
      <c r="AA356" s="74">
        <v>1.4708565247098848</v>
      </c>
      <c r="AB356" s="79">
        <f t="shared" si="287"/>
        <v>3.3865958939253185</v>
      </c>
      <c r="AC356" s="74">
        <v>29053</v>
      </c>
      <c r="AD356" s="74">
        <v>351.75411400000002</v>
      </c>
      <c r="AE356" s="79">
        <f t="shared" si="288"/>
        <v>11.651355360496922</v>
      </c>
      <c r="AF356" s="74">
        <v>668</v>
      </c>
      <c r="AG356" s="74">
        <v>62.46438899999999</v>
      </c>
      <c r="AH356" s="79">
        <f t="shared" si="289"/>
        <v>23.245942681803289</v>
      </c>
      <c r="AI356" s="74">
        <v>4441.4289460600003</v>
      </c>
      <c r="AJ356" s="74">
        <v>7541.2234579999995</v>
      </c>
      <c r="AK356" s="74">
        <v>153.12097007382954</v>
      </c>
      <c r="AL356" s="79">
        <f t="shared" si="290"/>
        <v>33.850018607029639</v>
      </c>
      <c r="AM356" s="74">
        <v>7434.498329</v>
      </c>
      <c r="AN356" s="74">
        <v>3793.9811360000008</v>
      </c>
      <c r="AO356" s="74">
        <v>2945</v>
      </c>
      <c r="AP356" s="74">
        <v>64.011514000000005</v>
      </c>
      <c r="AQ356" s="74">
        <v>-69.430398740285227</v>
      </c>
      <c r="AR356" s="79">
        <f t="shared" si="291"/>
        <v>3.396483239950824</v>
      </c>
      <c r="AS356" s="74">
        <v>261.69535000000002</v>
      </c>
      <c r="AT356" s="74">
        <v>31.295937999999992</v>
      </c>
      <c r="AU356" s="74">
        <v>15.542792999999998</v>
      </c>
      <c r="AV356" s="74">
        <v>1500.3997189999998</v>
      </c>
      <c r="AW356" s="74">
        <v>1096.6611780000001</v>
      </c>
      <c r="AX356" s="74">
        <v>1236.5779869999994</v>
      </c>
      <c r="AY356" s="74">
        <v>9.083394999999058</v>
      </c>
      <c r="AZ356" s="74">
        <v>0</v>
      </c>
      <c r="BA356" s="187"/>
      <c r="BB356" s="187">
        <f t="shared" si="281"/>
        <v>25588.412839999997</v>
      </c>
      <c r="BC356" s="187">
        <f t="shared" si="282"/>
        <v>25588.412840000005</v>
      </c>
      <c r="BD356" s="187">
        <f t="shared" ref="BD356:BD363" si="292">BC356-BB356</f>
        <v>0</v>
      </c>
      <c r="BE356" s="187"/>
      <c r="BF356" s="187"/>
      <c r="BG356" s="187"/>
    </row>
    <row r="357" spans="1:59" ht="20.25" customHeight="1" x14ac:dyDescent="0.15">
      <c r="A357" s="258"/>
      <c r="B357" s="77" t="s">
        <v>44</v>
      </c>
      <c r="C357" s="74">
        <v>207771.73048601</v>
      </c>
      <c r="D357" s="74">
        <v>5429.5704880000003</v>
      </c>
      <c r="E357" s="74">
        <v>9.4801522725968006</v>
      </c>
      <c r="F357" s="79">
        <f t="shared" si="283"/>
        <v>0.99989353197067476</v>
      </c>
      <c r="G357" s="74">
        <v>324.17683406999998</v>
      </c>
      <c r="H357" s="74">
        <v>15</v>
      </c>
      <c r="I357" s="74">
        <v>30.053636000000001</v>
      </c>
      <c r="J357" s="74">
        <v>-26.734066745893202</v>
      </c>
      <c r="K357" s="79">
        <f t="shared" si="284"/>
        <v>0.19390555202812618</v>
      </c>
      <c r="L357" s="74">
        <v>12774.358054509999</v>
      </c>
      <c r="M357" s="74">
        <v>31574</v>
      </c>
      <c r="N357" s="74">
        <v>4315.7209970000004</v>
      </c>
      <c r="O357" s="74">
        <v>-1.59196913965252</v>
      </c>
      <c r="P357" s="79">
        <f t="shared" si="285"/>
        <v>1.1258928554746261</v>
      </c>
      <c r="Q357" s="74">
        <v>3099.2655382399998</v>
      </c>
      <c r="R357" s="74">
        <v>5563</v>
      </c>
      <c r="S357" s="74">
        <v>0</v>
      </c>
      <c r="T357" s="74">
        <v>814.711499</v>
      </c>
      <c r="U357" s="74">
        <v>10.4665094304018</v>
      </c>
      <c r="V357" s="79">
        <f t="shared" si="286"/>
        <v>7.3943830297237501</v>
      </c>
      <c r="W357" s="74">
        <v>11554.480054510001</v>
      </c>
      <c r="X357" s="74">
        <v>21564</v>
      </c>
      <c r="Y357" s="74">
        <v>15.278520260878899</v>
      </c>
      <c r="Z357" s="74">
        <v>4163.9748760000002</v>
      </c>
      <c r="AA357" s="74">
        <v>-1.0299347989238801</v>
      </c>
      <c r="AB357" s="79">
        <f t="shared" si="287"/>
        <v>1.0957572359479795</v>
      </c>
      <c r="AC357" s="74">
        <v>6867</v>
      </c>
      <c r="AD357" s="74">
        <v>109.708496</v>
      </c>
      <c r="AE357" s="79">
        <f t="shared" si="288"/>
        <v>3.6339380893826734</v>
      </c>
      <c r="AF357" s="74">
        <v>205</v>
      </c>
      <c r="AG357" s="74">
        <v>42.037624999999998</v>
      </c>
      <c r="AH357" s="79">
        <f t="shared" si="289"/>
        <v>15.644181218664304</v>
      </c>
      <c r="AI357" s="74">
        <v>0</v>
      </c>
      <c r="AJ357" s="74">
        <v>0</v>
      </c>
      <c r="AK357" s="74">
        <v>0</v>
      </c>
      <c r="AL357" s="79">
        <f t="shared" si="290"/>
        <v>0</v>
      </c>
      <c r="AM357" s="115">
        <v>0</v>
      </c>
      <c r="AN357" s="74">
        <v>1.0469999999999999</v>
      </c>
      <c r="AO357" s="74">
        <v>1</v>
      </c>
      <c r="AP357" s="74">
        <v>0.34707199999999999</v>
      </c>
      <c r="AQ357" s="74">
        <v>-42.604171662265003</v>
      </c>
      <c r="AR357" s="79">
        <f t="shared" si="291"/>
        <v>1.8415815489947827E-2</v>
      </c>
      <c r="AS357" s="74">
        <v>153.00013100000001</v>
      </c>
      <c r="AT357" s="74">
        <v>1.988831</v>
      </c>
      <c r="AU357" s="74">
        <v>52.304141999999999</v>
      </c>
      <c r="AV357" s="74">
        <v>284.42438399999998</v>
      </c>
      <c r="AW357" s="74">
        <v>476.38306999999998</v>
      </c>
      <c r="AX357" s="74">
        <v>108.498508</v>
      </c>
      <c r="AY357" s="74">
        <v>6.8497170000000001</v>
      </c>
      <c r="AZ357" s="74">
        <v>0</v>
      </c>
      <c r="BA357" s="187"/>
      <c r="BB357" s="187">
        <f t="shared" si="281"/>
        <v>5429.5704880000003</v>
      </c>
      <c r="BC357" s="187">
        <f t="shared" si="282"/>
        <v>5429.5704879999985</v>
      </c>
      <c r="BD357" s="187">
        <f t="shared" si="292"/>
        <v>0</v>
      </c>
      <c r="BE357" s="187"/>
      <c r="BF357" s="187"/>
      <c r="BG357" s="187"/>
    </row>
    <row r="358" spans="1:59" ht="20.25" customHeight="1" x14ac:dyDescent="0.15">
      <c r="A358" s="258"/>
      <c r="B358" s="77" t="s">
        <v>45</v>
      </c>
      <c r="C358" s="159">
        <v>106074.42104779001</v>
      </c>
      <c r="D358" s="159">
        <v>16720.165531999999</v>
      </c>
      <c r="E358" s="159">
        <v>37.130370189031403</v>
      </c>
      <c r="F358" s="79">
        <f t="shared" si="283"/>
        <v>3.0791358922175238</v>
      </c>
      <c r="G358" s="159">
        <v>29104.382238800001</v>
      </c>
      <c r="H358" s="159">
        <v>461</v>
      </c>
      <c r="I358" s="78">
        <v>791.76863900000001</v>
      </c>
      <c r="J358" s="78">
        <v>-11.864273169585999</v>
      </c>
      <c r="K358" s="79">
        <f t="shared" si="284"/>
        <v>5.1084778901246146</v>
      </c>
      <c r="L358" s="159">
        <v>36872.984595319998</v>
      </c>
      <c r="M358" s="159">
        <v>77532</v>
      </c>
      <c r="N358" s="159">
        <v>13019.024527</v>
      </c>
      <c r="O358" s="159">
        <v>50.935593241258303</v>
      </c>
      <c r="P358" s="79">
        <f t="shared" si="285"/>
        <v>3.3964259298475268</v>
      </c>
      <c r="Q358" s="83">
        <v>155.29651480000001</v>
      </c>
      <c r="R358" s="94">
        <v>374</v>
      </c>
      <c r="S358" s="83">
        <v>49.6</v>
      </c>
      <c r="T358" s="83">
        <v>49.315598999999999</v>
      </c>
      <c r="U358" s="83">
        <v>35.9835815779077</v>
      </c>
      <c r="V358" s="79">
        <f t="shared" si="286"/>
        <v>0.44759209707221959</v>
      </c>
      <c r="W358" s="83">
        <v>35409.202595319999</v>
      </c>
      <c r="X358" s="83">
        <v>65535</v>
      </c>
      <c r="Y358" s="83">
        <v>75.485339402865193</v>
      </c>
      <c r="Z358" s="83">
        <v>12882.772525</v>
      </c>
      <c r="AA358" s="83">
        <v>50.405949328489797</v>
      </c>
      <c r="AB358" s="79">
        <f t="shared" si="287"/>
        <v>3.3901240122037111</v>
      </c>
      <c r="AC358" s="83">
        <v>11997</v>
      </c>
      <c r="AD358" s="83">
        <v>136.252002</v>
      </c>
      <c r="AE358" s="79">
        <f t="shared" si="288"/>
        <v>4.5131540206552838</v>
      </c>
      <c r="AF358" s="83">
        <v>0</v>
      </c>
      <c r="AG358" s="83">
        <v>0</v>
      </c>
      <c r="AH358" s="79">
        <f t="shared" si="289"/>
        <v>0</v>
      </c>
      <c r="AI358" s="83">
        <v>58.190399999999997</v>
      </c>
      <c r="AJ358" s="83">
        <v>0.82396000000000003</v>
      </c>
      <c r="AK358" s="83" t="e">
        <v>#DIV/0!</v>
      </c>
      <c r="AL358" s="79">
        <f t="shared" si="290"/>
        <v>3.6984796282439167E-3</v>
      </c>
      <c r="AM358" s="83">
        <v>0</v>
      </c>
      <c r="AN358" s="83">
        <v>3341.8870000000002</v>
      </c>
      <c r="AO358" s="83">
        <v>8505</v>
      </c>
      <c r="AP358" s="83">
        <v>198.172586</v>
      </c>
      <c r="AQ358" s="83">
        <v>48.922682782359999</v>
      </c>
      <c r="AR358" s="79">
        <f t="shared" si="291"/>
        <v>10.515137432411196</v>
      </c>
      <c r="AS358" s="83">
        <v>44.703200000000002</v>
      </c>
      <c r="AT358" s="83">
        <v>181.22502900000001</v>
      </c>
      <c r="AU358" s="83">
        <v>45.815810999999997</v>
      </c>
      <c r="AV358" s="83">
        <v>1246.1295480000001</v>
      </c>
      <c r="AW358" s="83">
        <v>748.78310199999999</v>
      </c>
      <c r="AX358" s="83">
        <v>442.02101800000003</v>
      </c>
      <c r="AY358" s="83">
        <v>1.6981120000000001</v>
      </c>
      <c r="AZ358" s="83">
        <v>0</v>
      </c>
      <c r="BA358" s="187"/>
      <c r="BB358" s="187">
        <f t="shared" si="281"/>
        <v>16720.165531999999</v>
      </c>
      <c r="BC358" s="187">
        <f t="shared" si="282"/>
        <v>16720.165531999999</v>
      </c>
      <c r="BD358" s="187">
        <f t="shared" si="292"/>
        <v>0</v>
      </c>
      <c r="BE358" s="187"/>
      <c r="BF358" s="187"/>
      <c r="BG358" s="187"/>
    </row>
    <row r="359" spans="1:59" ht="20.25" customHeight="1" x14ac:dyDescent="0.15">
      <c r="A359" s="259"/>
      <c r="B359" s="219" t="s">
        <v>34</v>
      </c>
      <c r="C359" s="79">
        <v>141455.57684950999</v>
      </c>
      <c r="D359" s="79">
        <v>15922.343865999999</v>
      </c>
      <c r="E359" s="79">
        <v>28.869061154892901</v>
      </c>
      <c r="F359" s="79">
        <f t="shared" si="283"/>
        <v>2.932211430096153</v>
      </c>
      <c r="G359" s="79">
        <v>34329.74121588</v>
      </c>
      <c r="H359" s="79">
        <v>104</v>
      </c>
      <c r="I359" s="79">
        <v>458.64135099999999</v>
      </c>
      <c r="J359" s="79">
        <v>221.45093809934599</v>
      </c>
      <c r="K359" s="79">
        <f t="shared" si="284"/>
        <v>2.9591462526724079</v>
      </c>
      <c r="L359" s="79">
        <v>25664.009159599998</v>
      </c>
      <c r="M359" s="79">
        <v>50229</v>
      </c>
      <c r="N359" s="79">
        <v>7283.1995310000002</v>
      </c>
      <c r="O359" s="79">
        <v>-14.6906800134687</v>
      </c>
      <c r="P359" s="79">
        <f t="shared" si="285"/>
        <v>1.9000538548829289</v>
      </c>
      <c r="Q359" s="79">
        <v>270.94809099999998</v>
      </c>
      <c r="R359" s="79">
        <v>723</v>
      </c>
      <c r="S359" s="79">
        <v>-96.127684644636105</v>
      </c>
      <c r="T359" s="79">
        <v>78.089112</v>
      </c>
      <c r="U359" s="79">
        <v>-97.084337707307995</v>
      </c>
      <c r="V359" s="79">
        <f t="shared" si="286"/>
        <v>0.70874267183873052</v>
      </c>
      <c r="W359" s="79">
        <v>25209.925159599999</v>
      </c>
      <c r="X359" s="79">
        <v>46506</v>
      </c>
      <c r="Y359" s="79">
        <v>0.66451654797723403</v>
      </c>
      <c r="Z359" s="79">
        <v>7237.9087149999996</v>
      </c>
      <c r="AA359" s="79">
        <v>-14.970375804001</v>
      </c>
      <c r="AB359" s="79">
        <f t="shared" si="287"/>
        <v>1.9046682758112272</v>
      </c>
      <c r="AC359" s="79">
        <v>3690</v>
      </c>
      <c r="AD359" s="79">
        <v>41.804036000000004</v>
      </c>
      <c r="AE359" s="79">
        <f t="shared" si="288"/>
        <v>1.3846993099816491</v>
      </c>
      <c r="AF359" s="79">
        <v>33</v>
      </c>
      <c r="AG359" s="79">
        <v>3.48678</v>
      </c>
      <c r="AH359" s="79">
        <f t="shared" si="289"/>
        <v>1.2975951469573821</v>
      </c>
      <c r="AI359" s="79"/>
      <c r="AJ359" s="79"/>
      <c r="AK359" s="79"/>
      <c r="AL359" s="79">
        <f t="shared" si="290"/>
        <v>0</v>
      </c>
      <c r="AM359" s="115"/>
      <c r="AN359" s="79">
        <v>194.50210000000001</v>
      </c>
      <c r="AO359" s="79">
        <v>264</v>
      </c>
      <c r="AP359" s="79">
        <v>8.0117259999999995</v>
      </c>
      <c r="AQ359" s="79">
        <v>33.911239485176203</v>
      </c>
      <c r="AR359" s="79">
        <f t="shared" si="291"/>
        <v>0.42510622514065594</v>
      </c>
      <c r="AS359" s="79">
        <v>33.217238000000002</v>
      </c>
      <c r="AT359" s="79">
        <v>7.8514920000000004</v>
      </c>
      <c r="AU359" s="79">
        <v>1292.7643869999999</v>
      </c>
      <c r="AV359" s="79">
        <v>305.86895399999997</v>
      </c>
      <c r="AW359" s="79">
        <v>862.76487299999997</v>
      </c>
      <c r="AX359" s="79">
        <v>5670.0243140000002</v>
      </c>
      <c r="AY359" s="80">
        <v>-1.8699211068451401E-12</v>
      </c>
      <c r="AZ359" s="162"/>
      <c r="BA359" s="187"/>
      <c r="BB359" s="187">
        <f t="shared" si="281"/>
        <v>15922.343865999999</v>
      </c>
      <c r="BC359" s="187">
        <f t="shared" si="282"/>
        <v>15922.343865999997</v>
      </c>
      <c r="BD359" s="187">
        <f t="shared" si="292"/>
        <v>0</v>
      </c>
      <c r="BE359" s="187"/>
      <c r="BF359" s="187"/>
      <c r="BG359" s="187"/>
    </row>
    <row r="360" spans="1:59" ht="20.25" customHeight="1" x14ac:dyDescent="0.15">
      <c r="A360" s="258"/>
      <c r="B360" s="77" t="s">
        <v>35</v>
      </c>
      <c r="C360" s="74">
        <v>13192.963369909399</v>
      </c>
      <c r="D360" s="74">
        <v>3435.7466319999999</v>
      </c>
      <c r="E360" s="74">
        <v>-40.370266734309503</v>
      </c>
      <c r="F360" s="79">
        <f t="shared" si="283"/>
        <v>0.63271686819784956</v>
      </c>
      <c r="G360" s="74">
        <v>733.68330516000003</v>
      </c>
      <c r="H360" s="74">
        <v>42</v>
      </c>
      <c r="I360" s="74">
        <v>33.875188999999999</v>
      </c>
      <c r="J360" s="74">
        <v>-28.191329113741599</v>
      </c>
      <c r="K360" s="79">
        <f t="shared" si="284"/>
        <v>0.21856214745870042</v>
      </c>
      <c r="L360" s="74">
        <v>9192.2044000000005</v>
      </c>
      <c r="M360" s="74">
        <v>27421</v>
      </c>
      <c r="N360" s="74">
        <v>2939.2968660000001</v>
      </c>
      <c r="O360" s="74">
        <v>-45.4869680937054</v>
      </c>
      <c r="P360" s="79">
        <f t="shared" si="285"/>
        <v>0.76680891648203997</v>
      </c>
      <c r="Q360" s="74">
        <v>5453.9364506700203</v>
      </c>
      <c r="R360" s="74">
        <v>11667</v>
      </c>
      <c r="S360" s="74">
        <v>178.914654554148</v>
      </c>
      <c r="T360" s="74">
        <v>1504.2235720000001</v>
      </c>
      <c r="U360" s="74">
        <v>122.158059461419</v>
      </c>
      <c r="V360" s="79">
        <f t="shared" si="286"/>
        <v>13.652446623571274</v>
      </c>
      <c r="W360" s="74">
        <v>9192.2044000000005</v>
      </c>
      <c r="X360" s="74">
        <v>27421</v>
      </c>
      <c r="Y360" s="74">
        <v>-17.510980085434099</v>
      </c>
      <c r="Z360" s="74">
        <v>2939.2968660000001</v>
      </c>
      <c r="AA360" s="74">
        <v>-44.900428013492899</v>
      </c>
      <c r="AB360" s="79">
        <f t="shared" si="287"/>
        <v>0.77348108608490029</v>
      </c>
      <c r="AC360" s="74"/>
      <c r="AD360" s="74"/>
      <c r="AE360" s="79">
        <f t="shared" si="288"/>
        <v>0</v>
      </c>
      <c r="AF360" s="74"/>
      <c r="AG360" s="74"/>
      <c r="AH360" s="79">
        <f t="shared" si="289"/>
        <v>0</v>
      </c>
      <c r="AI360" s="74"/>
      <c r="AJ360" s="74"/>
      <c r="AK360" s="74"/>
      <c r="AL360" s="79">
        <f t="shared" si="290"/>
        <v>0</v>
      </c>
      <c r="AM360" s="74"/>
      <c r="AN360" s="74">
        <v>5</v>
      </c>
      <c r="AO360" s="74">
        <v>1</v>
      </c>
      <c r="AP360" s="74">
        <v>4.7169999999999998E-3</v>
      </c>
      <c r="AQ360" s="74">
        <v>-106.73857142857101</v>
      </c>
      <c r="AR360" s="79">
        <f t="shared" si="291"/>
        <v>2.5028640070672345E-4</v>
      </c>
      <c r="AS360" s="74">
        <v>15.09704</v>
      </c>
      <c r="AT360" s="74">
        <v>0.59978699999999996</v>
      </c>
      <c r="AU360" s="74">
        <v>111.61333</v>
      </c>
      <c r="AV360" s="74">
        <v>181.49435500000001</v>
      </c>
      <c r="AW360" s="74">
        <v>133.70341299999899</v>
      </c>
      <c r="AX360" s="74">
        <v>19.307217999999999</v>
      </c>
      <c r="AY360" s="76">
        <v>0.75471699999999997</v>
      </c>
      <c r="AZ360" s="74">
        <v>0</v>
      </c>
      <c r="BA360" s="187"/>
      <c r="BB360" s="187">
        <f t="shared" si="281"/>
        <v>3435.7466319999999</v>
      </c>
      <c r="BC360" s="187">
        <f t="shared" si="282"/>
        <v>3435.7466319999985</v>
      </c>
      <c r="BD360" s="187">
        <f t="shared" si="292"/>
        <v>0</v>
      </c>
      <c r="BE360" s="187"/>
      <c r="BF360" s="187"/>
      <c r="BG360" s="187"/>
    </row>
    <row r="361" spans="1:59" ht="20.25" customHeight="1" x14ac:dyDescent="0.15">
      <c r="A361" s="258"/>
      <c r="B361" s="77" t="s">
        <v>36</v>
      </c>
      <c r="C361" s="74">
        <v>12420.177637270001</v>
      </c>
      <c r="D361" s="74">
        <v>4259.5858390000003</v>
      </c>
      <c r="E361" s="76">
        <v>232.39078915155201</v>
      </c>
      <c r="F361" s="79">
        <f t="shared" si="283"/>
        <v>0.78443264319031714</v>
      </c>
      <c r="G361" s="74">
        <v>2620.31197273</v>
      </c>
      <c r="H361" s="74">
        <v>159</v>
      </c>
      <c r="I361" s="74">
        <v>80.570155</v>
      </c>
      <c r="J361" s="76">
        <v>-27.892555012361701</v>
      </c>
      <c r="K361" s="79">
        <f t="shared" si="284"/>
        <v>0.5198372796644869</v>
      </c>
      <c r="L361" s="74">
        <v>2420.5051425400002</v>
      </c>
      <c r="M361" s="74">
        <v>4769</v>
      </c>
      <c r="N361" s="74">
        <v>775.10318299999994</v>
      </c>
      <c r="O361" s="76">
        <v>41.083459584552003</v>
      </c>
      <c r="P361" s="79">
        <f t="shared" si="285"/>
        <v>0.20221027647569723</v>
      </c>
      <c r="Q361" s="74">
        <v>0</v>
      </c>
      <c r="R361" s="74">
        <v>0</v>
      </c>
      <c r="S361" s="74">
        <v>0</v>
      </c>
      <c r="T361" s="74">
        <v>0</v>
      </c>
      <c r="U361" s="74">
        <v>0</v>
      </c>
      <c r="V361" s="79">
        <f t="shared" si="286"/>
        <v>0</v>
      </c>
      <c r="W361" s="74">
        <v>2351.6971425400002</v>
      </c>
      <c r="X361" s="74">
        <v>4205</v>
      </c>
      <c r="Y361" s="76">
        <v>55.798443868099298</v>
      </c>
      <c r="Z361" s="74">
        <v>767.54245500000002</v>
      </c>
      <c r="AA361" s="76">
        <v>41.200424982595898</v>
      </c>
      <c r="AB361" s="79">
        <f t="shared" si="287"/>
        <v>0.20198013292804656</v>
      </c>
      <c r="AC361" s="74">
        <v>563</v>
      </c>
      <c r="AD361" s="74">
        <v>6.4003550000000002</v>
      </c>
      <c r="AE361" s="79">
        <f t="shared" si="288"/>
        <v>0.21200266768829681</v>
      </c>
      <c r="AF361" s="74">
        <v>1</v>
      </c>
      <c r="AG361" s="74">
        <v>1.1603730000000001</v>
      </c>
      <c r="AH361" s="79">
        <f t="shared" si="289"/>
        <v>0.43182947403058941</v>
      </c>
      <c r="AI361" s="74">
        <v>2547.7035089999999</v>
      </c>
      <c r="AJ361" s="74">
        <v>3051.104421</v>
      </c>
      <c r="AK361" s="76">
        <v>1157.3114665712401</v>
      </c>
      <c r="AL361" s="79">
        <f t="shared" si="290"/>
        <v>13.695382718473532</v>
      </c>
      <c r="AM361" s="74">
        <v>3051.104421</v>
      </c>
      <c r="AN361" s="74">
        <v>124.936413</v>
      </c>
      <c r="AO361" s="74">
        <v>412</v>
      </c>
      <c r="AP361" s="74">
        <v>5.0614509999999999</v>
      </c>
      <c r="AQ361" s="76">
        <v>-95.607994584144606</v>
      </c>
      <c r="AR361" s="79">
        <f t="shared" si="291"/>
        <v>0.26856314461383207</v>
      </c>
      <c r="AS361" s="74">
        <v>0</v>
      </c>
      <c r="AT361" s="74">
        <v>1.9810999999999999E-2</v>
      </c>
      <c r="AU361" s="74">
        <v>0</v>
      </c>
      <c r="AV361" s="74">
        <v>241.19484299999999</v>
      </c>
      <c r="AW361" s="74">
        <v>103.430244</v>
      </c>
      <c r="AX361" s="74">
        <v>3.101731</v>
      </c>
      <c r="AY361" s="74">
        <v>0</v>
      </c>
      <c r="AZ361" s="74"/>
      <c r="BA361" s="187"/>
      <c r="BB361" s="187">
        <f t="shared" si="281"/>
        <v>4259.5858390000003</v>
      </c>
      <c r="BC361" s="187">
        <f t="shared" si="282"/>
        <v>4259.5858390000003</v>
      </c>
      <c r="BD361" s="187">
        <f t="shared" si="292"/>
        <v>0</v>
      </c>
      <c r="BE361" s="187"/>
      <c r="BF361" s="187"/>
      <c r="BG361" s="187"/>
    </row>
    <row r="362" spans="1:59" ht="20.25" customHeight="1" x14ac:dyDescent="0.15">
      <c r="A362" s="258"/>
      <c r="B362" s="77" t="s">
        <v>46</v>
      </c>
      <c r="C362" s="74">
        <v>58269.644471200103</v>
      </c>
      <c r="D362" s="74">
        <v>7309.21</v>
      </c>
      <c r="E362" s="74">
        <v>-1.64151062659792</v>
      </c>
      <c r="F362" s="79">
        <f t="shared" si="283"/>
        <v>1.3460423469900398</v>
      </c>
      <c r="G362" s="74">
        <v>34298.625</v>
      </c>
      <c r="H362" s="74">
        <v>570</v>
      </c>
      <c r="I362" s="74">
        <v>1533.0886660000001</v>
      </c>
      <c r="J362" s="74">
        <v>34.959288843535298</v>
      </c>
      <c r="K362" s="79">
        <f t="shared" si="284"/>
        <v>9.8914621874302853</v>
      </c>
      <c r="L362" s="74">
        <v>15575.4910712001</v>
      </c>
      <c r="M362" s="74">
        <v>37626</v>
      </c>
      <c r="N362" s="74">
        <v>5178.1677070000396</v>
      </c>
      <c r="O362" s="74">
        <v>-8.2752112413335404</v>
      </c>
      <c r="P362" s="79">
        <f t="shared" si="285"/>
        <v>1.3508894643127858</v>
      </c>
      <c r="Q362" s="74">
        <v>5498.798143</v>
      </c>
      <c r="R362" s="74">
        <v>10726</v>
      </c>
      <c r="S362" s="74">
        <v>0</v>
      </c>
      <c r="T362" s="74">
        <v>1625.1675740000001</v>
      </c>
      <c r="U362" s="74">
        <v>401.36095561131998</v>
      </c>
      <c r="V362" s="79">
        <f t="shared" si="286"/>
        <v>14.750143510178832</v>
      </c>
      <c r="W362" s="74">
        <v>14347.5287592001</v>
      </c>
      <c r="X362" s="74">
        <v>27955</v>
      </c>
      <c r="Y362" s="74">
        <v>0</v>
      </c>
      <c r="Z362" s="74">
        <v>5046.9575140000397</v>
      </c>
      <c r="AA362" s="74">
        <v>-9.2532985654490396</v>
      </c>
      <c r="AB362" s="79">
        <f t="shared" si="287"/>
        <v>1.3281156539541925</v>
      </c>
      <c r="AC362" s="74">
        <v>9671</v>
      </c>
      <c r="AD362" s="74">
        <v>131.210193</v>
      </c>
      <c r="AE362" s="79">
        <f t="shared" si="288"/>
        <v>4.3461512594061249</v>
      </c>
      <c r="AF362" s="74">
        <v>0</v>
      </c>
      <c r="AG362" s="74">
        <v>0</v>
      </c>
      <c r="AH362" s="79">
        <f t="shared" si="289"/>
        <v>0</v>
      </c>
      <c r="AI362" s="74">
        <v>0</v>
      </c>
      <c r="AJ362" s="74">
        <v>0</v>
      </c>
      <c r="AK362" s="74">
        <v>0</v>
      </c>
      <c r="AL362" s="79">
        <f t="shared" si="290"/>
        <v>0</v>
      </c>
      <c r="AM362" s="74">
        <v>0</v>
      </c>
      <c r="AN362" s="74">
        <v>163.398</v>
      </c>
      <c r="AO362" s="74">
        <v>32</v>
      </c>
      <c r="AP362" s="74">
        <v>3.2438530000000001</v>
      </c>
      <c r="AQ362" s="74">
        <v>96.573800930313794</v>
      </c>
      <c r="AR362" s="79">
        <f t="shared" si="291"/>
        <v>0.17212047737793235</v>
      </c>
      <c r="AS362" s="74">
        <v>53.556787999999997</v>
      </c>
      <c r="AT362" s="74">
        <v>22.375747</v>
      </c>
      <c r="AU362" s="74">
        <v>11.8302</v>
      </c>
      <c r="AV362" s="74">
        <v>336.267246</v>
      </c>
      <c r="AW362" s="74">
        <v>154.00819999999999</v>
      </c>
      <c r="AX362" s="74">
        <v>0.26600000000000001</v>
      </c>
      <c r="AY362" s="74">
        <v>16.402965999999999</v>
      </c>
      <c r="AZ362" s="74"/>
      <c r="BA362" s="187"/>
      <c r="BB362" s="187">
        <f t="shared" ref="BB362:BB367" si="293">D362</f>
        <v>7309.21</v>
      </c>
      <c r="BC362" s="187">
        <f t="shared" ref="BC362:BC367" si="294">I362+N362+AJ362+AP362+AS362+AT362+AU362+AV362+AW362+AX362+AY362</f>
        <v>7309.2073730000402</v>
      </c>
      <c r="BD362" s="187">
        <f t="shared" si="292"/>
        <v>-2.6269999598298455E-3</v>
      </c>
      <c r="BE362" s="187"/>
      <c r="BF362" s="187"/>
      <c r="BG362" s="187"/>
    </row>
    <row r="363" spans="1:59" ht="20.25" customHeight="1" x14ac:dyDescent="0.15">
      <c r="A363" s="258"/>
      <c r="B363" s="77" t="s">
        <v>37</v>
      </c>
      <c r="C363" s="81">
        <v>8411.7800000000007</v>
      </c>
      <c r="D363" s="81">
        <v>1727.91</v>
      </c>
      <c r="E363" s="81">
        <v>82.746399999999994</v>
      </c>
      <c r="F363" s="79">
        <f t="shared" si="283"/>
        <v>0.31820675993541842</v>
      </c>
      <c r="G363" s="81">
        <v>2475.71</v>
      </c>
      <c r="H363" s="81">
        <v>286</v>
      </c>
      <c r="I363" s="81">
        <v>82.16</v>
      </c>
      <c r="J363" s="81">
        <v>14.2241</v>
      </c>
      <c r="K363" s="79">
        <f t="shared" si="284"/>
        <v>0.53009493276057662</v>
      </c>
      <c r="L363" s="81">
        <v>3810.17</v>
      </c>
      <c r="M363" s="81">
        <v>7274</v>
      </c>
      <c r="N363" s="81">
        <v>1444.61</v>
      </c>
      <c r="O363" s="81">
        <v>93.377899999999997</v>
      </c>
      <c r="P363" s="79">
        <f t="shared" si="285"/>
        <v>0.3768723879689666</v>
      </c>
      <c r="Q363" s="81">
        <v>43.02</v>
      </c>
      <c r="R363" s="81">
        <v>92</v>
      </c>
      <c r="S363" s="81">
        <v>-63.35</v>
      </c>
      <c r="T363" s="81">
        <v>12.99</v>
      </c>
      <c r="U363" s="81">
        <v>-69.2</v>
      </c>
      <c r="V363" s="79">
        <f t="shared" si="286"/>
        <v>0.11789822001286313</v>
      </c>
      <c r="W363" s="81">
        <v>3797.71</v>
      </c>
      <c r="X363" s="81">
        <v>7172</v>
      </c>
      <c r="Y363" s="81">
        <v>82.49</v>
      </c>
      <c r="Z363" s="81">
        <v>1442.33</v>
      </c>
      <c r="AA363" s="81">
        <v>93.72</v>
      </c>
      <c r="AB363" s="79">
        <f t="shared" si="287"/>
        <v>0.37955164985122469</v>
      </c>
      <c r="AC363" s="81">
        <v>93</v>
      </c>
      <c r="AD363" s="81">
        <v>1.83</v>
      </c>
      <c r="AE363" s="79">
        <f t="shared" si="288"/>
        <v>6.0616150490024882E-2</v>
      </c>
      <c r="AF363" s="81">
        <v>9</v>
      </c>
      <c r="AG363" s="81">
        <v>0.45</v>
      </c>
      <c r="AH363" s="79">
        <f t="shared" si="289"/>
        <v>0.16746620553370789</v>
      </c>
      <c r="AI363" s="81">
        <v>0</v>
      </c>
      <c r="AJ363" s="81">
        <v>0</v>
      </c>
      <c r="AK363" s="81">
        <v>100</v>
      </c>
      <c r="AL363" s="79">
        <f t="shared" si="290"/>
        <v>0</v>
      </c>
      <c r="AM363" s="81">
        <v>0</v>
      </c>
      <c r="AN363" s="81">
        <v>6.99</v>
      </c>
      <c r="AO363" s="81">
        <v>9</v>
      </c>
      <c r="AP363" s="81">
        <v>0.63</v>
      </c>
      <c r="AQ363" s="81">
        <v>-41.12</v>
      </c>
      <c r="AR363" s="79">
        <f t="shared" si="291"/>
        <v>3.3428117965918117E-2</v>
      </c>
      <c r="AS363" s="81">
        <v>18.600000000000001</v>
      </c>
      <c r="AT363" s="81">
        <v>4.68</v>
      </c>
      <c r="AU363" s="81">
        <v>0.63</v>
      </c>
      <c r="AV363" s="81">
        <v>54.8</v>
      </c>
      <c r="AW363" s="81">
        <v>118.66</v>
      </c>
      <c r="AX363" s="81">
        <v>3.14</v>
      </c>
      <c r="AY363" s="81">
        <v>0</v>
      </c>
      <c r="AZ363" s="81">
        <v>0</v>
      </c>
      <c r="BA363" s="187"/>
      <c r="BB363" s="187">
        <f t="shared" si="293"/>
        <v>1727.91</v>
      </c>
      <c r="BC363" s="187">
        <f t="shared" si="294"/>
        <v>1727.9100000000003</v>
      </c>
      <c r="BD363" s="187">
        <f t="shared" si="292"/>
        <v>0</v>
      </c>
      <c r="BE363" s="187"/>
      <c r="BF363" s="187"/>
      <c r="BG363" s="187"/>
    </row>
    <row r="364" spans="1:59" ht="20.25" customHeight="1" x14ac:dyDescent="0.15">
      <c r="A364" s="258"/>
      <c r="B364" s="77" t="s">
        <v>47</v>
      </c>
      <c r="C364" s="74">
        <v>10123.96675869</v>
      </c>
      <c r="D364" s="74">
        <v>2070.5506260000002</v>
      </c>
      <c r="E364" s="74">
        <v>-35.814525306509204</v>
      </c>
      <c r="F364" s="79">
        <f t="shared" si="283"/>
        <v>0.3813064372459864</v>
      </c>
      <c r="G364" s="74">
        <v>0</v>
      </c>
      <c r="H364" s="74">
        <v>0</v>
      </c>
      <c r="I364" s="74">
        <v>0</v>
      </c>
      <c r="J364" s="74">
        <v>0</v>
      </c>
      <c r="K364" s="79">
        <f t="shared" si="284"/>
        <v>0</v>
      </c>
      <c r="L364" s="74">
        <v>8919.5467586899995</v>
      </c>
      <c r="M364" s="74">
        <v>16048</v>
      </c>
      <c r="N364" s="74">
        <v>2024.913517</v>
      </c>
      <c r="O364" s="74">
        <v>-36.051289855600899</v>
      </c>
      <c r="P364" s="79">
        <f t="shared" si="285"/>
        <v>0.52826298626094847</v>
      </c>
      <c r="Q364" s="74">
        <v>5668.3168917599996</v>
      </c>
      <c r="R364" s="74">
        <v>9158</v>
      </c>
      <c r="S364" s="74">
        <v>-26.382636655948598</v>
      </c>
      <c r="T364" s="74">
        <v>1184.6581040000001</v>
      </c>
      <c r="U364" s="74">
        <v>-40.140784203640102</v>
      </c>
      <c r="V364" s="79">
        <f t="shared" si="286"/>
        <v>10.752046326821654</v>
      </c>
      <c r="W364" s="74">
        <v>8847.4447586900005</v>
      </c>
      <c r="X364" s="74">
        <v>15457</v>
      </c>
      <c r="Y364" s="74">
        <v>-20.7983193277311</v>
      </c>
      <c r="Z364" s="74">
        <v>2018.1209220000001</v>
      </c>
      <c r="AA364" s="74">
        <v>-36.0971954133528</v>
      </c>
      <c r="AB364" s="79">
        <f t="shared" si="287"/>
        <v>0.53107203312998741</v>
      </c>
      <c r="AC364" s="74">
        <v>591</v>
      </c>
      <c r="AD364" s="74">
        <v>6.7925950000000004</v>
      </c>
      <c r="AE364" s="79">
        <f t="shared" si="288"/>
        <v>0.22499506051245383</v>
      </c>
      <c r="AF364" s="74">
        <v>0</v>
      </c>
      <c r="AG364" s="74">
        <v>0</v>
      </c>
      <c r="AH364" s="79">
        <f t="shared" si="289"/>
        <v>0</v>
      </c>
      <c r="AI364" s="74">
        <v>0</v>
      </c>
      <c r="AJ364" s="74">
        <v>0</v>
      </c>
      <c r="AK364" s="74">
        <v>0</v>
      </c>
      <c r="AL364" s="79">
        <f t="shared" si="290"/>
        <v>0</v>
      </c>
      <c r="AM364" s="115">
        <v>0</v>
      </c>
      <c r="AN364" s="74">
        <v>0</v>
      </c>
      <c r="AO364" s="74">
        <v>0</v>
      </c>
      <c r="AP364" s="74">
        <v>0</v>
      </c>
      <c r="AQ364" s="74">
        <v>0</v>
      </c>
      <c r="AR364" s="79">
        <f t="shared" si="291"/>
        <v>0</v>
      </c>
      <c r="AS364" s="74">
        <v>0</v>
      </c>
      <c r="AT364" s="74">
        <v>0</v>
      </c>
      <c r="AU364" s="74">
        <v>0</v>
      </c>
      <c r="AV364" s="74">
        <v>5.652838</v>
      </c>
      <c r="AW364" s="74">
        <v>35.454870999999997</v>
      </c>
      <c r="AX364" s="74">
        <v>4.5293999999999999</v>
      </c>
      <c r="AY364" s="80">
        <v>0</v>
      </c>
      <c r="AZ364" s="162">
        <v>0</v>
      </c>
      <c r="BA364" s="187"/>
      <c r="BB364" s="187">
        <f t="shared" si="293"/>
        <v>2070.5506260000002</v>
      </c>
      <c r="BC364" s="187">
        <f t="shared" si="294"/>
        <v>2070.5506259999997</v>
      </c>
      <c r="BD364" s="187">
        <f t="shared" si="279"/>
        <v>0</v>
      </c>
      <c r="BE364" s="187"/>
      <c r="BF364" s="187"/>
      <c r="BG364" s="187"/>
    </row>
    <row r="365" spans="1:59" ht="20.25" customHeight="1" x14ac:dyDescent="0.15">
      <c r="A365" s="258"/>
      <c r="B365" s="77" t="s">
        <v>38</v>
      </c>
      <c r="C365" s="83">
        <v>111141.04</v>
      </c>
      <c r="D365" s="83">
        <v>11569.29</v>
      </c>
      <c r="E365" s="83">
        <v>-13.676862203193901</v>
      </c>
      <c r="F365" s="79">
        <f t="shared" si="283"/>
        <v>2.1305659933985202</v>
      </c>
      <c r="G365" s="83">
        <v>37097.39</v>
      </c>
      <c r="H365" s="83">
        <v>151</v>
      </c>
      <c r="I365" s="83">
        <v>586.54999999999995</v>
      </c>
      <c r="J365" s="83">
        <v>151.751682222705</v>
      </c>
      <c r="K365" s="79">
        <f t="shared" si="284"/>
        <v>3.7844106963329627</v>
      </c>
      <c r="L365" s="83">
        <v>22237.07</v>
      </c>
      <c r="M365" s="94">
        <v>46377</v>
      </c>
      <c r="N365" s="83">
        <v>6463.63</v>
      </c>
      <c r="O365" s="83">
        <v>-33.905118147274003</v>
      </c>
      <c r="P365" s="79">
        <f t="shared" si="285"/>
        <v>1.686243119629417</v>
      </c>
      <c r="Q365" s="83">
        <v>2046.22</v>
      </c>
      <c r="R365" s="83">
        <v>5063</v>
      </c>
      <c r="S365" s="83">
        <v>35.700884481372299</v>
      </c>
      <c r="T365" s="83">
        <v>570.34</v>
      </c>
      <c r="U365" s="83">
        <v>14.438781652554299</v>
      </c>
      <c r="V365" s="79">
        <f t="shared" si="286"/>
        <v>5.1764488685247381</v>
      </c>
      <c r="W365" s="83">
        <v>21697.114160000001</v>
      </c>
      <c r="X365" s="83">
        <v>44351</v>
      </c>
      <c r="Y365" s="83">
        <v>-13.5070304424986</v>
      </c>
      <c r="Z365" s="83">
        <v>6438.36</v>
      </c>
      <c r="AA365" s="83">
        <v>-34.014556064617103</v>
      </c>
      <c r="AB365" s="79">
        <f t="shared" si="287"/>
        <v>1.6942656398578209</v>
      </c>
      <c r="AC365" s="83">
        <v>2002</v>
      </c>
      <c r="AD365" s="83">
        <v>22.73</v>
      </c>
      <c r="AE365" s="79">
        <f t="shared" si="288"/>
        <v>0.7528989620974128</v>
      </c>
      <c r="AF365" s="83">
        <v>24</v>
      </c>
      <c r="AG365" s="83">
        <v>2.54</v>
      </c>
      <c r="AH365" s="79">
        <f t="shared" si="289"/>
        <v>0.94525369345692889</v>
      </c>
      <c r="AI365" s="83">
        <v>0</v>
      </c>
      <c r="AJ365" s="83">
        <v>0</v>
      </c>
      <c r="AK365" s="83">
        <v>-1</v>
      </c>
      <c r="AL365" s="79">
        <f t="shared" si="290"/>
        <v>0</v>
      </c>
      <c r="AM365" s="83">
        <v>0</v>
      </c>
      <c r="AN365" s="83">
        <v>329.12</v>
      </c>
      <c r="AO365" s="83">
        <v>341</v>
      </c>
      <c r="AP365" s="83">
        <v>5.49</v>
      </c>
      <c r="AQ365" s="83">
        <v>208.695652173913</v>
      </c>
      <c r="AR365" s="79">
        <f t="shared" si="291"/>
        <v>0.29130217084585786</v>
      </c>
      <c r="AS365" s="83">
        <v>11.06</v>
      </c>
      <c r="AT365" s="83">
        <v>3.51</v>
      </c>
      <c r="AU365" s="83">
        <v>2924.9</v>
      </c>
      <c r="AV365" s="83">
        <v>401.54</v>
      </c>
      <c r="AW365" s="83">
        <v>1156.1199999999999</v>
      </c>
      <c r="AX365" s="83">
        <v>0</v>
      </c>
      <c r="AY365" s="83">
        <v>16.489999999999998</v>
      </c>
      <c r="AZ365" s="83">
        <v>0</v>
      </c>
      <c r="BA365" s="187"/>
      <c r="BB365" s="187">
        <f t="shared" si="293"/>
        <v>11569.29</v>
      </c>
      <c r="BC365" s="187">
        <f t="shared" si="294"/>
        <v>11569.290000000003</v>
      </c>
      <c r="BD365" s="187">
        <f t="shared" si="279"/>
        <v>0</v>
      </c>
      <c r="BE365" s="187"/>
      <c r="BF365" s="187"/>
      <c r="BG365" s="187"/>
    </row>
    <row r="366" spans="1:59" ht="20.25" customHeight="1" x14ac:dyDescent="0.15">
      <c r="A366" s="258"/>
      <c r="B366" s="77" t="s">
        <v>48</v>
      </c>
      <c r="C366" s="74">
        <v>4958.26</v>
      </c>
      <c r="D366" s="74">
        <v>1627.61</v>
      </c>
      <c r="E366" s="74">
        <v>52.04</v>
      </c>
      <c r="F366" s="79">
        <f t="shared" si="283"/>
        <v>0.29973581062583488</v>
      </c>
      <c r="G366" s="74">
        <v>94.78</v>
      </c>
      <c r="H366" s="74">
        <v>13</v>
      </c>
      <c r="I366" s="74">
        <v>17.89</v>
      </c>
      <c r="J366" s="74">
        <v>42.44</v>
      </c>
      <c r="K366" s="79">
        <f t="shared" si="284"/>
        <v>0.11542597793435634</v>
      </c>
      <c r="L366" s="74">
        <v>3646.44</v>
      </c>
      <c r="M366" s="74">
        <v>7013</v>
      </c>
      <c r="N366" s="74">
        <v>1415.43</v>
      </c>
      <c r="O366" s="74">
        <v>56.2</v>
      </c>
      <c r="P366" s="79">
        <f t="shared" si="285"/>
        <v>0.36925985844131948</v>
      </c>
      <c r="Q366" s="74">
        <v>0</v>
      </c>
      <c r="R366" s="74">
        <v>0</v>
      </c>
      <c r="S366" s="74">
        <v>0</v>
      </c>
      <c r="T366" s="74">
        <v>0</v>
      </c>
      <c r="U366" s="74">
        <v>0</v>
      </c>
      <c r="V366" s="79">
        <f t="shared" si="286"/>
        <v>0</v>
      </c>
      <c r="W366" s="74">
        <v>3590.81</v>
      </c>
      <c r="X366" s="74">
        <v>6557</v>
      </c>
      <c r="Y366" s="74">
        <v>50.18</v>
      </c>
      <c r="Z366" s="74">
        <v>1409.8</v>
      </c>
      <c r="AA366" s="74">
        <v>55.63</v>
      </c>
      <c r="AB366" s="79">
        <f t="shared" si="287"/>
        <v>0.37099132373330418</v>
      </c>
      <c r="AC366" s="74">
        <v>455</v>
      </c>
      <c r="AD366" s="74">
        <v>5.58</v>
      </c>
      <c r="AE366" s="79">
        <f t="shared" si="288"/>
        <v>0.18482957362532174</v>
      </c>
      <c r="AF366" s="74">
        <v>1</v>
      </c>
      <c r="AG366" s="74">
        <v>0.05</v>
      </c>
      <c r="AH366" s="79">
        <f t="shared" si="289"/>
        <v>1.8607356170411989E-2</v>
      </c>
      <c r="AI366" s="74">
        <v>0</v>
      </c>
      <c r="AJ366" s="74">
        <v>0</v>
      </c>
      <c r="AK366" s="74">
        <v>0</v>
      </c>
      <c r="AL366" s="79">
        <f t="shared" si="290"/>
        <v>0</v>
      </c>
      <c r="AM366" s="74">
        <v>0</v>
      </c>
      <c r="AN366" s="74">
        <v>3.75</v>
      </c>
      <c r="AO366" s="74">
        <v>5</v>
      </c>
      <c r="AP366" s="74">
        <v>0.06</v>
      </c>
      <c r="AQ366" s="74">
        <v>-82.86</v>
      </c>
      <c r="AR366" s="79">
        <f t="shared" si="291"/>
        <v>3.1836302824683918E-3</v>
      </c>
      <c r="AS366" s="74">
        <v>0.47</v>
      </c>
      <c r="AT366" s="74">
        <v>1.19</v>
      </c>
      <c r="AU366" s="74">
        <v>0</v>
      </c>
      <c r="AV366" s="74">
        <v>106.56</v>
      </c>
      <c r="AW366" s="74">
        <v>74.83</v>
      </c>
      <c r="AX366" s="74">
        <v>11.15</v>
      </c>
      <c r="AY366" s="74">
        <v>0.03</v>
      </c>
      <c r="AZ366" s="74">
        <v>0</v>
      </c>
      <c r="BA366" s="187"/>
      <c r="BB366" s="187">
        <f t="shared" si="293"/>
        <v>1627.61</v>
      </c>
      <c r="BC366" s="187">
        <f t="shared" si="294"/>
        <v>1627.6100000000001</v>
      </c>
      <c r="BD366" s="187">
        <f t="shared" si="279"/>
        <v>0</v>
      </c>
      <c r="BE366" s="187"/>
      <c r="BF366" s="187"/>
      <c r="BG366" s="187"/>
    </row>
    <row r="367" spans="1:59" ht="20.25" customHeight="1" x14ac:dyDescent="0.15">
      <c r="A367" s="258"/>
      <c r="B367" s="77" t="s">
        <v>50</v>
      </c>
      <c r="C367" s="71">
        <v>3229.31</v>
      </c>
      <c r="D367" s="71">
        <v>786.25</v>
      </c>
      <c r="E367" s="71">
        <v>-26.7</v>
      </c>
      <c r="F367" s="79">
        <f t="shared" si="283"/>
        <v>0.1447934585708878</v>
      </c>
      <c r="G367" s="71">
        <v>68.83</v>
      </c>
      <c r="H367" s="71">
        <v>1</v>
      </c>
      <c r="I367" s="71">
        <v>1.1499999999999999</v>
      </c>
      <c r="J367" s="169">
        <v>-13.53</v>
      </c>
      <c r="K367" s="79">
        <f t="shared" si="284"/>
        <v>7.4197805827003792E-3</v>
      </c>
      <c r="L367" s="93">
        <v>1881.95</v>
      </c>
      <c r="M367" s="93">
        <v>3803</v>
      </c>
      <c r="N367" s="93">
        <v>685.06</v>
      </c>
      <c r="O367" s="93">
        <v>-30.77</v>
      </c>
      <c r="P367" s="79">
        <f t="shared" si="285"/>
        <v>0.17871965312577115</v>
      </c>
      <c r="Q367" s="71"/>
      <c r="R367" s="93"/>
      <c r="S367" s="200"/>
      <c r="T367" s="71"/>
      <c r="U367" s="71"/>
      <c r="V367" s="79">
        <f t="shared" si="286"/>
        <v>0</v>
      </c>
      <c r="W367" s="71">
        <v>1881.95</v>
      </c>
      <c r="X367" s="71">
        <v>3803</v>
      </c>
      <c r="Y367" s="93">
        <v>-9.4499999999999993</v>
      </c>
      <c r="Z367" s="71">
        <v>685.06</v>
      </c>
      <c r="AA367" s="71">
        <v>-30.77</v>
      </c>
      <c r="AB367" s="79">
        <f t="shared" si="287"/>
        <v>0.18027473133546415</v>
      </c>
      <c r="AC367" s="71">
        <v>0</v>
      </c>
      <c r="AD367" s="71">
        <v>0</v>
      </c>
      <c r="AE367" s="79">
        <f t="shared" si="288"/>
        <v>0</v>
      </c>
      <c r="AF367" s="71"/>
      <c r="AG367" s="71">
        <v>0</v>
      </c>
      <c r="AH367" s="79">
        <f t="shared" si="289"/>
        <v>0</v>
      </c>
      <c r="AI367" s="71"/>
      <c r="AJ367" s="71"/>
      <c r="AK367" s="71"/>
      <c r="AL367" s="79">
        <f t="shared" si="290"/>
        <v>0</v>
      </c>
      <c r="AM367" s="71"/>
      <c r="AN367" s="71">
        <v>0</v>
      </c>
      <c r="AO367" s="93">
        <v>0</v>
      </c>
      <c r="AP367" s="71">
        <v>0</v>
      </c>
      <c r="AQ367" s="70">
        <v>0</v>
      </c>
      <c r="AR367" s="79">
        <f t="shared" si="291"/>
        <v>0</v>
      </c>
      <c r="AS367" s="71">
        <v>0</v>
      </c>
      <c r="AT367" s="71"/>
      <c r="AU367" s="71">
        <v>0</v>
      </c>
      <c r="AV367" s="71">
        <v>90.23</v>
      </c>
      <c r="AW367" s="71">
        <v>7.47</v>
      </c>
      <c r="AX367" s="71">
        <v>2.34</v>
      </c>
      <c r="AY367" s="71">
        <v>0</v>
      </c>
      <c r="AZ367" s="71"/>
      <c r="BA367" s="187"/>
      <c r="BB367" s="187">
        <f t="shared" si="293"/>
        <v>786.25</v>
      </c>
      <c r="BC367" s="187">
        <f t="shared" si="294"/>
        <v>786.25</v>
      </c>
      <c r="BD367" s="187">
        <f t="shared" si="279"/>
        <v>0</v>
      </c>
      <c r="BE367" s="187"/>
      <c r="BF367" s="187"/>
      <c r="BG367" s="187"/>
    </row>
    <row r="368" spans="1:59" ht="20.25" customHeight="1" x14ac:dyDescent="0.15">
      <c r="A368" s="258"/>
      <c r="B368" s="77" t="s">
        <v>51</v>
      </c>
      <c r="C368" s="80">
        <v>13809.301489660002</v>
      </c>
      <c r="D368" s="80">
        <v>3329.3758659999994</v>
      </c>
      <c r="E368" s="80">
        <v>24.954096976207708</v>
      </c>
      <c r="F368" s="79">
        <f t="shared" si="283"/>
        <v>0.61312794470026655</v>
      </c>
      <c r="G368" s="80">
        <v>4342.50725272</v>
      </c>
      <c r="H368" s="80">
        <v>189</v>
      </c>
      <c r="I368" s="80">
        <v>341.83124200000003</v>
      </c>
      <c r="J368" s="80">
        <v>2.768035540564834</v>
      </c>
      <c r="K368" s="79">
        <f t="shared" si="284"/>
        <v>2.2054894016973519</v>
      </c>
      <c r="L368" s="80">
        <v>3455.700077479999</v>
      </c>
      <c r="M368" s="80">
        <v>6556</v>
      </c>
      <c r="N368" s="80">
        <v>1311.8488830000001</v>
      </c>
      <c r="O368" s="80">
        <v>68.083056991385192</v>
      </c>
      <c r="P368" s="79">
        <f t="shared" si="285"/>
        <v>0.34223743514902405</v>
      </c>
      <c r="Q368" s="80">
        <v>0</v>
      </c>
      <c r="R368" s="80">
        <v>0</v>
      </c>
      <c r="S368" s="80">
        <v>0</v>
      </c>
      <c r="T368" s="80">
        <v>0</v>
      </c>
      <c r="U368" s="80">
        <v>0</v>
      </c>
      <c r="V368" s="79">
        <f t="shared" si="286"/>
        <v>0</v>
      </c>
      <c r="W368" s="80">
        <v>3455.4500000000003</v>
      </c>
      <c r="X368" s="80">
        <v>6554</v>
      </c>
      <c r="Y368" s="80">
        <v>91.69347762503655</v>
      </c>
      <c r="Z368" s="80">
        <v>1311.824883</v>
      </c>
      <c r="AA368" s="80">
        <v>68.085150639896725</v>
      </c>
      <c r="AB368" s="79">
        <f t="shared" si="287"/>
        <v>0.3452090011707028</v>
      </c>
      <c r="AC368" s="80">
        <v>2</v>
      </c>
      <c r="AD368" s="80">
        <v>2.4E-2</v>
      </c>
      <c r="AE368" s="79">
        <f t="shared" si="288"/>
        <v>7.9496590806589994E-4</v>
      </c>
      <c r="AF368" s="80">
        <v>0</v>
      </c>
      <c r="AG368" s="80">
        <v>0</v>
      </c>
      <c r="AH368" s="79">
        <f t="shared" si="289"/>
        <v>0</v>
      </c>
      <c r="AI368" s="76">
        <v>0</v>
      </c>
      <c r="AJ368" s="76">
        <v>0</v>
      </c>
      <c r="AK368" s="76">
        <v>0</v>
      </c>
      <c r="AL368" s="79">
        <f t="shared" si="290"/>
        <v>0</v>
      </c>
      <c r="AM368" s="76">
        <v>0</v>
      </c>
      <c r="AN368" s="80">
        <v>66.60799999999999</v>
      </c>
      <c r="AO368" s="80">
        <v>134</v>
      </c>
      <c r="AP368" s="80">
        <v>3.5939489999999998</v>
      </c>
      <c r="AQ368" s="80">
        <v>823.75661212467026</v>
      </c>
      <c r="AR368" s="79">
        <f t="shared" si="291"/>
        <v>0.19069674783411658</v>
      </c>
      <c r="AS368" s="80">
        <v>352.54433</v>
      </c>
      <c r="AT368" s="80">
        <v>4.9247770000000006</v>
      </c>
      <c r="AU368" s="80">
        <v>410.25</v>
      </c>
      <c r="AV368" s="80">
        <v>77.612092000000004</v>
      </c>
      <c r="AW368" s="80">
        <v>767.72436800000003</v>
      </c>
      <c r="AX368" s="80">
        <v>59.046224999999993</v>
      </c>
      <c r="AY368" s="80">
        <v>0</v>
      </c>
      <c r="AZ368" s="80">
        <v>0</v>
      </c>
      <c r="BA368" s="187"/>
      <c r="BB368" s="187">
        <f t="shared" ref="BB368:BB390" si="295">D368</f>
        <v>3329.3758659999994</v>
      </c>
      <c r="BC368" s="187">
        <f t="shared" ref="BC368:BC390" si="296">I368+N368+AJ368+AP368+AS368+AT368+AU368+AV368+AW368+AX368+AY368</f>
        <v>3329.3758659999999</v>
      </c>
      <c r="BD368" s="187">
        <f t="shared" si="279"/>
        <v>0</v>
      </c>
      <c r="BE368" s="187"/>
      <c r="BF368" s="187"/>
      <c r="BG368" s="187"/>
    </row>
    <row r="369" spans="1:59" ht="20.25" customHeight="1" x14ac:dyDescent="0.15">
      <c r="A369" s="258"/>
      <c r="B369" s="77" t="s">
        <v>52</v>
      </c>
      <c r="C369" s="79">
        <v>3371.15</v>
      </c>
      <c r="D369" s="79">
        <v>827</v>
      </c>
      <c r="E369" s="79">
        <v>1.38</v>
      </c>
      <c r="F369" s="79">
        <f t="shared" si="283"/>
        <v>0.15229785721859995</v>
      </c>
      <c r="G369" s="79">
        <v>0.3</v>
      </c>
      <c r="H369" s="79">
        <v>0</v>
      </c>
      <c r="I369" s="79">
        <v>0.33</v>
      </c>
      <c r="J369" s="79">
        <v>0</v>
      </c>
      <c r="K369" s="79">
        <f t="shared" si="284"/>
        <v>2.1291544280792394E-3</v>
      </c>
      <c r="L369" s="79">
        <v>2210.9699999999998</v>
      </c>
      <c r="M369" s="79">
        <v>0</v>
      </c>
      <c r="N369" s="79">
        <v>768.06</v>
      </c>
      <c r="O369" s="79">
        <v>1.52</v>
      </c>
      <c r="P369" s="79">
        <f t="shared" si="285"/>
        <v>0.20037283855396576</v>
      </c>
      <c r="Q369" s="79">
        <v>0</v>
      </c>
      <c r="R369" s="79">
        <v>0</v>
      </c>
      <c r="S369" s="79">
        <v>0</v>
      </c>
      <c r="T369" s="79">
        <v>0</v>
      </c>
      <c r="U369" s="79">
        <v>0</v>
      </c>
      <c r="V369" s="79">
        <f t="shared" si="286"/>
        <v>0</v>
      </c>
      <c r="W369" s="79">
        <v>2210.9699999999998</v>
      </c>
      <c r="X369" s="79">
        <v>0</v>
      </c>
      <c r="Y369" s="79">
        <v>0</v>
      </c>
      <c r="Z369" s="79">
        <v>768.06</v>
      </c>
      <c r="AA369" s="79">
        <v>1.52</v>
      </c>
      <c r="AB369" s="79">
        <f t="shared" si="287"/>
        <v>0.20211632579557495</v>
      </c>
      <c r="AC369" s="80">
        <v>0</v>
      </c>
      <c r="AD369" s="80">
        <v>0</v>
      </c>
      <c r="AE369" s="79">
        <f t="shared" si="288"/>
        <v>0</v>
      </c>
      <c r="AF369" s="79">
        <v>0</v>
      </c>
      <c r="AG369" s="79">
        <v>0</v>
      </c>
      <c r="AH369" s="79">
        <f t="shared" si="289"/>
        <v>0</v>
      </c>
      <c r="AI369" s="79">
        <v>0</v>
      </c>
      <c r="AJ369" s="79">
        <v>0</v>
      </c>
      <c r="AK369" s="79">
        <v>0</v>
      </c>
      <c r="AL369" s="79">
        <f t="shared" si="290"/>
        <v>0</v>
      </c>
      <c r="AM369" s="115">
        <v>0</v>
      </c>
      <c r="AN369" s="79">
        <v>540.96</v>
      </c>
      <c r="AO369" s="79">
        <v>0</v>
      </c>
      <c r="AP369" s="79">
        <v>4.26</v>
      </c>
      <c r="AQ369" s="79">
        <v>-0.28999999999999998</v>
      </c>
      <c r="AR369" s="79">
        <f t="shared" si="291"/>
        <v>0.22603775005525581</v>
      </c>
      <c r="AS369" s="79">
        <v>0</v>
      </c>
      <c r="AT369" s="79">
        <v>0.21</v>
      </c>
      <c r="AU369" s="79">
        <v>0</v>
      </c>
      <c r="AV369" s="79">
        <v>18.63</v>
      </c>
      <c r="AW369" s="79">
        <v>34.35</v>
      </c>
      <c r="AX369" s="79">
        <v>1.1600000000000001</v>
      </c>
      <c r="AY369" s="80">
        <v>0</v>
      </c>
      <c r="AZ369" s="162">
        <v>0</v>
      </c>
      <c r="BA369" s="187"/>
      <c r="BB369" s="187">
        <f t="shared" si="295"/>
        <v>827</v>
      </c>
      <c r="BC369" s="187">
        <f t="shared" si="296"/>
        <v>827</v>
      </c>
      <c r="BD369" s="187">
        <f t="shared" si="279"/>
        <v>0</v>
      </c>
      <c r="BE369" s="187"/>
      <c r="BF369" s="187"/>
      <c r="BG369" s="187"/>
    </row>
    <row r="370" spans="1:59" ht="20.25" customHeight="1" x14ac:dyDescent="0.15">
      <c r="A370" s="258"/>
      <c r="B370" s="77" t="s">
        <v>53</v>
      </c>
      <c r="C370" s="74">
        <v>6349.8271740800001</v>
      </c>
      <c r="D370" s="74">
        <v>1932.9989760000001</v>
      </c>
      <c r="E370" s="74">
        <v>3.00208753849925</v>
      </c>
      <c r="F370" s="79">
        <f t="shared" si="283"/>
        <v>0.35597533500670847</v>
      </c>
      <c r="G370" s="74">
        <v>791.71555636999994</v>
      </c>
      <c r="H370" s="74">
        <v>26</v>
      </c>
      <c r="I370" s="74">
        <v>71.215320000000006</v>
      </c>
      <c r="J370" s="74">
        <v>280.42371794871798</v>
      </c>
      <c r="K370" s="79">
        <f t="shared" si="284"/>
        <v>0.45948004219721217</v>
      </c>
      <c r="L370" s="74">
        <v>3715.3320881899999</v>
      </c>
      <c r="M370" s="74">
        <v>6415</v>
      </c>
      <c r="N370" s="74">
        <v>1690.6646049999999</v>
      </c>
      <c r="O370" s="74">
        <v>-2.8353675287356199</v>
      </c>
      <c r="P370" s="79">
        <f t="shared" si="285"/>
        <v>0.4410635444451857</v>
      </c>
      <c r="Q370" s="74">
        <v>0</v>
      </c>
      <c r="R370" s="74">
        <v>0</v>
      </c>
      <c r="S370" s="74"/>
      <c r="T370" s="74">
        <v>0</v>
      </c>
      <c r="U370" s="74"/>
      <c r="V370" s="79">
        <f t="shared" si="286"/>
        <v>0</v>
      </c>
      <c r="W370" s="74">
        <v>3714.8440881900001</v>
      </c>
      <c r="X370" s="74">
        <v>6411</v>
      </c>
      <c r="Y370" s="74">
        <v>-14.268520994918401</v>
      </c>
      <c r="Z370" s="74">
        <v>1690.6193209999999</v>
      </c>
      <c r="AA370" s="74">
        <v>-2.8346195271101302</v>
      </c>
      <c r="AB370" s="79">
        <f t="shared" si="287"/>
        <v>0.44488941681578231</v>
      </c>
      <c r="AC370" s="74">
        <v>4</v>
      </c>
      <c r="AD370" s="74">
        <v>4.5283999999999998E-2</v>
      </c>
      <c r="AE370" s="79">
        <f t="shared" si="288"/>
        <v>1.4999681742023422E-3</v>
      </c>
      <c r="AF370" s="74">
        <v>0</v>
      </c>
      <c r="AG370" s="74">
        <v>0</v>
      </c>
      <c r="AH370" s="79">
        <f t="shared" si="289"/>
        <v>0</v>
      </c>
      <c r="AI370" s="74">
        <v>0</v>
      </c>
      <c r="AJ370" s="74">
        <v>0</v>
      </c>
      <c r="AK370" s="74">
        <v>0</v>
      </c>
      <c r="AL370" s="79">
        <f t="shared" si="290"/>
        <v>0</v>
      </c>
      <c r="AM370" s="74">
        <v>0</v>
      </c>
      <c r="AN370" s="74">
        <v>16</v>
      </c>
      <c r="AO370" s="74">
        <v>16</v>
      </c>
      <c r="AP370" s="74">
        <v>0.117461</v>
      </c>
      <c r="AQ370" s="74" t="e">
        <v>#DIV/0!</v>
      </c>
      <c r="AR370" s="79">
        <f t="shared" si="291"/>
        <v>6.2325399434836632E-3</v>
      </c>
      <c r="AS370" s="74">
        <v>37.290098</v>
      </c>
      <c r="AT370" s="74">
        <v>0.439697</v>
      </c>
      <c r="AU370" s="74">
        <v>0</v>
      </c>
      <c r="AV370" s="74">
        <v>75.749960999999999</v>
      </c>
      <c r="AW370" s="74">
        <v>57.521833999999998</v>
      </c>
      <c r="AX370" s="74">
        <v>0</v>
      </c>
      <c r="AY370" s="74">
        <v>0</v>
      </c>
      <c r="AZ370" s="74">
        <v>0</v>
      </c>
      <c r="BA370" s="187"/>
      <c r="BB370" s="187">
        <f t="shared" si="295"/>
        <v>1932.9989760000001</v>
      </c>
      <c r="BC370" s="187">
        <f t="shared" si="296"/>
        <v>1932.9989759999999</v>
      </c>
      <c r="BD370" s="187">
        <f t="shared" si="279"/>
        <v>0</v>
      </c>
      <c r="BE370" s="187"/>
      <c r="BF370" s="187"/>
      <c r="BG370" s="187"/>
    </row>
    <row r="371" spans="1:59" ht="20.25" customHeight="1" x14ac:dyDescent="0.15">
      <c r="A371" s="258"/>
      <c r="B371" s="77" t="s">
        <v>54</v>
      </c>
      <c r="C371" s="74">
        <v>3981.5900846499999</v>
      </c>
      <c r="D371" s="74">
        <v>1383.4751993069999</v>
      </c>
      <c r="E371" s="74">
        <v>-3.23853157680841</v>
      </c>
      <c r="F371" s="79">
        <f t="shared" si="283"/>
        <v>0.25477667275638644</v>
      </c>
      <c r="G371" s="74">
        <v>249.99017463999999</v>
      </c>
      <c r="H371" s="74">
        <v>4</v>
      </c>
      <c r="I371" s="74">
        <v>4.4001123069999997</v>
      </c>
      <c r="J371" s="74">
        <v>-89.531598847792594</v>
      </c>
      <c r="K371" s="79">
        <f t="shared" si="284"/>
        <v>2.8389450310590928E-2</v>
      </c>
      <c r="L371" s="74">
        <v>3584.4189100100002</v>
      </c>
      <c r="M371" s="74">
        <v>7716</v>
      </c>
      <c r="N371" s="74">
        <v>1360.5598460000001</v>
      </c>
      <c r="O371" s="74">
        <v>-56.707598926440397</v>
      </c>
      <c r="P371" s="79">
        <f t="shared" si="285"/>
        <v>0.35494523652522797</v>
      </c>
      <c r="Q371" s="74">
        <v>1.3221000000000001</v>
      </c>
      <c r="R371" s="74">
        <v>0</v>
      </c>
      <c r="S371" s="74">
        <v>-100</v>
      </c>
      <c r="T371" s="74">
        <v>7.4611999999999998E-2</v>
      </c>
      <c r="U371" s="74">
        <v>0</v>
      </c>
      <c r="V371" s="79">
        <f t="shared" si="286"/>
        <v>6.7718414100074998E-4</v>
      </c>
      <c r="W371" s="74">
        <v>3584.2969100099999</v>
      </c>
      <c r="X371" s="74">
        <v>7714</v>
      </c>
      <c r="Y371" s="74">
        <v>136.40821330064401</v>
      </c>
      <c r="Z371" s="74">
        <v>1360.540978</v>
      </c>
      <c r="AA371" s="74">
        <v>42.130044914148797</v>
      </c>
      <c r="AB371" s="79">
        <f t="shared" si="287"/>
        <v>0.35802872635950084</v>
      </c>
      <c r="AC371" s="74">
        <v>2</v>
      </c>
      <c r="AD371" s="74">
        <v>1.8867999999999999E-2</v>
      </c>
      <c r="AE371" s="79">
        <f t="shared" si="288"/>
        <v>6.2497569805780833E-4</v>
      </c>
      <c r="AF371" s="74">
        <v>0</v>
      </c>
      <c r="AG371" s="74">
        <v>0</v>
      </c>
      <c r="AH371" s="79">
        <f t="shared" si="289"/>
        <v>0</v>
      </c>
      <c r="AI371" s="74">
        <v>0</v>
      </c>
      <c r="AJ371" s="74">
        <v>0</v>
      </c>
      <c r="AK371" s="74"/>
      <c r="AL371" s="79">
        <f t="shared" si="290"/>
        <v>0</v>
      </c>
      <c r="AM371" s="74">
        <v>0</v>
      </c>
      <c r="AN371" s="74">
        <v>0</v>
      </c>
      <c r="AO371" s="74">
        <v>0</v>
      </c>
      <c r="AP371" s="74">
        <v>0</v>
      </c>
      <c r="AQ371" s="74"/>
      <c r="AR371" s="79">
        <f t="shared" si="291"/>
        <v>0</v>
      </c>
      <c r="AS371" s="74">
        <v>0</v>
      </c>
      <c r="AT371" s="74">
        <v>0</v>
      </c>
      <c r="AU371" s="74">
        <v>0</v>
      </c>
      <c r="AV371" s="74">
        <v>17.885138999999999</v>
      </c>
      <c r="AW371" s="74">
        <v>0.63010200000000005</v>
      </c>
      <c r="AX371" s="74">
        <v>0</v>
      </c>
      <c r="AY371" s="74">
        <v>0</v>
      </c>
      <c r="AZ371" s="74">
        <v>0</v>
      </c>
      <c r="BA371" s="187"/>
      <c r="BB371" s="187">
        <f t="shared" si="295"/>
        <v>1383.4751993069999</v>
      </c>
      <c r="BC371" s="187">
        <f t="shared" si="296"/>
        <v>1383.4751993070001</v>
      </c>
      <c r="BD371" s="187">
        <f t="shared" si="279"/>
        <v>0</v>
      </c>
      <c r="BE371" s="187"/>
      <c r="BF371" s="187"/>
      <c r="BG371" s="187"/>
    </row>
    <row r="372" spans="1:59" ht="20.25" customHeight="1" x14ac:dyDescent="0.15">
      <c r="A372" s="258"/>
      <c r="B372" s="77" t="s">
        <v>55</v>
      </c>
      <c r="C372" s="74">
        <v>8399.8827810000003</v>
      </c>
      <c r="D372" s="74">
        <v>1602.0408930000001</v>
      </c>
      <c r="E372" s="74">
        <v>15.7685313233022</v>
      </c>
      <c r="F372" s="79">
        <f t="shared" si="283"/>
        <v>0.29502708002475497</v>
      </c>
      <c r="G372" s="74">
        <v>200.0158879</v>
      </c>
      <c r="H372" s="74">
        <v>12</v>
      </c>
      <c r="I372" s="74">
        <v>7.9682849999999998</v>
      </c>
      <c r="J372" s="74">
        <v>-89.069999553789899</v>
      </c>
      <c r="K372" s="79">
        <f t="shared" si="284"/>
        <v>5.141124027862843E-2</v>
      </c>
      <c r="L372" s="74">
        <v>2897.025365</v>
      </c>
      <c r="M372" s="74">
        <v>5956</v>
      </c>
      <c r="N372" s="74">
        <v>1260.3686560000001</v>
      </c>
      <c r="O372" s="74">
        <v>10.7772096959786</v>
      </c>
      <c r="P372" s="79">
        <f t="shared" si="285"/>
        <v>0.32880718332834269</v>
      </c>
      <c r="Q372" s="74"/>
      <c r="R372" s="74"/>
      <c r="S372" s="74" t="s">
        <v>56</v>
      </c>
      <c r="T372" s="74"/>
      <c r="U372" s="74">
        <v>-100</v>
      </c>
      <c r="V372" s="79">
        <f t="shared" si="286"/>
        <v>0</v>
      </c>
      <c r="W372" s="74">
        <v>2883.9713646</v>
      </c>
      <c r="X372" s="74">
        <v>5849</v>
      </c>
      <c r="Y372" s="74">
        <v>-8.5411684318414796E-2</v>
      </c>
      <c r="Z372" s="74">
        <v>1258.2705249999999</v>
      </c>
      <c r="AA372" s="74">
        <v>10.809453397661599</v>
      </c>
      <c r="AB372" s="79">
        <f t="shared" si="287"/>
        <v>0.33111607865253906</v>
      </c>
      <c r="AC372" s="74">
        <v>107</v>
      </c>
      <c r="AD372" s="74">
        <v>2.098131</v>
      </c>
      <c r="AE372" s="79">
        <f t="shared" si="288"/>
        <v>6.9497608985675613E-2</v>
      </c>
      <c r="AF372" s="74"/>
      <c r="AG372" s="74"/>
      <c r="AH372" s="79">
        <f t="shared" si="289"/>
        <v>0</v>
      </c>
      <c r="AI372" s="74"/>
      <c r="AJ372" s="74"/>
      <c r="AK372" s="74" t="s">
        <v>56</v>
      </c>
      <c r="AL372" s="79">
        <f t="shared" si="290"/>
        <v>0</v>
      </c>
      <c r="AM372" s="74"/>
      <c r="AN372" s="74"/>
      <c r="AO372" s="74"/>
      <c r="AP372" s="74"/>
      <c r="AQ372" s="74" t="s">
        <v>56</v>
      </c>
      <c r="AR372" s="79">
        <f t="shared" si="291"/>
        <v>0</v>
      </c>
      <c r="AS372" s="74"/>
      <c r="AT372" s="74">
        <v>5.7547160000000002</v>
      </c>
      <c r="AU372" s="74">
        <v>12.215434999999999</v>
      </c>
      <c r="AV372" s="74">
        <v>313.61100199999998</v>
      </c>
      <c r="AW372" s="74">
        <v>1.4204810000000001</v>
      </c>
      <c r="AX372" s="74">
        <v>0.702318</v>
      </c>
      <c r="AY372" s="74"/>
      <c r="AZ372" s="74"/>
      <c r="BA372" s="187"/>
      <c r="BB372" s="187">
        <f t="shared" si="295"/>
        <v>1602.0408930000001</v>
      </c>
      <c r="BC372" s="187">
        <f t="shared" si="296"/>
        <v>1602.0408930000003</v>
      </c>
      <c r="BD372" s="187">
        <f t="shared" si="279"/>
        <v>0</v>
      </c>
      <c r="BE372" s="187"/>
      <c r="BF372" s="187"/>
      <c r="BG372" s="187"/>
    </row>
    <row r="373" spans="1:59" ht="20.25" customHeight="1" x14ac:dyDescent="0.15">
      <c r="A373" s="258"/>
      <c r="B373" s="77" t="s">
        <v>57</v>
      </c>
      <c r="C373" s="74">
        <v>3560.3555999999999</v>
      </c>
      <c r="D373" s="74">
        <v>735.22</v>
      </c>
      <c r="E373" s="74">
        <v>0.34119911015272097</v>
      </c>
      <c r="F373" s="79">
        <f t="shared" si="283"/>
        <v>0.13539592573670986</v>
      </c>
      <c r="G373" s="74">
        <v>276.303</v>
      </c>
      <c r="H373" s="74">
        <v>7</v>
      </c>
      <c r="I373" s="74">
        <v>14.04</v>
      </c>
      <c r="J373" s="74">
        <v>35</v>
      </c>
      <c r="K373" s="79">
        <f t="shared" si="284"/>
        <v>9.058584294009854E-2</v>
      </c>
      <c r="L373" s="74">
        <v>2068.8854000000001</v>
      </c>
      <c r="M373" s="74">
        <v>4076</v>
      </c>
      <c r="N373" s="74">
        <v>675.14</v>
      </c>
      <c r="O373" s="74">
        <v>-4.9928231685007498</v>
      </c>
      <c r="P373" s="79">
        <f t="shared" si="285"/>
        <v>0.17613170614447371</v>
      </c>
      <c r="Q373" s="74">
        <v>0</v>
      </c>
      <c r="R373" s="74">
        <v>0</v>
      </c>
      <c r="S373" s="74">
        <v>-100</v>
      </c>
      <c r="T373" s="74">
        <v>0</v>
      </c>
      <c r="U373" s="74">
        <v>-100</v>
      </c>
      <c r="V373" s="79">
        <f t="shared" si="286"/>
        <v>0</v>
      </c>
      <c r="W373" s="74">
        <v>2067.5434</v>
      </c>
      <c r="X373" s="74">
        <v>4065</v>
      </c>
      <c r="Y373" s="74">
        <v>9.8945660989456599</v>
      </c>
      <c r="Z373" s="74">
        <v>674.26</v>
      </c>
      <c r="AA373" s="74">
        <v>-4.9052239647974698</v>
      </c>
      <c r="AB373" s="79">
        <f t="shared" si="287"/>
        <v>0.17743269253824492</v>
      </c>
      <c r="AC373" s="74">
        <v>3</v>
      </c>
      <c r="AD373" s="74">
        <v>0.03</v>
      </c>
      <c r="AE373" s="79">
        <f t="shared" si="288"/>
        <v>9.9370738508237498E-4</v>
      </c>
      <c r="AF373" s="74">
        <v>8</v>
      </c>
      <c r="AG373" s="74">
        <v>0.88</v>
      </c>
      <c r="AH373" s="79">
        <f t="shared" si="289"/>
        <v>0.32748946859925099</v>
      </c>
      <c r="AI373" s="74">
        <v>0</v>
      </c>
      <c r="AJ373" s="74">
        <v>0</v>
      </c>
      <c r="AK373" s="74" t="e">
        <v>#DIV/0!</v>
      </c>
      <c r="AL373" s="79">
        <f t="shared" si="290"/>
        <v>0</v>
      </c>
      <c r="AM373" s="74">
        <v>0</v>
      </c>
      <c r="AN373" s="74">
        <v>0</v>
      </c>
      <c r="AO373" s="74">
        <v>0</v>
      </c>
      <c r="AP373" s="74">
        <v>0</v>
      </c>
      <c r="AQ373" s="74">
        <v>-100</v>
      </c>
      <c r="AR373" s="79">
        <f t="shared" si="291"/>
        <v>0</v>
      </c>
      <c r="AS373" s="74">
        <v>0</v>
      </c>
      <c r="AT373" s="74">
        <v>10.33</v>
      </c>
      <c r="AU373" s="74">
        <v>0</v>
      </c>
      <c r="AV373" s="74">
        <v>21.96</v>
      </c>
      <c r="AW373" s="74">
        <v>13.75</v>
      </c>
      <c r="AX373" s="74">
        <v>0</v>
      </c>
      <c r="AY373" s="74">
        <v>0</v>
      </c>
      <c r="AZ373" s="74">
        <v>0</v>
      </c>
      <c r="BA373" s="187"/>
      <c r="BB373" s="187">
        <f t="shared" si="295"/>
        <v>735.22</v>
      </c>
      <c r="BC373" s="187">
        <f t="shared" si="296"/>
        <v>735.22</v>
      </c>
      <c r="BD373" s="187">
        <f t="shared" si="279"/>
        <v>0</v>
      </c>
      <c r="BE373" s="187"/>
      <c r="BF373" s="187"/>
      <c r="BG373" s="187"/>
    </row>
    <row r="374" spans="1:59" ht="20.25" customHeight="1" x14ac:dyDescent="0.15">
      <c r="A374" s="258"/>
      <c r="B374" s="77" t="s">
        <v>58</v>
      </c>
      <c r="C374" s="79">
        <v>6967.9350569899998</v>
      </c>
      <c r="D374" s="79">
        <v>1651.3123049999999</v>
      </c>
      <c r="E374" s="79">
        <v>-44.98</v>
      </c>
      <c r="F374" s="79">
        <f t="shared" si="283"/>
        <v>0.30410075652987562</v>
      </c>
      <c r="G374" s="74">
        <v>70.025355660000002</v>
      </c>
      <c r="H374" s="74">
        <v>5</v>
      </c>
      <c r="I374" s="74">
        <v>72.610056999999998</v>
      </c>
      <c r="J374" s="74">
        <v>-87.14</v>
      </c>
      <c r="K374" s="79">
        <f t="shared" si="284"/>
        <v>0.46847886177162412</v>
      </c>
      <c r="L374" s="79">
        <v>4013.8111013299999</v>
      </c>
      <c r="M374" s="79">
        <v>7225</v>
      </c>
      <c r="N374" s="79">
        <v>1389.798319</v>
      </c>
      <c r="O374" s="79">
        <v>-35.090000000000003</v>
      </c>
      <c r="P374" s="79">
        <f t="shared" si="285"/>
        <v>0.36257302059156843</v>
      </c>
      <c r="Q374" s="74">
        <v>0</v>
      </c>
      <c r="R374" s="74">
        <v>0</v>
      </c>
      <c r="S374" s="74">
        <v>-100</v>
      </c>
      <c r="T374" s="74">
        <v>0</v>
      </c>
      <c r="U374" s="74">
        <v>-100</v>
      </c>
      <c r="V374" s="79">
        <f t="shared" si="286"/>
        <v>0</v>
      </c>
      <c r="W374" s="79">
        <v>4013.4451013299999</v>
      </c>
      <c r="X374" s="79">
        <v>7222</v>
      </c>
      <c r="Y374" s="79">
        <v>-25.1528655819256</v>
      </c>
      <c r="Z374" s="79">
        <v>1389.764355</v>
      </c>
      <c r="AA374" s="79">
        <v>-35.086360965345001</v>
      </c>
      <c r="AB374" s="79">
        <f t="shared" si="287"/>
        <v>0.36571890887984942</v>
      </c>
      <c r="AC374" s="79">
        <v>3</v>
      </c>
      <c r="AD374" s="79">
        <v>3.3963E-2</v>
      </c>
      <c r="AE374" s="79">
        <f t="shared" si="288"/>
        <v>1.1249761306517567E-3</v>
      </c>
      <c r="AF374" s="71">
        <v>0</v>
      </c>
      <c r="AG374" s="71">
        <v>0</v>
      </c>
      <c r="AH374" s="79">
        <f t="shared" si="289"/>
        <v>0</v>
      </c>
      <c r="AI374" s="71"/>
      <c r="AJ374" s="71"/>
      <c r="AK374" s="71"/>
      <c r="AL374" s="79">
        <f t="shared" si="290"/>
        <v>0</v>
      </c>
      <c r="AM374" s="74"/>
      <c r="AN374" s="74">
        <v>0.91500000000000004</v>
      </c>
      <c r="AO374" s="74">
        <v>2</v>
      </c>
      <c r="AP374" s="74">
        <v>2.8112999999999999E-2</v>
      </c>
      <c r="AQ374" s="74">
        <v>-59.62</v>
      </c>
      <c r="AR374" s="79">
        <f t="shared" si="291"/>
        <v>1.4916899688505651E-3</v>
      </c>
      <c r="AS374" s="74"/>
      <c r="AT374" s="74"/>
      <c r="AU374" s="74"/>
      <c r="AV374" s="74">
        <v>151.202146</v>
      </c>
      <c r="AW374" s="74">
        <v>37.673670000000001</v>
      </c>
      <c r="AX374" s="74"/>
      <c r="AY374" s="76"/>
      <c r="AZ374" s="74"/>
      <c r="BA374" s="187"/>
      <c r="BB374" s="187">
        <f t="shared" si="295"/>
        <v>1651.3123049999999</v>
      </c>
      <c r="BC374" s="187">
        <f t="shared" si="296"/>
        <v>1651.3123050000002</v>
      </c>
      <c r="BD374" s="187">
        <f t="shared" si="279"/>
        <v>0</v>
      </c>
      <c r="BE374" s="187"/>
      <c r="BF374" s="187"/>
      <c r="BG374" s="187"/>
    </row>
    <row r="375" spans="1:59" ht="20.25" customHeight="1" x14ac:dyDescent="0.15">
      <c r="A375" s="258"/>
      <c r="B375" s="77" t="s">
        <v>59</v>
      </c>
      <c r="C375" s="83">
        <v>6782.75</v>
      </c>
      <c r="D375" s="83">
        <v>1184.29</v>
      </c>
      <c r="E375" s="83">
        <v>10.883385609287956</v>
      </c>
      <c r="F375" s="79">
        <f t="shared" si="283"/>
        <v>0.21809531961960787</v>
      </c>
      <c r="G375" s="83">
        <v>174.59</v>
      </c>
      <c r="H375" s="83">
        <v>3</v>
      </c>
      <c r="I375" s="83">
        <v>21.4</v>
      </c>
      <c r="J375" s="83">
        <v>4.5943304007820025</v>
      </c>
      <c r="K375" s="79">
        <f t="shared" si="284"/>
        <v>0.13807243866938096</v>
      </c>
      <c r="L375" s="83">
        <v>3759.86</v>
      </c>
      <c r="M375" s="83">
        <v>10867</v>
      </c>
      <c r="N375" s="83">
        <v>1040.3700000000001</v>
      </c>
      <c r="O375" s="83">
        <v>3.1192387749033741</v>
      </c>
      <c r="P375" s="79">
        <f t="shared" si="285"/>
        <v>0.2714135484810945</v>
      </c>
      <c r="Q375" s="82">
        <v>0</v>
      </c>
      <c r="R375" s="83">
        <v>0</v>
      </c>
      <c r="S375" s="83" t="e">
        <v>#DIV/0!</v>
      </c>
      <c r="T375" s="82">
        <v>0</v>
      </c>
      <c r="U375" s="83" t="e">
        <v>#DIV/0!</v>
      </c>
      <c r="V375" s="79">
        <f t="shared" si="286"/>
        <v>0</v>
      </c>
      <c r="W375" s="83">
        <v>3190.3600000000006</v>
      </c>
      <c r="X375" s="83">
        <v>6199</v>
      </c>
      <c r="Y375" s="83">
        <v>13.017319963536918</v>
      </c>
      <c r="Z375" s="83">
        <v>975.72</v>
      </c>
      <c r="AA375" s="176">
        <v>1.2325697211155493</v>
      </c>
      <c r="AB375" s="79">
        <f t="shared" si="287"/>
        <v>0.25676241622432938</v>
      </c>
      <c r="AC375" s="83">
        <v>4534</v>
      </c>
      <c r="AD375" s="83">
        <v>51.46</v>
      </c>
      <c r="AE375" s="79">
        <f t="shared" si="288"/>
        <v>1.7045394012113007</v>
      </c>
      <c r="AF375" s="83">
        <v>134</v>
      </c>
      <c r="AG375" s="83">
        <v>13.19</v>
      </c>
      <c r="AH375" s="79">
        <f t="shared" si="289"/>
        <v>4.9086205577546815</v>
      </c>
      <c r="AI375" s="83">
        <v>0</v>
      </c>
      <c r="AJ375" s="83">
        <v>0</v>
      </c>
      <c r="AK375" s="83">
        <v>0</v>
      </c>
      <c r="AL375" s="79">
        <f t="shared" si="290"/>
        <v>0</v>
      </c>
      <c r="AM375" s="83">
        <v>0</v>
      </c>
      <c r="AN375" s="131">
        <v>73.819999999999993</v>
      </c>
      <c r="AO375" s="83">
        <v>369</v>
      </c>
      <c r="AP375" s="83">
        <v>0.354715</v>
      </c>
      <c r="AQ375" s="83">
        <v>0</v>
      </c>
      <c r="AR375" s="79">
        <f t="shared" si="291"/>
        <v>1.8821356927429596E-2</v>
      </c>
      <c r="AS375" s="83">
        <v>0</v>
      </c>
      <c r="AT375" s="83">
        <v>0</v>
      </c>
      <c r="AU375" s="83">
        <v>0</v>
      </c>
      <c r="AV375" s="83">
        <v>39.07</v>
      </c>
      <c r="AW375" s="83">
        <v>76.539999999999992</v>
      </c>
      <c r="AX375" s="83">
        <v>6.5600000000000005</v>
      </c>
      <c r="AY375" s="83">
        <v>0</v>
      </c>
      <c r="AZ375" s="83">
        <v>0</v>
      </c>
      <c r="BA375" s="187"/>
      <c r="BB375" s="187">
        <f t="shared" si="295"/>
        <v>1184.29</v>
      </c>
      <c r="BC375" s="187">
        <f t="shared" si="296"/>
        <v>1184.294715</v>
      </c>
      <c r="BD375" s="187">
        <f t="shared" si="279"/>
        <v>4.7150000000328873E-3</v>
      </c>
      <c r="BE375" s="187"/>
      <c r="BF375" s="187"/>
      <c r="BG375" s="187"/>
    </row>
    <row r="376" spans="1:59" ht="20.25" customHeight="1" x14ac:dyDescent="0.15">
      <c r="A376" s="258"/>
      <c r="B376" s="77" t="s">
        <v>60</v>
      </c>
      <c r="C376" s="79">
        <v>73538.061373155302</v>
      </c>
      <c r="D376" s="79">
        <v>7725.3708740000002</v>
      </c>
      <c r="E376" s="79">
        <v>-30.291807975476399</v>
      </c>
      <c r="F376" s="79">
        <f t="shared" si="283"/>
        <v>1.4226812942311762</v>
      </c>
      <c r="G376" s="79">
        <v>25938.917010829999</v>
      </c>
      <c r="H376" s="79">
        <v>743</v>
      </c>
      <c r="I376" s="79">
        <v>842.34913900000004</v>
      </c>
      <c r="J376" s="79">
        <v>32.871380391242603</v>
      </c>
      <c r="K376" s="79">
        <f t="shared" si="284"/>
        <v>5.4348224220926813</v>
      </c>
      <c r="L376" s="79">
        <v>13027.791371179999</v>
      </c>
      <c r="M376" s="79">
        <v>25546</v>
      </c>
      <c r="N376" s="79">
        <v>5023.0487169999997</v>
      </c>
      <c r="O376" s="79">
        <v>-33.507829340227403</v>
      </c>
      <c r="P376" s="79">
        <f t="shared" si="285"/>
        <v>1.3104217504103142</v>
      </c>
      <c r="Q376" s="74">
        <v>473.94204184</v>
      </c>
      <c r="R376" s="74">
        <v>1045</v>
      </c>
      <c r="S376" s="74">
        <v>-59.083790133124502</v>
      </c>
      <c r="T376" s="74">
        <v>148.23841899999999</v>
      </c>
      <c r="U376" s="74">
        <v>-70.229545046786598</v>
      </c>
      <c r="V376" s="79">
        <f t="shared" si="286"/>
        <v>1.3454230744896833</v>
      </c>
      <c r="W376" s="79">
        <v>12787.653668180001</v>
      </c>
      <c r="X376" s="79">
        <v>23996</v>
      </c>
      <c r="Y376" s="79">
        <v>-24.763278359566101</v>
      </c>
      <c r="Z376" s="79">
        <v>4997.0530980000003</v>
      </c>
      <c r="AA376" s="79">
        <v>-32.086754041337599</v>
      </c>
      <c r="AB376" s="79">
        <f t="shared" si="287"/>
        <v>1.3149832200259814</v>
      </c>
      <c r="AC376" s="79">
        <v>1546</v>
      </c>
      <c r="AD376" s="79">
        <v>25.961655</v>
      </c>
      <c r="AE376" s="79">
        <f t="shared" si="288"/>
        <v>0.85994294341535882</v>
      </c>
      <c r="AF376" s="79">
        <v>4</v>
      </c>
      <c r="AG376" s="79">
        <v>3.3964000000000001E-2</v>
      </c>
      <c r="AH376" s="79">
        <f t="shared" si="289"/>
        <v>1.2639604899437456E-2</v>
      </c>
      <c r="AI376" s="79">
        <v>54.260860000000001</v>
      </c>
      <c r="AJ376" s="79">
        <v>50.963329999999999</v>
      </c>
      <c r="AK376" s="79">
        <v>-80.564620378730993</v>
      </c>
      <c r="AL376" s="79">
        <f t="shared" si="290"/>
        <v>0.22875726709120836</v>
      </c>
      <c r="AM376" s="115">
        <v>42.863329999999998</v>
      </c>
      <c r="AN376" s="79">
        <v>1147.8135</v>
      </c>
      <c r="AO376" s="79">
        <v>56</v>
      </c>
      <c r="AP376" s="79">
        <v>42.249257999999998</v>
      </c>
      <c r="AQ376" s="79">
        <v>10.466230324801799</v>
      </c>
      <c r="AR376" s="79">
        <f t="shared" si="291"/>
        <v>2.2417669530103326</v>
      </c>
      <c r="AS376" s="79">
        <v>60.872039999999998</v>
      </c>
      <c r="AT376" s="79">
        <v>16.530519999999999</v>
      </c>
      <c r="AU376" s="79">
        <v>50.942526000000001</v>
      </c>
      <c r="AV376" s="79">
        <v>528.46763199999998</v>
      </c>
      <c r="AW376" s="79">
        <v>343.04668700000002</v>
      </c>
      <c r="AX376" s="79">
        <v>745.73121500000002</v>
      </c>
      <c r="AY376" s="80">
        <v>21.169809999999998</v>
      </c>
      <c r="AZ376" s="162"/>
      <c r="BA376" s="187"/>
      <c r="BB376" s="187">
        <f t="shared" si="295"/>
        <v>7725.3708740000002</v>
      </c>
      <c r="BC376" s="187">
        <f t="shared" si="296"/>
        <v>7725.3708739999993</v>
      </c>
      <c r="BD376" s="187">
        <f t="shared" si="279"/>
        <v>0</v>
      </c>
      <c r="BE376" s="187"/>
      <c r="BF376" s="187"/>
      <c r="BG376" s="187"/>
    </row>
    <row r="377" spans="1:59" ht="20.25" customHeight="1" x14ac:dyDescent="0.15">
      <c r="A377" s="258"/>
      <c r="B377" s="77" t="s">
        <v>39</v>
      </c>
      <c r="C377" s="89">
        <v>104392.96817073</v>
      </c>
      <c r="D377" s="87">
        <v>22941.570534999999</v>
      </c>
      <c r="E377" s="88">
        <v>11.251144846119301</v>
      </c>
      <c r="F377" s="79">
        <f t="shared" si="283"/>
        <v>4.2248513104109664</v>
      </c>
      <c r="G377" s="95">
        <v>12105.68222465</v>
      </c>
      <c r="H377" s="95">
        <v>275</v>
      </c>
      <c r="I377" s="95">
        <v>369.34240599999998</v>
      </c>
      <c r="J377" s="88">
        <v>60.6379972202161</v>
      </c>
      <c r="K377" s="79">
        <f t="shared" si="284"/>
        <v>2.3829909673101217</v>
      </c>
      <c r="L377" s="89">
        <v>69278.352097580006</v>
      </c>
      <c r="M377" s="89">
        <v>125587</v>
      </c>
      <c r="N377" s="89">
        <v>20570.826724999999</v>
      </c>
      <c r="O377" s="88">
        <v>8.3412299144600208</v>
      </c>
      <c r="P377" s="79">
        <f t="shared" si="285"/>
        <v>5.3665533191287524</v>
      </c>
      <c r="Q377" s="89">
        <v>848.63318900000002</v>
      </c>
      <c r="R377" s="89">
        <v>1557</v>
      </c>
      <c r="S377" s="88">
        <v>325.40983606557398</v>
      </c>
      <c r="T377" s="89">
        <v>241.98869999999999</v>
      </c>
      <c r="U377" s="88">
        <v>282.62470669339899</v>
      </c>
      <c r="V377" s="79">
        <f t="shared" si="286"/>
        <v>2.1963076977079852</v>
      </c>
      <c r="W377" s="87">
        <v>68302.347183000005</v>
      </c>
      <c r="X377" s="89">
        <v>122534</v>
      </c>
      <c r="Y377" s="88">
        <v>28.4463872029519</v>
      </c>
      <c r="Z377" s="87">
        <v>20531.173524999998</v>
      </c>
      <c r="AA377" s="88">
        <v>8.2950368806393904</v>
      </c>
      <c r="AB377" s="79">
        <f t="shared" si="287"/>
        <v>5.4028140472676389</v>
      </c>
      <c r="AC377" s="89">
        <v>3003</v>
      </c>
      <c r="AD377" s="89">
        <v>34.596600000000002</v>
      </c>
      <c r="AE377" s="79">
        <f t="shared" si="288"/>
        <v>1.1459632306246965</v>
      </c>
      <c r="AF377" s="89">
        <v>50</v>
      </c>
      <c r="AG377" s="89">
        <v>5.0566000000000004</v>
      </c>
      <c r="AH377" s="79">
        <f t="shared" si="289"/>
        <v>1.8817991442261053</v>
      </c>
      <c r="AI377" s="102">
        <v>455.57979069999999</v>
      </c>
      <c r="AJ377" s="102">
        <v>133.49883500000001</v>
      </c>
      <c r="AK377" s="102">
        <v>3890.28081659493</v>
      </c>
      <c r="AL377" s="79">
        <f t="shared" si="290"/>
        <v>0.59923142099349003</v>
      </c>
      <c r="AM377" s="102">
        <v>112.254035</v>
      </c>
      <c r="AN377" s="103">
        <v>205.44149999999999</v>
      </c>
      <c r="AO377" s="89">
        <v>945</v>
      </c>
      <c r="AP377" s="102">
        <v>20.755580999999999</v>
      </c>
      <c r="AQ377" s="88">
        <v>200.22465230315299</v>
      </c>
      <c r="AR377" s="79">
        <f t="shared" si="291"/>
        <v>1.1013016033637599</v>
      </c>
      <c r="AS377" s="89">
        <v>83.989294999999998</v>
      </c>
      <c r="AT377" s="102">
        <v>73.188215</v>
      </c>
      <c r="AU377" s="102">
        <v>0.16415099999999999</v>
      </c>
      <c r="AV377" s="88">
        <v>1429.774332</v>
      </c>
      <c r="AW377" s="102">
        <v>226.38732999999999</v>
      </c>
      <c r="AX377" s="102">
        <v>33.643664999999999</v>
      </c>
      <c r="AY377" s="102">
        <v>3.97903932025656E-13</v>
      </c>
      <c r="AZ377" s="102"/>
      <c r="BA377" s="187"/>
      <c r="BB377" s="187">
        <f t="shared" si="295"/>
        <v>22941.570534999999</v>
      </c>
      <c r="BC377" s="187">
        <f t="shared" si="296"/>
        <v>22941.570534999999</v>
      </c>
      <c r="BD377" s="187">
        <f t="shared" si="279"/>
        <v>0</v>
      </c>
      <c r="BE377" s="187"/>
      <c r="BF377" s="187"/>
      <c r="BG377" s="187"/>
    </row>
    <row r="378" spans="1:59" ht="20.25" customHeight="1" x14ac:dyDescent="0.15">
      <c r="A378" s="258"/>
      <c r="B378" s="77" t="s">
        <v>61</v>
      </c>
      <c r="C378" s="79">
        <v>2799.3663573499998</v>
      </c>
      <c r="D378" s="79">
        <v>399.84235899999999</v>
      </c>
      <c r="E378" s="79">
        <v>-38.086245654464797</v>
      </c>
      <c r="F378" s="79">
        <f t="shared" si="283"/>
        <v>7.3633778114788606E-2</v>
      </c>
      <c r="G378" s="79">
        <v>414.24189999999999</v>
      </c>
      <c r="H378" s="79">
        <v>7</v>
      </c>
      <c r="I378" s="79">
        <v>8.5454139999999992</v>
      </c>
      <c r="J378" s="79">
        <v>-30.218607284775501</v>
      </c>
      <c r="K378" s="79">
        <f t="shared" si="284"/>
        <v>5.5134866842031283E-2</v>
      </c>
      <c r="L378" s="79">
        <v>2040.3063573500001</v>
      </c>
      <c r="M378" s="79">
        <v>1184</v>
      </c>
      <c r="N378" s="79">
        <v>365.25908700000002</v>
      </c>
      <c r="O378" s="79">
        <v>-25.970939181717501</v>
      </c>
      <c r="P378" s="79">
        <f t="shared" si="285"/>
        <v>9.528943060414545E-2</v>
      </c>
      <c r="Q378" s="79"/>
      <c r="R378" s="79"/>
      <c r="S378" s="79"/>
      <c r="T378" s="79"/>
      <c r="U378" s="79"/>
      <c r="V378" s="79">
        <f t="shared" si="286"/>
        <v>0</v>
      </c>
      <c r="W378" s="79">
        <v>2040.3063573500001</v>
      </c>
      <c r="X378" s="79">
        <v>1184</v>
      </c>
      <c r="Y378" s="79">
        <v>-31.8364997121474</v>
      </c>
      <c r="Z378" s="79">
        <v>365.25908700000002</v>
      </c>
      <c r="AA378" s="79">
        <v>-25.970939181717501</v>
      </c>
      <c r="AB378" s="79">
        <f t="shared" si="287"/>
        <v>9.6118564471377593E-2</v>
      </c>
      <c r="AC378" s="79"/>
      <c r="AD378" s="79"/>
      <c r="AE378" s="79">
        <f t="shared" si="288"/>
        <v>0</v>
      </c>
      <c r="AF378" s="79"/>
      <c r="AG378" s="79"/>
      <c r="AH378" s="79">
        <f t="shared" si="289"/>
        <v>0</v>
      </c>
      <c r="AI378" s="79"/>
      <c r="AJ378" s="79"/>
      <c r="AK378" s="79"/>
      <c r="AL378" s="79">
        <f t="shared" si="290"/>
        <v>0</v>
      </c>
      <c r="AM378" s="115"/>
      <c r="AN378" s="79">
        <v>14.29</v>
      </c>
      <c r="AO378" s="79">
        <v>23</v>
      </c>
      <c r="AP378" s="79">
        <v>2.7358199999999999</v>
      </c>
      <c r="AQ378" s="79">
        <v>-96.908508615251606</v>
      </c>
      <c r="AR378" s="79">
        <f t="shared" si="291"/>
        <v>0.14516398998971125</v>
      </c>
      <c r="AS378" s="79"/>
      <c r="AT378" s="79">
        <v>9.4339999999999993E-2</v>
      </c>
      <c r="AU378" s="79">
        <v>9.4339999999999993E-2</v>
      </c>
      <c r="AV378" s="79">
        <v>21.992075</v>
      </c>
      <c r="AW378" s="79">
        <v>1.121283</v>
      </c>
      <c r="AX378" s="79"/>
      <c r="AY378" s="80"/>
      <c r="AZ378" s="115"/>
      <c r="BA378" s="187"/>
      <c r="BB378" s="187">
        <f t="shared" si="295"/>
        <v>399.84235899999999</v>
      </c>
      <c r="BC378" s="187">
        <f t="shared" si="296"/>
        <v>399.84235899999999</v>
      </c>
      <c r="BD378" s="187">
        <f t="shared" si="279"/>
        <v>0</v>
      </c>
      <c r="BE378" s="187"/>
      <c r="BF378" s="187"/>
      <c r="BG378" s="187"/>
    </row>
    <row r="379" spans="1:59" ht="20.25" customHeight="1" x14ac:dyDescent="0.15">
      <c r="A379" s="258"/>
      <c r="B379" s="77" t="s">
        <v>62</v>
      </c>
      <c r="C379" s="79">
        <v>746.82529999999997</v>
      </c>
      <c r="D379" s="79">
        <v>51.98</v>
      </c>
      <c r="E379" s="79">
        <v>373.62</v>
      </c>
      <c r="F379" s="79">
        <f t="shared" si="283"/>
        <v>9.5724820051061969E-3</v>
      </c>
      <c r="G379" s="79">
        <v>246.7509</v>
      </c>
      <c r="H379" s="79">
        <v>5</v>
      </c>
      <c r="I379" s="79">
        <v>4.5848000000000004</v>
      </c>
      <c r="J379" s="79">
        <v>-4.1840999999999999</v>
      </c>
      <c r="K379" s="79">
        <f t="shared" si="284"/>
        <v>2.9581052187447568E-2</v>
      </c>
      <c r="L379" s="74">
        <v>63.490114800000001</v>
      </c>
      <c r="M379" s="74">
        <v>75</v>
      </c>
      <c r="N379" s="74">
        <v>18.861184000000002</v>
      </c>
      <c r="O379" s="74">
        <v>1972.657582</v>
      </c>
      <c r="P379" s="79">
        <f t="shared" si="285"/>
        <v>4.9205387294855131E-3</v>
      </c>
      <c r="Q379" s="79"/>
      <c r="R379" s="79"/>
      <c r="S379" s="79"/>
      <c r="T379" s="79"/>
      <c r="U379" s="79"/>
      <c r="V379" s="79">
        <f t="shared" si="286"/>
        <v>0</v>
      </c>
      <c r="W379" s="74"/>
      <c r="X379" s="74"/>
      <c r="Y379" s="71"/>
      <c r="Z379" s="74"/>
      <c r="AA379" s="74"/>
      <c r="AB379" s="79">
        <f t="shared" si="287"/>
        <v>0</v>
      </c>
      <c r="AC379" s="74"/>
      <c r="AD379" s="74"/>
      <c r="AE379" s="79">
        <f t="shared" si="288"/>
        <v>0</v>
      </c>
      <c r="AF379" s="79"/>
      <c r="AG379" s="79"/>
      <c r="AH379" s="79">
        <f t="shared" si="289"/>
        <v>0</v>
      </c>
      <c r="AI379" s="79"/>
      <c r="AJ379" s="79"/>
      <c r="AK379" s="79"/>
      <c r="AL379" s="79">
        <f t="shared" si="290"/>
        <v>0</v>
      </c>
      <c r="AM379" s="115"/>
      <c r="AN379" s="79">
        <v>4.72</v>
      </c>
      <c r="AO379" s="79">
        <v>3</v>
      </c>
      <c r="AP379" s="79">
        <v>0.3957</v>
      </c>
      <c r="AQ379" s="79">
        <v>1.46</v>
      </c>
      <c r="AR379" s="79">
        <f t="shared" si="291"/>
        <v>2.0996041712879044E-2</v>
      </c>
      <c r="AS379" s="79">
        <v>0</v>
      </c>
      <c r="AT379" s="79">
        <v>9.6100000000000005E-2</v>
      </c>
      <c r="AU379" s="79">
        <v>5.3999999999999999E-2</v>
      </c>
      <c r="AV379" s="79">
        <v>25.0762</v>
      </c>
      <c r="AW379" s="79">
        <v>2.9157999999999999</v>
      </c>
      <c r="AX379" s="79"/>
      <c r="AY379" s="80"/>
      <c r="AZ379" s="162"/>
      <c r="BA379" s="187"/>
      <c r="BB379" s="187">
        <f t="shared" si="295"/>
        <v>51.98</v>
      </c>
      <c r="BC379" s="187">
        <f t="shared" si="296"/>
        <v>51.983784</v>
      </c>
      <c r="BD379" s="187">
        <f t="shared" si="279"/>
        <v>3.7840000000031182E-3</v>
      </c>
      <c r="BE379" s="187"/>
      <c r="BF379" s="187"/>
      <c r="BG379" s="187"/>
    </row>
    <row r="380" spans="1:59" ht="20.25" customHeight="1" x14ac:dyDescent="0.15">
      <c r="A380" s="258"/>
      <c r="B380" s="77" t="s">
        <v>63</v>
      </c>
      <c r="C380" s="79">
        <v>9208.9603999999999</v>
      </c>
      <c r="D380" s="79">
        <v>3053.5394000000001</v>
      </c>
      <c r="E380" s="79">
        <v>10.7494</v>
      </c>
      <c r="F380" s="79">
        <f t="shared" si="283"/>
        <v>0.56233072255449745</v>
      </c>
      <c r="G380" s="79">
        <v>14.555</v>
      </c>
      <c r="H380" s="79">
        <v>3</v>
      </c>
      <c r="I380" s="79">
        <v>1.4109</v>
      </c>
      <c r="J380" s="79">
        <v>487.5</v>
      </c>
      <c r="K380" s="79">
        <f t="shared" si="284"/>
        <v>9.1031029775060571E-3</v>
      </c>
      <c r="L380" s="79">
        <v>7448.79</v>
      </c>
      <c r="M380" s="79">
        <v>10697</v>
      </c>
      <c r="N380" s="79">
        <v>2856.8771000000002</v>
      </c>
      <c r="O380" s="79">
        <v>5.8522999999999996</v>
      </c>
      <c r="P380" s="79">
        <f t="shared" si="285"/>
        <v>0.7453071035164206</v>
      </c>
      <c r="Q380" s="79">
        <v>63.056899999999999</v>
      </c>
      <c r="R380" s="79">
        <v>172</v>
      </c>
      <c r="S380" s="79">
        <v>-51.412399999999998</v>
      </c>
      <c r="T380" s="79">
        <v>20.564499999999999</v>
      </c>
      <c r="U380" s="79">
        <v>-62.198900000000002</v>
      </c>
      <c r="V380" s="79">
        <f t="shared" si="286"/>
        <v>0.18664495346070234</v>
      </c>
      <c r="W380" s="79">
        <v>7448.79</v>
      </c>
      <c r="X380" s="79">
        <v>10697</v>
      </c>
      <c r="Y380" s="79">
        <v>8.9306999999999999</v>
      </c>
      <c r="Z380" s="79">
        <v>2856.8771000000002</v>
      </c>
      <c r="AA380" s="79">
        <v>5.8522999999999996</v>
      </c>
      <c r="AB380" s="79">
        <f t="shared" si="287"/>
        <v>0.75179218121177704</v>
      </c>
      <c r="AC380" s="79"/>
      <c r="AD380" s="79"/>
      <c r="AE380" s="79">
        <f t="shared" si="288"/>
        <v>0</v>
      </c>
      <c r="AF380" s="79"/>
      <c r="AG380" s="79"/>
      <c r="AH380" s="79">
        <f t="shared" si="289"/>
        <v>0</v>
      </c>
      <c r="AI380" s="79"/>
      <c r="AJ380" s="79"/>
      <c r="AK380" s="79"/>
      <c r="AL380" s="79">
        <f t="shared" si="290"/>
        <v>0</v>
      </c>
      <c r="AM380" s="115"/>
      <c r="AN380" s="79">
        <v>16.28</v>
      </c>
      <c r="AO380" s="79">
        <v>43</v>
      </c>
      <c r="AP380" s="79">
        <v>0.48499999999999999</v>
      </c>
      <c r="AQ380" s="79">
        <v>512.5</v>
      </c>
      <c r="AR380" s="79">
        <f t="shared" si="291"/>
        <v>2.5734344783286164E-2</v>
      </c>
      <c r="AS380" s="79"/>
      <c r="AT380" s="79"/>
      <c r="AU380" s="79">
        <v>53.868600000000001</v>
      </c>
      <c r="AV380" s="79">
        <v>50.935400000000001</v>
      </c>
      <c r="AW380" s="79">
        <v>87.701099999999997</v>
      </c>
      <c r="AX380" s="79">
        <v>1.9782999999999999</v>
      </c>
      <c r="AY380" s="80">
        <v>0.28299999999999997</v>
      </c>
      <c r="AZ380" s="162"/>
      <c r="BA380" s="187"/>
      <c r="BB380" s="187">
        <f t="shared" si="295"/>
        <v>3053.5394000000001</v>
      </c>
      <c r="BC380" s="187">
        <f t="shared" si="296"/>
        <v>3053.5393999999997</v>
      </c>
      <c r="BD380" s="187">
        <f t="shared" si="279"/>
        <v>0</v>
      </c>
      <c r="BE380" s="187"/>
      <c r="BF380" s="187"/>
      <c r="BG380" s="187"/>
    </row>
    <row r="381" spans="1:59" ht="20.25" customHeight="1" x14ac:dyDescent="0.15">
      <c r="A381" s="258"/>
      <c r="B381" s="77" t="s">
        <v>64</v>
      </c>
      <c r="C381" s="79">
        <v>170.37</v>
      </c>
      <c r="D381" s="79">
        <v>49.34</v>
      </c>
      <c r="E381" s="79">
        <v>-93.791445936253496</v>
      </c>
      <c r="F381" s="79">
        <f t="shared" si="283"/>
        <v>9.0863074669476681E-3</v>
      </c>
      <c r="G381" s="79">
        <v>0</v>
      </c>
      <c r="H381" s="79">
        <v>0</v>
      </c>
      <c r="I381" s="79">
        <v>0</v>
      </c>
      <c r="J381" s="79">
        <v>0</v>
      </c>
      <c r="K381" s="79">
        <f t="shared" si="284"/>
        <v>0</v>
      </c>
      <c r="L381" s="79">
        <v>135.88</v>
      </c>
      <c r="M381" s="79">
        <v>241</v>
      </c>
      <c r="N381" s="79">
        <v>38.159999999999997</v>
      </c>
      <c r="O381" s="79">
        <v>-94.970277715536</v>
      </c>
      <c r="P381" s="79">
        <f t="shared" si="285"/>
        <v>9.9552476619265869E-3</v>
      </c>
      <c r="Q381" s="79"/>
      <c r="R381" s="79"/>
      <c r="S381" s="79"/>
      <c r="T381" s="79"/>
      <c r="U381" s="79"/>
      <c r="V381" s="79">
        <f t="shared" si="286"/>
        <v>0</v>
      </c>
      <c r="W381" s="79">
        <v>135.88</v>
      </c>
      <c r="X381" s="79">
        <v>241</v>
      </c>
      <c r="Y381" s="79">
        <v>-92.440401505646193</v>
      </c>
      <c r="Z381" s="79">
        <v>38.159999999999997</v>
      </c>
      <c r="AA381" s="79">
        <v>-94.970277715536</v>
      </c>
      <c r="AB381" s="79">
        <f t="shared" si="287"/>
        <v>1.0041870416841316E-2</v>
      </c>
      <c r="AC381" s="79">
        <v>0</v>
      </c>
      <c r="AD381" s="79">
        <v>0</v>
      </c>
      <c r="AE381" s="79">
        <f t="shared" si="288"/>
        <v>0</v>
      </c>
      <c r="AF381" s="79"/>
      <c r="AG381" s="79"/>
      <c r="AH381" s="79">
        <f t="shared" si="289"/>
        <v>0</v>
      </c>
      <c r="AI381" s="79">
        <v>0</v>
      </c>
      <c r="AJ381" s="79">
        <v>0</v>
      </c>
      <c r="AK381" s="79">
        <v>0</v>
      </c>
      <c r="AL381" s="79">
        <f t="shared" si="290"/>
        <v>0</v>
      </c>
      <c r="AM381" s="115"/>
      <c r="AN381" s="79">
        <v>0</v>
      </c>
      <c r="AO381" s="79">
        <v>0</v>
      </c>
      <c r="AP381" s="79">
        <v>0</v>
      </c>
      <c r="AQ381" s="79">
        <v>0</v>
      </c>
      <c r="AR381" s="79">
        <f t="shared" si="291"/>
        <v>0</v>
      </c>
      <c r="AS381" s="79">
        <v>1.36</v>
      </c>
      <c r="AT381" s="79">
        <v>0</v>
      </c>
      <c r="AU381" s="79"/>
      <c r="AV381" s="79">
        <v>0.48</v>
      </c>
      <c r="AW381" s="79">
        <v>9.34</v>
      </c>
      <c r="AX381" s="79">
        <v>0</v>
      </c>
      <c r="AY381" s="80"/>
      <c r="AZ381" s="162"/>
      <c r="BA381" s="187"/>
      <c r="BB381" s="187">
        <f t="shared" si="295"/>
        <v>49.34</v>
      </c>
      <c r="BC381" s="187">
        <f t="shared" si="296"/>
        <v>49.339999999999989</v>
      </c>
      <c r="BD381" s="187">
        <f t="shared" si="279"/>
        <v>0</v>
      </c>
      <c r="BE381" s="187"/>
      <c r="BF381" s="187"/>
      <c r="BG381" s="187"/>
    </row>
    <row r="382" spans="1:59" ht="20.25" customHeight="1" x14ac:dyDescent="0.15">
      <c r="A382" s="258"/>
      <c r="B382" s="77" t="s">
        <v>65</v>
      </c>
      <c r="C382" s="79">
        <v>26585.645855480001</v>
      </c>
      <c r="D382" s="79">
        <v>1693.7856240000001</v>
      </c>
      <c r="E382" s="79">
        <v>78.23</v>
      </c>
      <c r="F382" s="79">
        <f t="shared" si="283"/>
        <v>0.31192251647263508</v>
      </c>
      <c r="G382" s="79">
        <v>24926.186377000002</v>
      </c>
      <c r="H382" s="79">
        <v>6</v>
      </c>
      <c r="I382" s="79">
        <v>519.08577000000002</v>
      </c>
      <c r="J382" s="162">
        <v>4.5999999999999996</v>
      </c>
      <c r="K382" s="79">
        <f t="shared" si="284"/>
        <v>3.3491326234800654</v>
      </c>
      <c r="L382" s="79">
        <v>902.14677460999997</v>
      </c>
      <c r="M382" s="80">
        <v>1584</v>
      </c>
      <c r="N382" s="79">
        <v>374.145127</v>
      </c>
      <c r="O382" s="79">
        <v>43.33</v>
      </c>
      <c r="P382" s="79">
        <f t="shared" si="285"/>
        <v>9.7607636288993091E-2</v>
      </c>
      <c r="Q382" s="79">
        <v>0</v>
      </c>
      <c r="R382" s="79">
        <v>0</v>
      </c>
      <c r="S382" s="79">
        <v>0</v>
      </c>
      <c r="T382" s="79">
        <v>0</v>
      </c>
      <c r="U382" s="79">
        <v>0</v>
      </c>
      <c r="V382" s="79">
        <f t="shared" si="286"/>
        <v>0</v>
      </c>
      <c r="W382" s="79">
        <v>902.14677460999997</v>
      </c>
      <c r="X382" s="80">
        <v>1584</v>
      </c>
      <c r="Y382" s="71">
        <v>82.07</v>
      </c>
      <c r="Z382" s="79">
        <v>374.14542699999998</v>
      </c>
      <c r="AA382" s="79">
        <v>43.33</v>
      </c>
      <c r="AB382" s="79">
        <f t="shared" si="287"/>
        <v>9.8457020308903617E-2</v>
      </c>
      <c r="AC382" s="79">
        <v>0</v>
      </c>
      <c r="AD382" s="79">
        <v>0</v>
      </c>
      <c r="AE382" s="79">
        <f t="shared" si="288"/>
        <v>0</v>
      </c>
      <c r="AF382" s="79">
        <v>0</v>
      </c>
      <c r="AG382" s="79">
        <v>0</v>
      </c>
      <c r="AH382" s="79">
        <f t="shared" si="289"/>
        <v>0</v>
      </c>
      <c r="AI382" s="79">
        <v>0</v>
      </c>
      <c r="AJ382" s="79">
        <v>0</v>
      </c>
      <c r="AK382" s="79">
        <v>0</v>
      </c>
      <c r="AL382" s="79">
        <f t="shared" si="290"/>
        <v>0</v>
      </c>
      <c r="AM382" s="79">
        <v>0</v>
      </c>
      <c r="AN382" s="79">
        <v>0</v>
      </c>
      <c r="AO382" s="79">
        <v>0</v>
      </c>
      <c r="AP382" s="79">
        <v>0</v>
      </c>
      <c r="AQ382" s="79">
        <v>0</v>
      </c>
      <c r="AR382" s="79">
        <f t="shared" si="291"/>
        <v>0</v>
      </c>
      <c r="AS382" s="79">
        <v>0</v>
      </c>
      <c r="AT382" s="79">
        <v>0</v>
      </c>
      <c r="AU382" s="79">
        <v>0</v>
      </c>
      <c r="AV382" s="79">
        <v>800.551331</v>
      </c>
      <c r="AW382" s="79">
        <v>3.3960000000000001E-3</v>
      </c>
      <c r="AX382" s="79">
        <v>0</v>
      </c>
      <c r="AY382" s="79">
        <v>0</v>
      </c>
      <c r="AZ382" s="79">
        <v>0</v>
      </c>
      <c r="BA382" s="187"/>
      <c r="BB382" s="187">
        <f t="shared" si="295"/>
        <v>1693.7856240000001</v>
      </c>
      <c r="BC382" s="187">
        <f t="shared" si="296"/>
        <v>1693.7856240000001</v>
      </c>
      <c r="BD382" s="187">
        <f t="shared" si="279"/>
        <v>0</v>
      </c>
      <c r="BE382" s="187"/>
      <c r="BF382" s="187"/>
      <c r="BG382" s="187"/>
    </row>
    <row r="383" spans="1:59" ht="20.25" customHeight="1" x14ac:dyDescent="0.15">
      <c r="A383" s="258"/>
      <c r="B383" s="77" t="s">
        <v>66</v>
      </c>
      <c r="C383" s="74">
        <v>22956.91</v>
      </c>
      <c r="D383" s="74">
        <v>1022.66</v>
      </c>
      <c r="E383" s="74">
        <v>-3.8555190989686747</v>
      </c>
      <c r="F383" s="79">
        <f t="shared" si="283"/>
        <v>0.18833002014894004</v>
      </c>
      <c r="G383" s="74">
        <v>9.6199999999999992</v>
      </c>
      <c r="H383" s="74">
        <v>2</v>
      </c>
      <c r="I383" s="74">
        <v>0.61</v>
      </c>
      <c r="J383" s="74">
        <v>1.6666666666666683</v>
      </c>
      <c r="K383" s="79">
        <f t="shared" si="284"/>
        <v>3.935709700388897E-3</v>
      </c>
      <c r="L383" s="74">
        <v>5772.68</v>
      </c>
      <c r="M383" s="74">
        <v>4048</v>
      </c>
      <c r="N383" s="74">
        <v>798.55</v>
      </c>
      <c r="O383" s="74">
        <v>-15.592034331860557</v>
      </c>
      <c r="P383" s="79">
        <f t="shared" si="285"/>
        <v>0.20832712317692548</v>
      </c>
      <c r="Q383" s="74"/>
      <c r="R383" s="74"/>
      <c r="S383" s="74"/>
      <c r="T383" s="74"/>
      <c r="U383" s="74"/>
      <c r="V383" s="79">
        <f t="shared" si="286"/>
        <v>0</v>
      </c>
      <c r="W383" s="74">
        <v>5772.68</v>
      </c>
      <c r="X383" s="74">
        <v>4048</v>
      </c>
      <c r="Y383" s="74">
        <v>2.2222222222222223</v>
      </c>
      <c r="Z383" s="74">
        <v>798.55</v>
      </c>
      <c r="AA383" s="74">
        <v>-15.592034331860557</v>
      </c>
      <c r="AB383" s="79">
        <f t="shared" si="287"/>
        <v>0.21013982236290965</v>
      </c>
      <c r="AC383" s="74"/>
      <c r="AD383" s="74"/>
      <c r="AE383" s="79">
        <f t="shared" si="288"/>
        <v>0</v>
      </c>
      <c r="AF383" s="74"/>
      <c r="AG383" s="74"/>
      <c r="AH383" s="79">
        <f t="shared" si="289"/>
        <v>0</v>
      </c>
      <c r="AI383" s="74"/>
      <c r="AJ383" s="74"/>
      <c r="AK383" s="74"/>
      <c r="AL383" s="79">
        <f t="shared" si="290"/>
        <v>0</v>
      </c>
      <c r="AM383" s="74"/>
      <c r="AN383" s="74">
        <v>16060.84</v>
      </c>
      <c r="AO383" s="74">
        <v>10008</v>
      </c>
      <c r="AP383" s="74">
        <v>23.83</v>
      </c>
      <c r="AQ383" s="74">
        <v>35.938391329150008</v>
      </c>
      <c r="AR383" s="79">
        <f t="shared" si="291"/>
        <v>1.2644318271870296</v>
      </c>
      <c r="AS383" s="74">
        <v>21.7</v>
      </c>
      <c r="AT383" s="74">
        <v>1.1200000000000001</v>
      </c>
      <c r="AU383" s="74"/>
      <c r="AV383" s="74">
        <v>68.27</v>
      </c>
      <c r="AW383" s="74">
        <v>103.35</v>
      </c>
      <c r="AX383" s="74"/>
      <c r="AY383" s="74">
        <v>5.23</v>
      </c>
      <c r="AZ383" s="162"/>
      <c r="BA383" s="187"/>
      <c r="BB383" s="187">
        <f t="shared" si="295"/>
        <v>1022.66</v>
      </c>
      <c r="BC383" s="187">
        <f t="shared" si="296"/>
        <v>1022.6600000000001</v>
      </c>
      <c r="BD383" s="187">
        <f t="shared" si="279"/>
        <v>0</v>
      </c>
      <c r="BE383" s="187"/>
      <c r="BF383" s="187"/>
      <c r="BG383" s="187"/>
    </row>
    <row r="384" spans="1:59" ht="20.25" customHeight="1" x14ac:dyDescent="0.15">
      <c r="A384" s="258"/>
      <c r="B384" s="77" t="s">
        <v>67</v>
      </c>
      <c r="C384" s="220">
        <v>4710.7880745800003</v>
      </c>
      <c r="D384" s="220">
        <v>770.44620599999996</v>
      </c>
      <c r="E384" s="220">
        <v>70.25</v>
      </c>
      <c r="F384" s="79">
        <f t="shared" si="283"/>
        <v>0.14188307893107621</v>
      </c>
      <c r="G384" s="221">
        <v>81.088756250000003</v>
      </c>
      <c r="H384" s="220">
        <v>5</v>
      </c>
      <c r="I384" s="220">
        <v>11.633217</v>
      </c>
      <c r="J384" s="220">
        <v>178.9</v>
      </c>
      <c r="K384" s="79">
        <f t="shared" si="284"/>
        <v>7.5057319661686925E-2</v>
      </c>
      <c r="L384" s="220">
        <v>1482.36513833</v>
      </c>
      <c r="M384" s="224">
        <v>2688</v>
      </c>
      <c r="N384" s="220">
        <v>461.52104400000002</v>
      </c>
      <c r="O384" s="220">
        <v>15.87</v>
      </c>
      <c r="P384" s="79">
        <f t="shared" si="285"/>
        <v>0.12040241861139721</v>
      </c>
      <c r="Q384" s="227">
        <v>176.65669195999999</v>
      </c>
      <c r="R384" s="227">
        <v>357</v>
      </c>
      <c r="S384" s="227">
        <v>205.13</v>
      </c>
      <c r="T384" s="227">
        <v>49.376168999999997</v>
      </c>
      <c r="U384" s="227">
        <v>625.11</v>
      </c>
      <c r="V384" s="79">
        <f t="shared" si="286"/>
        <v>0.44814183496184073</v>
      </c>
      <c r="W384" s="220">
        <v>1482.36513833</v>
      </c>
      <c r="X384" s="224">
        <v>2688</v>
      </c>
      <c r="Y384" s="220">
        <v>-7.82</v>
      </c>
      <c r="Z384" s="220">
        <v>461.52104400000002</v>
      </c>
      <c r="AA384" s="220">
        <v>15.87</v>
      </c>
      <c r="AB384" s="79">
        <f t="shared" si="287"/>
        <v>0.12145006599825262</v>
      </c>
      <c r="AC384" s="224"/>
      <c r="AD384" s="220"/>
      <c r="AE384" s="79">
        <f t="shared" si="288"/>
        <v>0</v>
      </c>
      <c r="AF384" s="224"/>
      <c r="AG384" s="220"/>
      <c r="AH384" s="79">
        <f t="shared" si="289"/>
        <v>0</v>
      </c>
      <c r="AI384" s="220"/>
      <c r="AJ384" s="220"/>
      <c r="AK384" s="220"/>
      <c r="AL384" s="79">
        <f t="shared" si="290"/>
        <v>0</v>
      </c>
      <c r="AM384" s="220"/>
      <c r="AN384" s="224">
        <v>5.6</v>
      </c>
      <c r="AO384" s="224">
        <v>2</v>
      </c>
      <c r="AP384" s="220">
        <v>7.5471999999999997E-2</v>
      </c>
      <c r="AQ384" s="231">
        <v>-20</v>
      </c>
      <c r="AR384" s="79">
        <f t="shared" si="291"/>
        <v>4.0045824113075753E-3</v>
      </c>
      <c r="AS384" s="220">
        <v>4.725943</v>
      </c>
      <c r="AT384" s="220">
        <v>7.5472999999999998E-2</v>
      </c>
      <c r="AU384" s="220"/>
      <c r="AV384" s="220">
        <v>200.04134400000001</v>
      </c>
      <c r="AW384" s="220">
        <v>92.354845999999995</v>
      </c>
      <c r="AX384" s="220"/>
      <c r="AY384" s="232">
        <v>1.8867999999999999E-2</v>
      </c>
      <c r="AZ384" s="220"/>
      <c r="BA384" s="187"/>
      <c r="BB384" s="187">
        <f t="shared" si="295"/>
        <v>770.44620599999996</v>
      </c>
      <c r="BC384" s="187">
        <f t="shared" si="296"/>
        <v>770.44620699999996</v>
      </c>
      <c r="BD384" s="187">
        <f t="shared" si="279"/>
        <v>9.9999999747524271E-7</v>
      </c>
      <c r="BE384" s="187"/>
      <c r="BF384" s="187"/>
      <c r="BG384" s="187"/>
    </row>
    <row r="385" spans="1:59" ht="20.25" customHeight="1" x14ac:dyDescent="0.15">
      <c r="A385" s="258"/>
      <c r="B385" s="77" t="s">
        <v>68</v>
      </c>
      <c r="C385" s="71">
        <v>7289.0052100399998</v>
      </c>
      <c r="D385" s="71">
        <v>1436.8850279999999</v>
      </c>
      <c r="E385" s="71">
        <v>512.82647882895105</v>
      </c>
      <c r="F385" s="79">
        <f t="shared" si="283"/>
        <v>0.26461246775560815</v>
      </c>
      <c r="G385" s="71">
        <v>0</v>
      </c>
      <c r="H385" s="71">
        <v>0</v>
      </c>
      <c r="I385" s="71">
        <v>0</v>
      </c>
      <c r="J385" s="71">
        <v>0</v>
      </c>
      <c r="K385" s="79">
        <f t="shared" si="284"/>
        <v>0</v>
      </c>
      <c r="L385" s="71">
        <v>4107.6933800400002</v>
      </c>
      <c r="M385" s="71">
        <v>8879</v>
      </c>
      <c r="N385" s="71">
        <v>1398.263915</v>
      </c>
      <c r="O385" s="71">
        <v>500.50073038328401</v>
      </c>
      <c r="P385" s="79">
        <f t="shared" si="285"/>
        <v>0.36478154010901642</v>
      </c>
      <c r="Q385" s="71">
        <v>60.021320039999999</v>
      </c>
      <c r="R385" s="71">
        <v>197</v>
      </c>
      <c r="S385" s="71" t="e">
        <v>#DIV/0!</v>
      </c>
      <c r="T385" s="71">
        <v>17.003176</v>
      </c>
      <c r="U385" s="71" t="e">
        <v>#DIV/0!</v>
      </c>
      <c r="V385" s="79">
        <f t="shared" si="286"/>
        <v>0.1543221081574622</v>
      </c>
      <c r="W385" s="71">
        <v>4107.6933800400002</v>
      </c>
      <c r="X385" s="71">
        <v>8879</v>
      </c>
      <c r="Y385" s="71">
        <v>647.39057239057195</v>
      </c>
      <c r="Z385" s="71">
        <v>1398.263915</v>
      </c>
      <c r="AA385" s="71">
        <v>500.50073038328401</v>
      </c>
      <c r="AB385" s="79">
        <f t="shared" si="287"/>
        <v>0.36795558288719132</v>
      </c>
      <c r="AC385" s="71">
        <v>0</v>
      </c>
      <c r="AD385" s="71">
        <v>0</v>
      </c>
      <c r="AE385" s="79">
        <f t="shared" si="288"/>
        <v>0</v>
      </c>
      <c r="AF385" s="71">
        <v>0</v>
      </c>
      <c r="AG385" s="71">
        <v>0</v>
      </c>
      <c r="AH385" s="79">
        <f t="shared" si="289"/>
        <v>0</v>
      </c>
      <c r="AI385" s="71">
        <v>0</v>
      </c>
      <c r="AJ385" s="71">
        <v>0</v>
      </c>
      <c r="AK385" s="71">
        <v>0</v>
      </c>
      <c r="AL385" s="79">
        <f t="shared" si="290"/>
        <v>0</v>
      </c>
      <c r="AM385" s="71">
        <v>0</v>
      </c>
      <c r="AN385" s="71">
        <v>2653.308</v>
      </c>
      <c r="AO385" s="71">
        <v>6410</v>
      </c>
      <c r="AP385" s="71">
        <v>11.810608999999999</v>
      </c>
      <c r="AQ385" s="71" t="e">
        <v>#DIV/0!</v>
      </c>
      <c r="AR385" s="79">
        <f t="shared" si="291"/>
        <v>0.62667687444656217</v>
      </c>
      <c r="AS385" s="71">
        <v>4.3254159999999997</v>
      </c>
      <c r="AT385" s="71">
        <v>0</v>
      </c>
      <c r="AU385" s="71">
        <v>0</v>
      </c>
      <c r="AV385" s="71">
        <v>5.195519</v>
      </c>
      <c r="AW385" s="71">
        <v>17.289569</v>
      </c>
      <c r="AX385" s="71">
        <v>0</v>
      </c>
      <c r="AY385" s="71">
        <v>0</v>
      </c>
      <c r="AZ385" s="71">
        <v>0</v>
      </c>
      <c r="BA385" s="187"/>
      <c r="BB385" s="187">
        <f t="shared" si="295"/>
        <v>1436.8850279999999</v>
      </c>
      <c r="BC385" s="187">
        <f t="shared" si="296"/>
        <v>1436.8850280000001</v>
      </c>
      <c r="BD385" s="187">
        <f t="shared" si="279"/>
        <v>0</v>
      </c>
      <c r="BE385" s="187"/>
      <c r="BF385" s="187"/>
      <c r="BG385" s="187"/>
    </row>
    <row r="386" spans="1:59" ht="20.25" customHeight="1" x14ac:dyDescent="0.15">
      <c r="A386" s="258"/>
      <c r="B386" s="77" t="s">
        <v>69</v>
      </c>
      <c r="C386" s="71">
        <v>3452.3015972405401</v>
      </c>
      <c r="D386" s="71">
        <v>556.30147499999998</v>
      </c>
      <c r="E386" s="71">
        <v>3.35</v>
      </c>
      <c r="F386" s="79">
        <f t="shared" si="283"/>
        <v>0.10244682298675518</v>
      </c>
      <c r="G386" s="71">
        <v>73.17</v>
      </c>
      <c r="H386" s="71">
        <v>10</v>
      </c>
      <c r="I386" s="71">
        <v>2.92</v>
      </c>
      <c r="J386" s="71">
        <v>-11.25</v>
      </c>
      <c r="K386" s="79">
        <f t="shared" si="284"/>
        <v>1.8839790696943571E-2</v>
      </c>
      <c r="L386" s="71">
        <v>1684.62579862027</v>
      </c>
      <c r="M386" s="71">
        <v>3207</v>
      </c>
      <c r="N386" s="71">
        <v>510.86147499999998</v>
      </c>
      <c r="O386" s="71">
        <v>242</v>
      </c>
      <c r="P386" s="79">
        <f t="shared" si="285"/>
        <v>0.13327443670236158</v>
      </c>
      <c r="Q386" s="71">
        <v>0</v>
      </c>
      <c r="R386" s="71">
        <v>0</v>
      </c>
      <c r="S386" s="71">
        <v>0</v>
      </c>
      <c r="T386" s="71">
        <v>0</v>
      </c>
      <c r="U386" s="71">
        <v>0</v>
      </c>
      <c r="V386" s="79">
        <f t="shared" si="286"/>
        <v>0</v>
      </c>
      <c r="W386" s="71">
        <v>1684.62579862027</v>
      </c>
      <c r="X386" s="71">
        <v>3207</v>
      </c>
      <c r="Y386" s="71">
        <v>394</v>
      </c>
      <c r="Z386" s="71">
        <v>510.86147499999998</v>
      </c>
      <c r="AA386" s="71">
        <v>242</v>
      </c>
      <c r="AB386" s="79">
        <f t="shared" si="287"/>
        <v>0.13443408629209694</v>
      </c>
      <c r="AC386" s="71">
        <v>0</v>
      </c>
      <c r="AD386" s="71">
        <v>0</v>
      </c>
      <c r="AE386" s="79">
        <f t="shared" si="288"/>
        <v>0</v>
      </c>
      <c r="AF386" s="71">
        <v>0</v>
      </c>
      <c r="AG386" s="71">
        <v>0</v>
      </c>
      <c r="AH386" s="79">
        <f t="shared" si="289"/>
        <v>0</v>
      </c>
      <c r="AI386" s="71">
        <v>0</v>
      </c>
      <c r="AJ386" s="71">
        <v>0</v>
      </c>
      <c r="AK386" s="71">
        <v>0</v>
      </c>
      <c r="AL386" s="79">
        <f t="shared" si="290"/>
        <v>0</v>
      </c>
      <c r="AM386" s="71">
        <v>0</v>
      </c>
      <c r="AN386" s="71">
        <v>9.8800000000000008</v>
      </c>
      <c r="AO386" s="71">
        <v>112</v>
      </c>
      <c r="AP386" s="71">
        <v>0.47</v>
      </c>
      <c r="AQ386" s="71">
        <v>-16.07</v>
      </c>
      <c r="AR386" s="79">
        <f t="shared" si="291"/>
        <v>2.4938437212669071E-2</v>
      </c>
      <c r="AS386" s="71">
        <v>0</v>
      </c>
      <c r="AT386" s="71">
        <v>1.26</v>
      </c>
      <c r="AU386" s="71">
        <v>0</v>
      </c>
      <c r="AV386" s="71">
        <v>27.76</v>
      </c>
      <c r="AW386" s="71">
        <v>13.03</v>
      </c>
      <c r="AX386" s="71">
        <v>0</v>
      </c>
      <c r="AY386" s="71">
        <v>0</v>
      </c>
      <c r="AZ386" s="71">
        <v>0</v>
      </c>
      <c r="BA386" s="187"/>
      <c r="BB386" s="187">
        <f t="shared" si="295"/>
        <v>556.30147499999998</v>
      </c>
      <c r="BC386" s="187">
        <f t="shared" si="296"/>
        <v>556.30147499999998</v>
      </c>
      <c r="BD386" s="187">
        <f t="shared" si="279"/>
        <v>0</v>
      </c>
      <c r="BE386" s="187"/>
      <c r="BF386" s="187"/>
      <c r="BG386" s="187"/>
    </row>
    <row r="387" spans="1:59" customFormat="1" ht="20.25" customHeight="1" x14ac:dyDescent="0.15">
      <c r="A387" s="258"/>
      <c r="B387" s="77" t="s">
        <v>70</v>
      </c>
      <c r="C387" s="71">
        <v>4878.6201883100002</v>
      </c>
      <c r="D387" s="71">
        <v>1356.576554</v>
      </c>
      <c r="E387" s="71">
        <v>1.0536373601162066</v>
      </c>
      <c r="F387" s="79">
        <f t="shared" si="283"/>
        <v>0.24982309834001493</v>
      </c>
      <c r="G387" s="71">
        <v>70.657597330000002</v>
      </c>
      <c r="H387" s="71">
        <v>4</v>
      </c>
      <c r="I387" s="71">
        <v>4.9142760000000001</v>
      </c>
      <c r="J387" s="71">
        <v>0</v>
      </c>
      <c r="K387" s="79">
        <f t="shared" si="284"/>
        <v>3.1706825776374341E-2</v>
      </c>
      <c r="L387" s="71">
        <v>3795.7427439799999</v>
      </c>
      <c r="M387" s="71">
        <v>6338</v>
      </c>
      <c r="N387" s="71">
        <v>1185.3666109999999</v>
      </c>
      <c r="O387" s="71">
        <v>0.88282698344330734</v>
      </c>
      <c r="P387" s="79">
        <f t="shared" si="285"/>
        <v>0.30924051841414024</v>
      </c>
      <c r="Q387" s="71"/>
      <c r="R387" s="71"/>
      <c r="S387" s="71"/>
      <c r="T387" s="71"/>
      <c r="U387" s="71"/>
      <c r="V387" s="79">
        <f t="shared" si="286"/>
        <v>0</v>
      </c>
      <c r="W387" s="71">
        <v>3795.7427439799999</v>
      </c>
      <c r="X387" s="71">
        <v>6338</v>
      </c>
      <c r="Y387" s="71">
        <v>1.47578125</v>
      </c>
      <c r="Z387" s="71">
        <v>1185.3666109999999</v>
      </c>
      <c r="AA387" s="71">
        <v>0.88282698344330734</v>
      </c>
      <c r="AB387" s="79">
        <f t="shared" si="287"/>
        <v>0.31193128679539694</v>
      </c>
      <c r="AC387" s="71"/>
      <c r="AD387" s="71"/>
      <c r="AE387" s="79">
        <f t="shared" si="288"/>
        <v>0</v>
      </c>
      <c r="AF387" s="71"/>
      <c r="AG387" s="71"/>
      <c r="AH387" s="79">
        <f t="shared" si="289"/>
        <v>0</v>
      </c>
      <c r="AI387" s="71"/>
      <c r="AJ387" s="71"/>
      <c r="AK387" s="71"/>
      <c r="AL387" s="79">
        <f t="shared" si="290"/>
        <v>0</v>
      </c>
      <c r="AM387" s="71"/>
      <c r="AN387" s="71">
        <v>11.8011</v>
      </c>
      <c r="AO387" s="71">
        <v>25</v>
      </c>
      <c r="AP387" s="71">
        <v>3.6891E-2</v>
      </c>
      <c r="AQ387" s="71"/>
      <c r="AR387" s="79">
        <f t="shared" si="291"/>
        <v>1.957455079175691E-3</v>
      </c>
      <c r="AS387" s="71"/>
      <c r="AT387" s="71"/>
      <c r="AU387" s="71"/>
      <c r="AV387" s="71">
        <v>16.739709000000001</v>
      </c>
      <c r="AW387" s="71">
        <v>148.38128699999999</v>
      </c>
      <c r="AX387" s="71">
        <v>1.13778</v>
      </c>
      <c r="AY387" s="71"/>
      <c r="AZ387" s="71"/>
      <c r="BA387" s="187"/>
      <c r="BB387" s="187">
        <f t="shared" si="295"/>
        <v>1356.576554</v>
      </c>
      <c r="BC387" s="187">
        <f t="shared" si="296"/>
        <v>1356.5765539999998</v>
      </c>
      <c r="BD387" s="187">
        <f t="shared" si="279"/>
        <v>0</v>
      </c>
      <c r="BE387" s="187"/>
      <c r="BF387" s="187"/>
      <c r="BG387" s="187"/>
    </row>
    <row r="388" spans="1:59" customFormat="1" ht="20.25" customHeight="1" x14ac:dyDescent="0.15">
      <c r="A388" s="258"/>
      <c r="B388" s="1" t="s">
        <v>71</v>
      </c>
      <c r="C388" s="71">
        <v>2976.7242938099998</v>
      </c>
      <c r="D388" s="71">
        <v>1140.898373</v>
      </c>
      <c r="E388" s="71">
        <v>0</v>
      </c>
      <c r="F388" s="79">
        <f t="shared" si="283"/>
        <v>0.21010444681026239</v>
      </c>
      <c r="G388" s="71">
        <v>0</v>
      </c>
      <c r="H388" s="71">
        <v>0</v>
      </c>
      <c r="I388" s="71">
        <v>0</v>
      </c>
      <c r="J388" s="71">
        <v>0</v>
      </c>
      <c r="K388" s="79">
        <f t="shared" si="284"/>
        <v>0</v>
      </c>
      <c r="L388" s="71">
        <v>2523.6869644899998</v>
      </c>
      <c r="M388" s="71">
        <v>6945</v>
      </c>
      <c r="N388" s="71">
        <v>1042.1588300000001</v>
      </c>
      <c r="O388" s="71">
        <v>0</v>
      </c>
      <c r="P388" s="79">
        <f t="shared" si="285"/>
        <v>0.27188022158578745</v>
      </c>
      <c r="Q388" s="71">
        <v>0</v>
      </c>
      <c r="R388" s="71">
        <v>0</v>
      </c>
      <c r="S388" s="71">
        <v>0</v>
      </c>
      <c r="T388" s="71">
        <v>0</v>
      </c>
      <c r="U388" s="71">
        <v>0</v>
      </c>
      <c r="V388" s="79">
        <f t="shared" si="286"/>
        <v>0</v>
      </c>
      <c r="W388" s="71">
        <v>2523.6869644899998</v>
      </c>
      <c r="X388" s="71">
        <v>6945</v>
      </c>
      <c r="Y388" s="71">
        <v>0</v>
      </c>
      <c r="Z388" s="71">
        <v>1042.1588300000001</v>
      </c>
      <c r="AA388" s="71">
        <v>0</v>
      </c>
      <c r="AB388" s="79">
        <f t="shared" si="287"/>
        <v>0.27424590997450099</v>
      </c>
      <c r="AC388" s="71">
        <v>0</v>
      </c>
      <c r="AD388" s="71">
        <v>0</v>
      </c>
      <c r="AE388" s="79">
        <f t="shared" si="288"/>
        <v>0</v>
      </c>
      <c r="AF388" s="71">
        <v>0</v>
      </c>
      <c r="AG388" s="71">
        <v>0</v>
      </c>
      <c r="AH388" s="79">
        <f t="shared" si="289"/>
        <v>0</v>
      </c>
      <c r="AI388" s="71">
        <v>0</v>
      </c>
      <c r="AJ388" s="71">
        <v>0</v>
      </c>
      <c r="AK388" s="71">
        <v>0</v>
      </c>
      <c r="AL388" s="79">
        <f t="shared" si="290"/>
        <v>0</v>
      </c>
      <c r="AM388" s="71">
        <v>0</v>
      </c>
      <c r="AN388" s="71">
        <v>0.6</v>
      </c>
      <c r="AO388" s="71">
        <v>2</v>
      </c>
      <c r="AP388" s="71">
        <v>1.8867999999999999E-2</v>
      </c>
      <c r="AQ388" s="71">
        <v>0</v>
      </c>
      <c r="AR388" s="79">
        <f t="shared" si="291"/>
        <v>1.0011456028268938E-3</v>
      </c>
      <c r="AS388" s="71">
        <v>3.0603220000000002</v>
      </c>
      <c r="AT388" s="71">
        <v>0</v>
      </c>
      <c r="AU388" s="71">
        <v>0</v>
      </c>
      <c r="AV388" s="71">
        <v>28.295323</v>
      </c>
      <c r="AW388" s="71">
        <v>67.365030000000004</v>
      </c>
      <c r="AX388" s="71">
        <v>0</v>
      </c>
      <c r="AY388" s="71">
        <v>0</v>
      </c>
      <c r="AZ388" s="71">
        <v>0</v>
      </c>
      <c r="BA388" s="187"/>
      <c r="BB388" s="187">
        <f t="shared" si="295"/>
        <v>1140.898373</v>
      </c>
      <c r="BC388" s="187">
        <f t="shared" si="296"/>
        <v>1140.8983730000002</v>
      </c>
      <c r="BD388" s="187">
        <f t="shared" si="279"/>
        <v>0</v>
      </c>
      <c r="BE388" s="187"/>
      <c r="BF388" s="187"/>
      <c r="BG388" s="187"/>
    </row>
    <row r="389" spans="1:59" customFormat="1" ht="20.25" customHeight="1" x14ac:dyDescent="0.15">
      <c r="A389" s="258"/>
      <c r="B389" s="34" t="s">
        <v>72</v>
      </c>
      <c r="C389" s="71">
        <v>1348.79</v>
      </c>
      <c r="D389" s="71">
        <v>444.39</v>
      </c>
      <c r="E389" s="71"/>
      <c r="F389" s="79">
        <f t="shared" si="283"/>
        <v>8.1837539019798816E-2</v>
      </c>
      <c r="G389" s="71">
        <v>400</v>
      </c>
      <c r="H389" s="71">
        <v>1</v>
      </c>
      <c r="I389" s="71">
        <v>6.79</v>
      </c>
      <c r="J389" s="71"/>
      <c r="K389" s="79">
        <f t="shared" si="284"/>
        <v>4.3808965353509192E-2</v>
      </c>
      <c r="L389" s="71">
        <v>534.03</v>
      </c>
      <c r="M389" s="71">
        <v>535</v>
      </c>
      <c r="N389" s="71">
        <v>176.89</v>
      </c>
      <c r="O389" s="71"/>
      <c r="P389" s="79">
        <f t="shared" si="285"/>
        <v>4.6147373137269236E-2</v>
      </c>
      <c r="Q389" s="71">
        <v>0</v>
      </c>
      <c r="R389" s="71">
        <v>0</v>
      </c>
      <c r="S389" s="71"/>
      <c r="T389" s="71">
        <v>0</v>
      </c>
      <c r="U389" s="71"/>
      <c r="V389" s="79">
        <f t="shared" si="286"/>
        <v>0</v>
      </c>
      <c r="W389" s="71">
        <v>534.03</v>
      </c>
      <c r="X389" s="71">
        <v>535</v>
      </c>
      <c r="Y389" s="71"/>
      <c r="Z389" s="71">
        <v>176.89</v>
      </c>
      <c r="AA389" s="71"/>
      <c r="AB389" s="79">
        <f t="shared" si="287"/>
        <v>4.6548911374084387E-2</v>
      </c>
      <c r="AC389" s="71">
        <v>0</v>
      </c>
      <c r="AD389" s="71">
        <v>0</v>
      </c>
      <c r="AE389" s="79">
        <f t="shared" si="288"/>
        <v>0</v>
      </c>
      <c r="AF389" s="71">
        <v>0</v>
      </c>
      <c r="AG389" s="71">
        <v>0</v>
      </c>
      <c r="AH389" s="79">
        <f t="shared" si="289"/>
        <v>0</v>
      </c>
      <c r="AI389" s="71">
        <v>0</v>
      </c>
      <c r="AJ389" s="71">
        <v>0</v>
      </c>
      <c r="AK389" s="71"/>
      <c r="AL389" s="79">
        <f t="shared" si="290"/>
        <v>0</v>
      </c>
      <c r="AM389" s="71">
        <v>0</v>
      </c>
      <c r="AN389" s="71">
        <v>0</v>
      </c>
      <c r="AO389" s="71">
        <v>0</v>
      </c>
      <c r="AP389" s="71">
        <v>0</v>
      </c>
      <c r="AQ389" s="71"/>
      <c r="AR389" s="79">
        <f t="shared" si="291"/>
        <v>0</v>
      </c>
      <c r="AS389" s="71">
        <v>143.4</v>
      </c>
      <c r="AT389" s="71">
        <v>0</v>
      </c>
      <c r="AU389" s="71">
        <v>0</v>
      </c>
      <c r="AV389" s="71">
        <v>109.51</v>
      </c>
      <c r="AW389" s="71">
        <v>7.8</v>
      </c>
      <c r="AX389" s="71">
        <v>0</v>
      </c>
      <c r="AY389" s="71">
        <v>0</v>
      </c>
      <c r="AZ389" s="71">
        <v>0</v>
      </c>
      <c r="BA389" s="187"/>
      <c r="BB389" s="187">
        <f t="shared" si="295"/>
        <v>444.39</v>
      </c>
      <c r="BC389" s="187">
        <f t="shared" si="296"/>
        <v>444.39</v>
      </c>
      <c r="BD389" s="187">
        <f t="shared" si="279"/>
        <v>0</v>
      </c>
      <c r="BE389" s="187"/>
      <c r="BF389" s="187"/>
      <c r="BG389" s="187"/>
    </row>
    <row r="390" spans="1:59" s="147" customFormat="1" ht="20.25" customHeight="1" x14ac:dyDescent="0.15">
      <c r="A390" s="260"/>
      <c r="B390" s="157" t="s">
        <v>95</v>
      </c>
      <c r="C390" s="158">
        <f>C351+C352+C353+C354+C355+C356+C357+C358+C359+C360+C361+C362+C363+C364+C365+C366+C367+C368+C369+C370+C371+C372+C373+C374+C375+C376+C377+C378+C379+C380+C381+C382+C383+C384+C385+C386+C387+C388+C389</f>
        <v>3174280.7832951644</v>
      </c>
      <c r="D390" s="158">
        <f t="shared" ref="D390:AZ390" si="297">D351+D352+D353+D354+D355+D356+D357+D358+D359+D360+D361+D362+D363+D364+D365+D366+D367+D368+D369+D370+D371+D372+D373+D374+D375+D376+D377+D378+D379+D380+D381+D382+D383+D384+D385+D386+D387+D388+D389</f>
        <v>543014.86252230708</v>
      </c>
      <c r="E390" s="158">
        <v>12.04</v>
      </c>
      <c r="F390" s="158">
        <f>SUM(F351:F389)</f>
        <v>99.999999999999972</v>
      </c>
      <c r="G390" s="158">
        <f t="shared" si="297"/>
        <v>342345.08489610004</v>
      </c>
      <c r="H390" s="158">
        <f t="shared" si="297"/>
        <v>7248</v>
      </c>
      <c r="I390" s="158">
        <f t="shared" si="297"/>
        <v>15499.110616307002</v>
      </c>
      <c r="J390" s="158">
        <v>11.8</v>
      </c>
      <c r="K390" s="158">
        <f>SUM(K351:K389)</f>
        <v>99.999999999999957</v>
      </c>
      <c r="L390" s="158">
        <f t="shared" si="297"/>
        <v>1144713.91320473</v>
      </c>
      <c r="M390" s="158">
        <f t="shared" si="297"/>
        <v>2333666</v>
      </c>
      <c r="N390" s="158">
        <f t="shared" si="297"/>
        <v>383315.42615399981</v>
      </c>
      <c r="O390" s="158">
        <v>-2.8</v>
      </c>
      <c r="P390" s="158">
        <f>SUM(P351:P389)</f>
        <v>100.00000000000006</v>
      </c>
      <c r="Q390" s="158">
        <f t="shared" si="297"/>
        <v>41308.811250160026</v>
      </c>
      <c r="R390" s="158">
        <f t="shared" si="297"/>
        <v>79927</v>
      </c>
      <c r="S390" s="158">
        <v>-73.69</v>
      </c>
      <c r="T390" s="158">
        <f t="shared" si="297"/>
        <v>11017.978047999999</v>
      </c>
      <c r="U390" s="158">
        <v>-79.03</v>
      </c>
      <c r="V390" s="158">
        <f>SUM(V351:V389)</f>
        <v>100</v>
      </c>
      <c r="W390" s="158">
        <f t="shared" si="297"/>
        <v>1111950.7617404703</v>
      </c>
      <c r="X390" s="158">
        <f t="shared" si="297"/>
        <v>2072698</v>
      </c>
      <c r="Y390" s="158">
        <v>4.8899999999999997</v>
      </c>
      <c r="Z390" s="158">
        <f t="shared" si="297"/>
        <v>380008.8869499999</v>
      </c>
      <c r="AA390" s="158">
        <v>-3.43</v>
      </c>
      <c r="AB390" s="158">
        <f>SUM(AB351:AB389)</f>
        <v>100.00000000000007</v>
      </c>
      <c r="AC390" s="158">
        <f t="shared" si="297"/>
        <v>254949</v>
      </c>
      <c r="AD390" s="158">
        <f t="shared" si="297"/>
        <v>3018.9973879999998</v>
      </c>
      <c r="AE390" s="158">
        <f>SUM(AE351:AE389)</f>
        <v>100.00000000000001</v>
      </c>
      <c r="AF390" s="158">
        <f t="shared" si="297"/>
        <v>3006</v>
      </c>
      <c r="AG390" s="158">
        <f t="shared" si="297"/>
        <v>268.71093100000002</v>
      </c>
      <c r="AH390" s="158">
        <f>SUM(AH351:AH389)</f>
        <v>100</v>
      </c>
      <c r="AI390" s="158">
        <f t="shared" si="297"/>
        <v>14309.06454304</v>
      </c>
      <c r="AJ390" s="158">
        <f t="shared" si="297"/>
        <v>22278.343612000001</v>
      </c>
      <c r="AK390" s="158">
        <v>142.59</v>
      </c>
      <c r="AL390" s="158">
        <f>SUM(AL351:AL389)</f>
        <v>100</v>
      </c>
      <c r="AM390" s="158">
        <f t="shared" si="297"/>
        <v>22098.193285000001</v>
      </c>
      <c r="AN390" s="158">
        <f t="shared" si="297"/>
        <v>48122.918403039992</v>
      </c>
      <c r="AO390" s="158">
        <f t="shared" si="297"/>
        <v>81802</v>
      </c>
      <c r="AP390" s="158">
        <f t="shared" si="297"/>
        <v>1884.6409500000004</v>
      </c>
      <c r="AQ390" s="158">
        <v>40.54</v>
      </c>
      <c r="AR390" s="158">
        <f>SUM(AR351:AR389)</f>
        <v>99.999999999999943</v>
      </c>
      <c r="AS390" s="158">
        <f t="shared" si="297"/>
        <v>5150.4515260000007</v>
      </c>
      <c r="AT390" s="158">
        <f t="shared" si="297"/>
        <v>1800.8074709999999</v>
      </c>
      <c r="AU390" s="158">
        <f t="shared" si="297"/>
        <v>23939.841167000006</v>
      </c>
      <c r="AV390" s="158">
        <f t="shared" si="297"/>
        <v>30712.416146000007</v>
      </c>
      <c r="AW390" s="158">
        <f t="shared" si="297"/>
        <v>16393.036841999998</v>
      </c>
      <c r="AX390" s="158">
        <f t="shared" si="297"/>
        <v>31146.348144</v>
      </c>
      <c r="AY390" s="158">
        <f t="shared" si="297"/>
        <v>10894.445766999974</v>
      </c>
      <c r="AZ390" s="158">
        <f t="shared" si="297"/>
        <v>17545.211855000001</v>
      </c>
      <c r="BA390" s="233"/>
      <c r="BB390" s="187">
        <f t="shared" si="295"/>
        <v>543014.86252230708</v>
      </c>
      <c r="BC390" s="187">
        <f t="shared" si="296"/>
        <v>543014.86839530675</v>
      </c>
      <c r="BD390" s="187">
        <f t="shared" si="279"/>
        <v>5.8729996671900153E-3</v>
      </c>
      <c r="BE390" s="233"/>
      <c r="BF390" s="233"/>
      <c r="BG390" s="233"/>
    </row>
    <row r="391" spans="1:59" ht="20.25" customHeight="1" x14ac:dyDescent="0.15">
      <c r="A391" s="61" t="s">
        <v>96</v>
      </c>
      <c r="BA391" s="187"/>
      <c r="BB391" s="187"/>
      <c r="BC391" s="187"/>
      <c r="BD391" s="187"/>
      <c r="BE391" s="187"/>
      <c r="BF391" s="187"/>
      <c r="BG391" s="187"/>
    </row>
    <row r="392" spans="1:59" ht="20.25" customHeight="1" x14ac:dyDescent="0.15">
      <c r="A392" s="222" t="s">
        <v>97</v>
      </c>
      <c r="B392" s="222"/>
      <c r="C392" s="223"/>
      <c r="D392" s="223"/>
      <c r="E392" s="223"/>
      <c r="G392" s="223"/>
      <c r="H392" s="223"/>
      <c r="I392" s="223"/>
      <c r="J392" s="225"/>
      <c r="L392" s="223"/>
      <c r="M392" s="223"/>
      <c r="N392" s="223"/>
      <c r="O392" s="225"/>
      <c r="P392" s="223"/>
      <c r="Q392" s="223"/>
      <c r="R392" s="223"/>
      <c r="S392" s="223"/>
      <c r="T392" s="223"/>
      <c r="U392" s="225"/>
      <c r="V392" s="223"/>
      <c r="W392" s="223"/>
      <c r="X392" s="223"/>
      <c r="Y392" s="225"/>
      <c r="Z392" s="223"/>
      <c r="AA392" s="223"/>
      <c r="AB392" s="223"/>
      <c r="AC392" s="223"/>
      <c r="AD392" s="223"/>
      <c r="AE392" s="223"/>
      <c r="AF392" s="223"/>
      <c r="AG392" s="223"/>
      <c r="AH392" s="223"/>
      <c r="BA392" s="187"/>
      <c r="BB392" s="187"/>
      <c r="BC392" s="187"/>
      <c r="BD392" s="187"/>
      <c r="BE392" s="187"/>
      <c r="BF392" s="187"/>
      <c r="BG392" s="187"/>
    </row>
    <row r="393" spans="1:59" ht="20.25" customHeight="1" x14ac:dyDescent="0.15">
      <c r="A393" s="222" t="s">
        <v>98</v>
      </c>
      <c r="B393" s="222"/>
      <c r="C393" s="223"/>
      <c r="D393" s="223"/>
      <c r="E393" s="223"/>
      <c r="G393" s="223"/>
      <c r="H393" s="223"/>
      <c r="I393" s="223"/>
      <c r="J393" s="225"/>
      <c r="L393" s="223"/>
      <c r="M393" s="223"/>
      <c r="N393" s="223"/>
      <c r="O393" s="225"/>
      <c r="P393" s="223"/>
      <c r="Q393" s="223"/>
      <c r="R393" s="223"/>
      <c r="S393" s="223"/>
      <c r="T393" s="223"/>
      <c r="U393" s="225"/>
      <c r="V393" s="223"/>
      <c r="W393" s="223"/>
      <c r="X393" s="223"/>
      <c r="Y393" s="225"/>
      <c r="Z393" s="223"/>
      <c r="AA393" s="223"/>
      <c r="AB393" s="223"/>
      <c r="AC393" s="223"/>
      <c r="AD393" s="223"/>
      <c r="AE393" s="223"/>
      <c r="AF393" s="223"/>
      <c r="AG393" s="223"/>
      <c r="AH393" s="223"/>
      <c r="BA393" s="187"/>
      <c r="BB393" s="187"/>
      <c r="BC393" s="187"/>
      <c r="BD393" s="187"/>
      <c r="BE393" s="187"/>
      <c r="BF393" s="187"/>
      <c r="BG393" s="187"/>
    </row>
    <row r="394" spans="1:59" ht="20.25" customHeight="1" x14ac:dyDescent="0.15">
      <c r="A394" s="222" t="s">
        <v>99</v>
      </c>
      <c r="B394" s="222"/>
      <c r="C394" s="223"/>
      <c r="G394" s="223"/>
      <c r="H394" s="223"/>
      <c r="I394" s="223"/>
      <c r="J394" s="225"/>
      <c r="L394" s="223"/>
      <c r="M394" s="223"/>
      <c r="N394" s="223"/>
      <c r="O394" s="225"/>
      <c r="P394" s="223"/>
      <c r="Q394" s="223"/>
      <c r="R394" s="223"/>
      <c r="S394" s="223"/>
      <c r="T394" s="223"/>
      <c r="U394" s="225"/>
      <c r="V394" s="223"/>
      <c r="W394" s="223"/>
      <c r="X394" s="223"/>
      <c r="Y394" s="225"/>
      <c r="Z394" s="223"/>
      <c r="AA394" s="223"/>
      <c r="AB394" s="223"/>
      <c r="AC394" s="223"/>
      <c r="AD394" s="223"/>
      <c r="AE394" s="223"/>
      <c r="AF394" s="223"/>
      <c r="AG394" s="223"/>
      <c r="AH394" s="223"/>
      <c r="BA394" s="187"/>
      <c r="BB394" s="187"/>
      <c r="BC394" s="187"/>
      <c r="BD394" s="187"/>
      <c r="BE394" s="187"/>
      <c r="BF394" s="187"/>
      <c r="BG394" s="187"/>
    </row>
    <row r="395" spans="1:59" ht="20.25" customHeight="1" x14ac:dyDescent="0.15">
      <c r="A395" s="222" t="s">
        <v>99</v>
      </c>
      <c r="B395" s="222"/>
      <c r="C395" s="223"/>
      <c r="D395" s="223"/>
      <c r="E395" s="223"/>
      <c r="G395" s="223"/>
      <c r="H395" s="223"/>
      <c r="I395" s="223"/>
      <c r="J395" s="225"/>
      <c r="L395" s="223"/>
      <c r="M395" s="223"/>
      <c r="N395" s="223"/>
      <c r="O395" s="225"/>
      <c r="P395" s="223"/>
      <c r="Q395" s="223"/>
      <c r="R395" s="223"/>
      <c r="S395" s="223"/>
      <c r="T395" s="223"/>
      <c r="U395" s="225"/>
      <c r="V395" s="223"/>
      <c r="W395" s="223"/>
      <c r="X395" s="223"/>
      <c r="Y395" s="225"/>
      <c r="Z395" s="223"/>
      <c r="AA395" s="223"/>
      <c r="AB395" s="223"/>
      <c r="AC395" s="223"/>
      <c r="AD395" s="223"/>
      <c r="AE395" s="223"/>
      <c r="AF395" s="223"/>
      <c r="AG395" s="223"/>
      <c r="AH395" s="223"/>
      <c r="BA395" s="187"/>
      <c r="BB395" s="187"/>
      <c r="BC395" s="187"/>
      <c r="BD395" s="187"/>
      <c r="BE395" s="187"/>
      <c r="BF395" s="187"/>
      <c r="BG395" s="187"/>
    </row>
    <row r="396" spans="1:59" ht="20.25" customHeight="1" x14ac:dyDescent="0.15">
      <c r="A396" s="222" t="s">
        <v>100</v>
      </c>
      <c r="B396" s="222"/>
      <c r="C396" s="223"/>
      <c r="D396" s="223"/>
      <c r="E396" s="223"/>
      <c r="G396" s="223"/>
      <c r="H396" s="223"/>
      <c r="I396" s="223"/>
      <c r="J396" s="225"/>
      <c r="L396" s="223"/>
      <c r="M396" s="223"/>
      <c r="N396" s="223"/>
      <c r="O396" s="225"/>
      <c r="P396" s="223"/>
      <c r="Q396" s="223"/>
      <c r="R396" s="223"/>
      <c r="S396" s="223"/>
      <c r="T396" s="223"/>
      <c r="U396" s="225"/>
      <c r="V396" s="223"/>
      <c r="W396" s="223"/>
      <c r="X396" s="223"/>
      <c r="Y396" s="225"/>
      <c r="Z396" s="223"/>
      <c r="AA396" s="223"/>
      <c r="AB396" s="223"/>
      <c r="AC396" s="223"/>
      <c r="AD396" s="223"/>
      <c r="AE396" s="223"/>
      <c r="AF396" s="223"/>
      <c r="AG396" s="223"/>
      <c r="AH396" s="223"/>
      <c r="BA396" s="187"/>
      <c r="BB396" s="187"/>
      <c r="BC396" s="187"/>
      <c r="BD396" s="187"/>
      <c r="BE396" s="187"/>
      <c r="BF396" s="187"/>
      <c r="BG396" s="187"/>
    </row>
    <row r="397" spans="1:59" ht="20.25" customHeight="1" x14ac:dyDescent="0.15">
      <c r="A397" s="152"/>
      <c r="B397" s="61" t="s">
        <v>101</v>
      </c>
      <c r="C397" s="152">
        <f t="shared" ref="C397:I397" si="298">C48+C71+C93+C111+C126+C143+C155+C178+C197+C206+C222+C243+C256+C270+C286+C297+C303+C309+C326+C339+C350</f>
        <v>3174280.7832951648</v>
      </c>
      <c r="D397" s="152">
        <f t="shared" si="298"/>
        <v>543014.86153030698</v>
      </c>
      <c r="G397" s="152">
        <f t="shared" si="298"/>
        <v>342345.08489609999</v>
      </c>
      <c r="H397" s="152">
        <f t="shared" si="298"/>
        <v>7248</v>
      </c>
      <c r="I397" s="152">
        <f t="shared" si="298"/>
        <v>15499.110616307007</v>
      </c>
      <c r="L397" s="152">
        <f>L48+L71+L93+L111+L126+L143+L155+L178+L197+L206+L222+L243+L256+L270+L286+L297+L303+L309+L326+L339+L350</f>
        <v>1144713.9132047305</v>
      </c>
      <c r="M397" s="152">
        <f>M48+M71+M93+M111+M126+M143+M155+M178+M197+M206+M222+M243+M256+M270+M286+M297+M303+M309+M326+M339+M350</f>
        <v>2333666</v>
      </c>
      <c r="N397" s="152">
        <f>N48+N71+N93+N111+N126+N143+N155+N178+N197+N206+N222+N243+N256+N270+N286+N297+N303+N309+N326+N339+N350</f>
        <v>383315.4261540001</v>
      </c>
      <c r="Q397" s="152">
        <f>Q48+Q71+Q93+Q111+Q126+Q143+Q155+Q178+Q197+Q206+Q222+Q243+Q256+Q270+Q286+Q297+Q303+Q309+Q326+Q339+Q350</f>
        <v>41308.811250160034</v>
      </c>
      <c r="R397" s="152">
        <f>R48+R71+R93+R111+R126+R143+R155+R178+R197+R206+R222+R243+R256+R270+R286+R297+R303+R309+R326+R339+R350</f>
        <v>79927</v>
      </c>
      <c r="T397" s="152">
        <f>T48+T71+T93+T111+T126+T143+T155+T178+T197+T206+T222+T243+T256+T270+T286+T297+T303+T309+T326+T339+T350</f>
        <v>11017.977948000003</v>
      </c>
      <c r="W397" s="152">
        <f>W48+W71+W93+W111+W126+W143+W155+W178+W197+W206+W222+W243+W256+W270+W286+W297+W303+W309+W326+W339+W350</f>
        <v>1111950.7617364703</v>
      </c>
      <c r="X397" s="152">
        <f>X48+X71+X93+X111+X126+X143+X155+X178+X197+X206+X222+X243+X256+X270+X286+X297+X303+X309+X326+X339+X350</f>
        <v>2072698</v>
      </c>
      <c r="Y397" s="228"/>
      <c r="Z397" s="152">
        <f>Z48+Z71+Z93+Z111+Z126+Z143+Z155+Z178+Z197+Z206+Z222+Z243+Z256+Z270+Z286+Z297+Z303+Z309+Z326+Z339+Z350</f>
        <v>380008.88705000019</v>
      </c>
      <c r="AA397" s="61"/>
      <c r="AB397" s="152"/>
      <c r="AC397" s="152">
        <f>AC48+AC71+AC93+AC111+AC126+AC143+AC155+AC178+AC197+AC206+AC222+AC243+AC256+AC270+AC286+AC297+AC303+AC309+AC326+AC339+AC350</f>
        <v>254949</v>
      </c>
      <c r="AD397" s="152">
        <f>AD48+AD71+AD93+AD111+AD126+AD143+AD155+AD178+AD197+AD206+AD222+AD243+AD256+AD270+AD286+AD297+AD303+AD309+AD326+AD339+AD350</f>
        <v>3018.9973879999998</v>
      </c>
      <c r="AE397" s="152"/>
      <c r="AF397" s="152">
        <f>AF48+AF71+AF93+AF111+AF126+AF143+AF155+AF178+AF197+AF206+AF222+AF243+AF256+AF270+AF286+AF297+AF303+AF309+AF326+AF339+AF350</f>
        <v>3006</v>
      </c>
      <c r="AG397" s="152">
        <f>AG48+AG71+AG93+AG111+AG126+AG143+AG155+AG178+AG197+AG206+AG222+AG243+AG256+AG270+AG286+AG297+AG303+AG309+AG326+AG339+AG350</f>
        <v>268.71083099999998</v>
      </c>
      <c r="AH397" s="152"/>
      <c r="AI397" s="152">
        <f>AI48+AI71+AI93+AI111+AI126+AI143+AI155+AI178+AI197+AI206+AI222+AI243+AI256+AI270+AI286+AI297+AI303+AI309+AI326+AI339+AI350</f>
        <v>14309.064543040002</v>
      </c>
      <c r="AJ397" s="152">
        <f>AJ48+AJ71+AJ93+AJ111+AJ126+AJ143+AJ155+AJ178+AJ197+AJ206+AJ222+AJ243+AJ256+AJ270+AJ286+AJ297+AJ303+AJ309+AJ326+AJ339+AJ350</f>
        <v>22278.343612000001</v>
      </c>
      <c r="AK397" s="153"/>
      <c r="AL397" s="152"/>
      <c r="AM397" s="152">
        <f>AM48+AM71+AM93+AM111+AM126+AM143+AM155+AM178+AM197+AM206+AM222+AM243+AM256+AM270+AM286+AM297+AM303+AM309+AM326+AM339+AM350</f>
        <v>22098.193284999994</v>
      </c>
      <c r="AN397" s="152">
        <f>AN48+AN71+AN93+AN111+AN126+AN143+AN155+AN178+AN197+AN206+AN222+AN243+AN256+AN270+AN286+AN297+AN303+AN309+AN326+AN339+AN350</f>
        <v>48122.918403040028</v>
      </c>
      <c r="AO397" s="152">
        <f>AO48+AO71+AO93+AO111+AO126+AO143+AO155+AO178+AO197+AO206+AO222+AO243+AO256+AO270+AO286+AO297+AO303+AO309+AO326+AO339+AO350</f>
        <v>81802</v>
      </c>
      <c r="AP397" s="152">
        <f>AP48+AP71+AP93+AP111+AP126+AP143+AP155+AP178+AP197+AP206+AP222+AP243+AP256+AP270+AP286+AP297+AP303+AP309+AP326+AP339+AP350</f>
        <v>1884.6409499999997</v>
      </c>
      <c r="AS397" s="152">
        <f t="shared" ref="AS397:AZ397" si="299">AS48+AS71+AS93+AS111+AS126+AS143+AS155+AS178+AS197+AS206+AS222+AS243+AS256+AS270+AS286+AS297+AS303+AS309+AS326+AS339+AS350</f>
        <v>5150.4515260000007</v>
      </c>
      <c r="AT397" s="152">
        <f t="shared" si="299"/>
        <v>1800.8074710000001</v>
      </c>
      <c r="AU397" s="152">
        <f t="shared" si="299"/>
        <v>23939.841167000002</v>
      </c>
      <c r="AV397" s="152">
        <f t="shared" si="299"/>
        <v>30712.416145999996</v>
      </c>
      <c r="AW397" s="152">
        <f t="shared" si="299"/>
        <v>16393.036841999998</v>
      </c>
      <c r="AX397" s="152">
        <f t="shared" si="299"/>
        <v>31146.348144</v>
      </c>
      <c r="AY397" s="152">
        <f t="shared" si="299"/>
        <v>10894.445766999992</v>
      </c>
      <c r="AZ397" s="152">
        <f t="shared" si="299"/>
        <v>17545.211855000001</v>
      </c>
      <c r="BA397" s="187"/>
      <c r="BB397" s="187"/>
      <c r="BC397" s="187"/>
      <c r="BD397" s="187"/>
      <c r="BE397" s="187"/>
      <c r="BF397" s="187"/>
      <c r="BG397" s="187"/>
    </row>
    <row r="398" spans="1:59" ht="20.25" customHeight="1" x14ac:dyDescent="0.15">
      <c r="A398" s="152"/>
      <c r="B398" s="61" t="s">
        <v>102</v>
      </c>
      <c r="C398" s="152">
        <f t="shared" ref="C398:AZ398" si="300">C390-C397</f>
        <v>0</v>
      </c>
      <c r="D398" s="152">
        <f t="shared" si="300"/>
        <v>9.9200010299682617E-4</v>
      </c>
      <c r="G398" s="152">
        <f t="shared" si="300"/>
        <v>0</v>
      </c>
      <c r="H398" s="152">
        <f t="shared" si="300"/>
        <v>0</v>
      </c>
      <c r="I398" s="152">
        <f t="shared" si="300"/>
        <v>0</v>
      </c>
      <c r="L398" s="152">
        <f t="shared" si="300"/>
        <v>0</v>
      </c>
      <c r="M398" s="152">
        <f t="shared" si="300"/>
        <v>0</v>
      </c>
      <c r="N398" s="152">
        <f t="shared" si="300"/>
        <v>0</v>
      </c>
      <c r="Q398" s="152">
        <f>Q390-Q397</f>
        <v>0</v>
      </c>
      <c r="R398" s="152">
        <f>R390-R397</f>
        <v>0</v>
      </c>
      <c r="T398" s="152">
        <f>T390-T397</f>
        <v>9.9999995654798113E-5</v>
      </c>
      <c r="W398" s="152">
        <f t="shared" si="300"/>
        <v>4.0000304579734802E-6</v>
      </c>
      <c r="X398" s="152">
        <f t="shared" si="300"/>
        <v>0</v>
      </c>
      <c r="Y398" s="228"/>
      <c r="Z398" s="152">
        <f t="shared" si="300"/>
        <v>-1.000002957880497E-4</v>
      </c>
      <c r="AA398" s="61"/>
      <c r="AB398" s="152"/>
      <c r="AC398" s="152">
        <f t="shared" si="300"/>
        <v>0</v>
      </c>
      <c r="AD398" s="152">
        <f t="shared" si="300"/>
        <v>0</v>
      </c>
      <c r="AE398" s="152"/>
      <c r="AF398" s="152">
        <f t="shared" si="300"/>
        <v>0</v>
      </c>
      <c r="AG398" s="152">
        <f t="shared" si="300"/>
        <v>1.0000000003174137E-4</v>
      </c>
      <c r="AH398" s="152"/>
      <c r="AI398" s="152">
        <f t="shared" si="300"/>
        <v>0</v>
      </c>
      <c r="AJ398" s="152">
        <f t="shared" si="300"/>
        <v>0</v>
      </c>
      <c r="AK398" s="153"/>
      <c r="AL398" s="152"/>
      <c r="AM398" s="152">
        <f t="shared" si="300"/>
        <v>0</v>
      </c>
      <c r="AN398" s="152">
        <f t="shared" si="300"/>
        <v>0</v>
      </c>
      <c r="AO398" s="152">
        <f t="shared" si="300"/>
        <v>0</v>
      </c>
      <c r="AP398" s="152">
        <f t="shared" si="300"/>
        <v>0</v>
      </c>
      <c r="AS398" s="152">
        <f t="shared" si="300"/>
        <v>0</v>
      </c>
      <c r="AT398" s="152">
        <f t="shared" si="300"/>
        <v>0</v>
      </c>
      <c r="AU398" s="152">
        <f t="shared" si="300"/>
        <v>0</v>
      </c>
      <c r="AV398" s="152">
        <f t="shared" si="300"/>
        <v>0</v>
      </c>
      <c r="AW398" s="152">
        <f t="shared" si="300"/>
        <v>0</v>
      </c>
      <c r="AX398" s="152">
        <f t="shared" si="300"/>
        <v>0</v>
      </c>
      <c r="AY398" s="152">
        <f t="shared" si="300"/>
        <v>-1.8189894035458565E-11</v>
      </c>
      <c r="AZ398" s="152">
        <f t="shared" si="300"/>
        <v>0</v>
      </c>
      <c r="BA398" s="187"/>
      <c r="BB398" s="187"/>
      <c r="BC398" s="187"/>
      <c r="BD398" s="187"/>
      <c r="BE398" s="187"/>
      <c r="BF398" s="187"/>
      <c r="BG398" s="187"/>
    </row>
    <row r="399" spans="1:59" ht="21" customHeight="1" x14ac:dyDescent="0.15">
      <c r="A399" s="152"/>
      <c r="Y399" s="229"/>
      <c r="AA399" s="230"/>
      <c r="BA399" s="187"/>
      <c r="BB399" s="187"/>
      <c r="BC399" s="187"/>
      <c r="BE399" s="187"/>
      <c r="BF399" s="187"/>
      <c r="BG399" s="187"/>
    </row>
    <row r="400" spans="1:59" ht="20.25" customHeight="1" x14ac:dyDescent="0.15">
      <c r="A400" s="152"/>
      <c r="M400" s="226"/>
      <c r="BA400" s="187"/>
      <c r="BB400" s="187"/>
      <c r="BC400" s="187"/>
      <c r="BD400" s="187"/>
      <c r="BE400" s="187"/>
      <c r="BF400" s="187"/>
      <c r="BG400" s="187"/>
    </row>
    <row r="401" spans="1:59" ht="20.25" customHeight="1" x14ac:dyDescent="0.15">
      <c r="A401" s="152"/>
      <c r="BA401" s="187"/>
      <c r="BB401" s="187"/>
      <c r="BC401" s="187"/>
      <c r="BD401" s="187"/>
      <c r="BE401" s="187"/>
      <c r="BF401" s="187"/>
      <c r="BG401" s="187"/>
    </row>
    <row r="402" spans="1:59" ht="20.25" customHeight="1" x14ac:dyDescent="0.15">
      <c r="A402" s="152"/>
      <c r="BA402" s="187"/>
      <c r="BB402" s="187"/>
      <c r="BC402" s="187"/>
      <c r="BD402" s="187"/>
      <c r="BE402" s="187"/>
      <c r="BF402" s="187"/>
      <c r="BG402" s="187"/>
    </row>
    <row r="403" spans="1:59" ht="20.25" customHeight="1" x14ac:dyDescent="0.15">
      <c r="A403" s="152"/>
      <c r="BA403" s="187"/>
      <c r="BB403" s="187"/>
      <c r="BC403" s="187"/>
      <c r="BD403" s="187"/>
      <c r="BE403" s="187"/>
      <c r="BF403" s="187"/>
      <c r="BG403" s="187"/>
    </row>
    <row r="404" spans="1:59" ht="20.25" customHeight="1" x14ac:dyDescent="0.15">
      <c r="A404" s="152"/>
      <c r="BA404" s="187"/>
      <c r="BB404" s="187"/>
      <c r="BC404" s="187"/>
      <c r="BD404" s="187"/>
      <c r="BE404" s="187"/>
      <c r="BF404" s="187"/>
      <c r="BG404" s="187"/>
    </row>
    <row r="405" spans="1:59" ht="20.25" customHeight="1" x14ac:dyDescent="0.15">
      <c r="A405" s="152"/>
      <c r="BA405" s="187"/>
      <c r="BB405" s="187"/>
      <c r="BC405" s="187"/>
      <c r="BD405" s="187"/>
      <c r="BE405" s="187"/>
      <c r="BF405" s="187"/>
      <c r="BG405" s="187"/>
    </row>
    <row r="406" spans="1:59" ht="20.25" customHeight="1" x14ac:dyDescent="0.15">
      <c r="A406" s="152"/>
      <c r="BA406" s="187"/>
      <c r="BB406" s="187"/>
      <c r="BC406" s="187"/>
      <c r="BD406" s="187"/>
      <c r="BE406" s="187"/>
      <c r="BF406" s="187"/>
      <c r="BG406" s="187"/>
    </row>
    <row r="407" spans="1:59" ht="20.25" customHeight="1" x14ac:dyDescent="0.15">
      <c r="A407" s="152"/>
      <c r="BA407" s="187"/>
      <c r="BB407" s="187"/>
      <c r="BC407" s="187"/>
      <c r="BD407" s="187"/>
      <c r="BE407" s="187"/>
      <c r="BF407" s="187"/>
      <c r="BG407" s="187"/>
    </row>
    <row r="408" spans="1:59" ht="20.25" customHeight="1" x14ac:dyDescent="0.15">
      <c r="A408" s="152"/>
      <c r="BA408" s="187"/>
      <c r="BB408" s="187"/>
      <c r="BC408" s="187"/>
      <c r="BD408" s="187"/>
      <c r="BE408" s="187"/>
      <c r="BF408" s="187"/>
      <c r="BG408" s="187"/>
    </row>
    <row r="409" spans="1:59" ht="20.25" customHeight="1" x14ac:dyDescent="0.15">
      <c r="A409" s="152"/>
      <c r="BA409" s="187"/>
      <c r="BB409" s="187"/>
      <c r="BC409" s="187"/>
      <c r="BD409" s="187"/>
      <c r="BE409" s="187"/>
      <c r="BF409" s="187"/>
      <c r="BG409" s="187"/>
    </row>
    <row r="410" spans="1:59" ht="20.25" customHeight="1" x14ac:dyDescent="0.15">
      <c r="A410" s="152"/>
      <c r="BA410" s="187"/>
      <c r="BB410" s="187"/>
      <c r="BC410" s="187"/>
      <c r="BD410" s="187"/>
      <c r="BE410" s="187"/>
      <c r="BF410" s="187"/>
      <c r="BG410" s="187"/>
    </row>
    <row r="411" spans="1:59" ht="20.25" customHeight="1" x14ac:dyDescent="0.15">
      <c r="A411" s="152"/>
      <c r="BA411" s="187"/>
      <c r="BB411" s="187"/>
      <c r="BC411" s="187"/>
      <c r="BD411" s="187"/>
      <c r="BE411" s="187"/>
      <c r="BF411" s="187"/>
      <c r="BG411" s="187"/>
    </row>
    <row r="412" spans="1:59" ht="20.25" customHeight="1" x14ac:dyDescent="0.15">
      <c r="A412" s="152"/>
      <c r="BA412" s="187"/>
      <c r="BB412" s="187"/>
      <c r="BC412" s="187"/>
      <c r="BD412" s="187"/>
      <c r="BE412" s="187"/>
      <c r="BF412" s="187"/>
      <c r="BG412" s="187"/>
    </row>
    <row r="413" spans="1:59" ht="20.25" customHeight="1" x14ac:dyDescent="0.15">
      <c r="A413" s="152"/>
      <c r="B413" s="152"/>
      <c r="J413" s="152"/>
      <c r="O413" s="152"/>
      <c r="U413" s="152"/>
      <c r="X413" s="152"/>
      <c r="Y413" s="152"/>
      <c r="Z413" s="152"/>
      <c r="AA413" s="152"/>
      <c r="AB413" s="152"/>
      <c r="AC413" s="152"/>
      <c r="AD413" s="152"/>
      <c r="AE413" s="152"/>
      <c r="AF413" s="152"/>
      <c r="AG413" s="152"/>
      <c r="AH413" s="152"/>
      <c r="AI413" s="152"/>
      <c r="AJ413" s="152"/>
      <c r="AK413" s="152"/>
      <c r="AL413" s="152"/>
      <c r="AM413" s="152"/>
      <c r="AQ413" s="152"/>
      <c r="BA413" s="187"/>
      <c r="BB413" s="187"/>
      <c r="BC413" s="187"/>
      <c r="BD413" s="187"/>
      <c r="BE413" s="187"/>
      <c r="BF413" s="187"/>
      <c r="BG413" s="187"/>
    </row>
    <row r="414" spans="1:59" ht="20.25" customHeight="1" x14ac:dyDescent="0.15">
      <c r="A414" s="152"/>
      <c r="B414" s="152"/>
      <c r="J414" s="152"/>
      <c r="O414" s="152"/>
      <c r="U414" s="152"/>
      <c r="X414" s="152"/>
      <c r="Y414" s="152"/>
      <c r="Z414" s="152"/>
      <c r="AA414" s="152"/>
      <c r="AB414" s="152"/>
      <c r="AC414" s="152"/>
      <c r="AD414" s="152"/>
      <c r="AE414" s="152"/>
      <c r="AF414" s="152"/>
      <c r="AG414" s="152"/>
      <c r="AH414" s="152"/>
      <c r="AI414" s="152"/>
      <c r="AJ414" s="152"/>
      <c r="AK414" s="152"/>
      <c r="AL414" s="152"/>
      <c r="AM414" s="152"/>
      <c r="AQ414" s="152"/>
      <c r="BA414" s="187"/>
      <c r="BB414" s="187"/>
      <c r="BC414" s="187"/>
      <c r="BD414" s="187"/>
      <c r="BE414" s="187"/>
      <c r="BF414" s="187"/>
      <c r="BG414" s="187"/>
    </row>
    <row r="415" spans="1:59" ht="20.25" customHeight="1" x14ac:dyDescent="0.15">
      <c r="A415" s="152"/>
      <c r="B415" s="152"/>
      <c r="J415" s="152"/>
      <c r="O415" s="152"/>
      <c r="U415" s="152"/>
      <c r="X415" s="152"/>
      <c r="Y415" s="152"/>
      <c r="Z415" s="152"/>
      <c r="AA415" s="152"/>
      <c r="AB415" s="152"/>
      <c r="AC415" s="152"/>
      <c r="AD415" s="152"/>
      <c r="AE415" s="152"/>
      <c r="AF415" s="152"/>
      <c r="AG415" s="152"/>
      <c r="AH415" s="152"/>
      <c r="AI415" s="152"/>
      <c r="AJ415" s="152"/>
      <c r="AK415" s="152"/>
      <c r="AL415" s="152"/>
      <c r="AM415" s="152"/>
      <c r="AQ415" s="152"/>
      <c r="BA415" s="187"/>
      <c r="BB415" s="187"/>
      <c r="BC415" s="187"/>
      <c r="BD415" s="187"/>
      <c r="BE415" s="187"/>
      <c r="BF415" s="187"/>
      <c r="BG415" s="187"/>
    </row>
    <row r="416" spans="1:59" ht="20.25" customHeight="1" x14ac:dyDescent="0.15">
      <c r="A416" s="152"/>
      <c r="B416" s="152"/>
      <c r="J416" s="152"/>
      <c r="O416" s="152"/>
      <c r="U416" s="152"/>
      <c r="X416" s="152"/>
      <c r="Y416" s="152"/>
      <c r="Z416" s="152"/>
      <c r="AA416" s="152"/>
      <c r="AB416" s="152"/>
      <c r="AC416" s="152"/>
      <c r="AD416" s="152"/>
      <c r="AE416" s="152"/>
      <c r="AF416" s="152"/>
      <c r="AG416" s="152"/>
      <c r="AH416" s="152"/>
      <c r="AI416" s="152"/>
      <c r="AJ416" s="152"/>
      <c r="AK416" s="152"/>
      <c r="AL416" s="152"/>
      <c r="AM416" s="152"/>
      <c r="AQ416" s="152"/>
      <c r="BA416" s="187"/>
      <c r="BB416" s="187"/>
      <c r="BC416" s="187"/>
      <c r="BD416" s="187"/>
      <c r="BE416" s="187"/>
      <c r="BF416" s="187"/>
      <c r="BG416" s="187"/>
    </row>
    <row r="417" spans="1:59" ht="20.25" customHeight="1" x14ac:dyDescent="0.15">
      <c r="A417" s="152"/>
      <c r="B417" s="152"/>
      <c r="J417" s="152"/>
      <c r="O417" s="152"/>
      <c r="U417" s="152"/>
      <c r="X417" s="152"/>
      <c r="Y417" s="152"/>
      <c r="Z417" s="152"/>
      <c r="AA417" s="152"/>
      <c r="AB417" s="152"/>
      <c r="AC417" s="152"/>
      <c r="AD417" s="152"/>
      <c r="AE417" s="152"/>
      <c r="AF417" s="152"/>
      <c r="AG417" s="152"/>
      <c r="AH417" s="152"/>
      <c r="AI417" s="152"/>
      <c r="AJ417" s="152"/>
      <c r="AK417" s="152"/>
      <c r="AL417" s="152"/>
      <c r="AM417" s="152"/>
      <c r="AQ417" s="152"/>
      <c r="BA417" s="187"/>
      <c r="BB417" s="187"/>
      <c r="BC417" s="187"/>
      <c r="BD417" s="187"/>
      <c r="BE417" s="187"/>
      <c r="BF417" s="187"/>
      <c r="BG417" s="187"/>
    </row>
    <row r="418" spans="1:59" ht="20.25" customHeight="1" x14ac:dyDescent="0.15">
      <c r="A418" s="152"/>
      <c r="B418" s="152"/>
      <c r="J418" s="152"/>
      <c r="O418" s="152"/>
      <c r="U418" s="152"/>
      <c r="X418" s="152"/>
      <c r="Y418" s="152"/>
      <c r="Z418" s="152"/>
      <c r="AA418" s="152"/>
      <c r="AB418" s="152"/>
      <c r="AC418" s="152"/>
      <c r="AD418" s="152"/>
      <c r="AE418" s="152"/>
      <c r="AF418" s="152"/>
      <c r="AG418" s="152"/>
      <c r="AH418" s="152"/>
      <c r="AI418" s="152"/>
      <c r="AJ418" s="152"/>
      <c r="AK418" s="152"/>
      <c r="AL418" s="152"/>
      <c r="AM418" s="152"/>
      <c r="AQ418" s="152"/>
      <c r="BA418" s="187"/>
      <c r="BB418" s="187"/>
      <c r="BC418" s="187"/>
      <c r="BD418" s="187"/>
      <c r="BE418" s="187"/>
      <c r="BF418" s="187"/>
      <c r="BG418" s="187"/>
    </row>
    <row r="419" spans="1:59" ht="20.25" customHeight="1" x14ac:dyDescent="0.15">
      <c r="A419" s="152"/>
      <c r="B419" s="152"/>
      <c r="J419" s="152"/>
      <c r="O419" s="152"/>
      <c r="U419" s="152"/>
      <c r="X419" s="152"/>
      <c r="Y419" s="152"/>
      <c r="Z419" s="152"/>
      <c r="AA419" s="152"/>
      <c r="AB419" s="152"/>
      <c r="AC419" s="152"/>
      <c r="AD419" s="152"/>
      <c r="AE419" s="152"/>
      <c r="AF419" s="152"/>
      <c r="AG419" s="152"/>
      <c r="AH419" s="152"/>
      <c r="AI419" s="152"/>
      <c r="AJ419" s="152"/>
      <c r="AK419" s="152"/>
      <c r="AL419" s="152"/>
      <c r="AM419" s="152"/>
      <c r="AQ419" s="152"/>
      <c r="BA419" s="187"/>
      <c r="BB419" s="187"/>
      <c r="BC419" s="187"/>
      <c r="BD419" s="187"/>
      <c r="BE419" s="187"/>
      <c r="BF419" s="187"/>
      <c r="BG419" s="187"/>
    </row>
    <row r="420" spans="1:59" ht="20.25" customHeight="1" x14ac:dyDescent="0.15">
      <c r="A420" s="152"/>
      <c r="B420" s="152"/>
      <c r="J420" s="152"/>
      <c r="O420" s="152"/>
      <c r="U420" s="152"/>
      <c r="X420" s="152"/>
      <c r="Y420" s="152"/>
      <c r="Z420" s="152"/>
      <c r="AA420" s="152"/>
      <c r="AB420" s="152"/>
      <c r="AC420" s="152"/>
      <c r="AD420" s="152"/>
      <c r="AE420" s="152"/>
      <c r="AF420" s="152"/>
      <c r="AG420" s="152"/>
      <c r="AH420" s="152"/>
      <c r="AI420" s="152"/>
      <c r="AJ420" s="152"/>
      <c r="AK420" s="152"/>
      <c r="AL420" s="152"/>
      <c r="AM420" s="152"/>
      <c r="AQ420" s="152"/>
      <c r="BA420" s="187"/>
      <c r="BB420" s="187"/>
      <c r="BC420" s="187"/>
      <c r="BD420" s="187"/>
      <c r="BE420" s="187"/>
      <c r="BF420" s="187"/>
      <c r="BG420" s="187"/>
    </row>
    <row r="421" spans="1:59" ht="20.25" customHeight="1" x14ac:dyDescent="0.15">
      <c r="A421" s="152"/>
      <c r="B421" s="152"/>
      <c r="J421" s="152"/>
      <c r="O421" s="152"/>
      <c r="U421" s="152"/>
      <c r="X421" s="152"/>
      <c r="Y421" s="152"/>
      <c r="Z421" s="152"/>
      <c r="AA421" s="152"/>
      <c r="AB421" s="152"/>
      <c r="AC421" s="152"/>
      <c r="AD421" s="152"/>
      <c r="AE421" s="152"/>
      <c r="AF421" s="152"/>
      <c r="AG421" s="152"/>
      <c r="AH421" s="152"/>
      <c r="AI421" s="152"/>
      <c r="AJ421" s="152"/>
      <c r="AK421" s="152"/>
      <c r="AL421" s="152"/>
      <c r="AM421" s="152"/>
      <c r="AQ421" s="152"/>
      <c r="BA421" s="187"/>
      <c r="BB421" s="187"/>
      <c r="BC421" s="187"/>
      <c r="BD421" s="187"/>
      <c r="BE421" s="187"/>
      <c r="BF421" s="187"/>
      <c r="BG421" s="187"/>
    </row>
    <row r="422" spans="1:59" ht="20.25" customHeight="1" x14ac:dyDescent="0.15">
      <c r="A422" s="152"/>
      <c r="B422" s="152"/>
      <c r="J422" s="152"/>
      <c r="O422" s="152"/>
      <c r="U422" s="152"/>
      <c r="X422" s="152"/>
      <c r="Y422" s="152"/>
      <c r="Z422" s="152"/>
      <c r="AA422" s="152"/>
      <c r="AB422" s="152"/>
      <c r="AC422" s="152"/>
      <c r="AD422" s="152"/>
      <c r="AE422" s="152"/>
      <c r="AF422" s="152"/>
      <c r="AG422" s="152"/>
      <c r="AH422" s="152"/>
      <c r="AI422" s="152"/>
      <c r="AJ422" s="152"/>
      <c r="AK422" s="152"/>
      <c r="AL422" s="152"/>
      <c r="AM422" s="152"/>
      <c r="AQ422" s="152"/>
      <c r="BA422" s="187"/>
      <c r="BB422" s="187"/>
      <c r="BC422" s="187"/>
      <c r="BD422" s="187"/>
      <c r="BE422" s="187"/>
      <c r="BF422" s="187"/>
      <c r="BG422" s="187"/>
    </row>
    <row r="423" spans="1:59" ht="20.25" customHeight="1" x14ac:dyDescent="0.15">
      <c r="A423" s="152"/>
      <c r="B423" s="152"/>
      <c r="J423" s="152"/>
      <c r="O423" s="152"/>
      <c r="U423" s="152"/>
      <c r="X423" s="152"/>
      <c r="Y423" s="152"/>
      <c r="Z423" s="152"/>
      <c r="AA423" s="152"/>
      <c r="AB423" s="152"/>
      <c r="AC423" s="152"/>
      <c r="AD423" s="152"/>
      <c r="AE423" s="152"/>
      <c r="AF423" s="152"/>
      <c r="AG423" s="152"/>
      <c r="AH423" s="152"/>
      <c r="AI423" s="152"/>
      <c r="AJ423" s="152"/>
      <c r="AK423" s="152"/>
      <c r="AL423" s="152"/>
      <c r="AM423" s="152"/>
      <c r="AQ423" s="152"/>
      <c r="BA423" s="187"/>
      <c r="BB423" s="187"/>
      <c r="BC423" s="187"/>
      <c r="BD423" s="187"/>
      <c r="BE423" s="187"/>
      <c r="BF423" s="187"/>
      <c r="BG423" s="187"/>
    </row>
    <row r="424" spans="1:59" ht="20.25" customHeight="1" x14ac:dyDescent="0.15">
      <c r="A424" s="152"/>
      <c r="B424" s="152"/>
      <c r="J424" s="152"/>
      <c r="O424" s="152"/>
      <c r="U424" s="152"/>
      <c r="X424" s="152"/>
      <c r="Y424" s="152"/>
      <c r="Z424" s="152"/>
      <c r="AA424" s="152"/>
      <c r="AB424" s="152"/>
      <c r="AC424" s="152"/>
      <c r="AD424" s="152"/>
      <c r="AE424" s="152"/>
      <c r="AF424" s="152"/>
      <c r="AG424" s="152"/>
      <c r="AH424" s="152"/>
      <c r="AI424" s="152"/>
      <c r="AJ424" s="152"/>
      <c r="AK424" s="152"/>
      <c r="AL424" s="152"/>
      <c r="AM424" s="152"/>
      <c r="AQ424" s="152"/>
      <c r="BA424" s="187"/>
      <c r="BB424" s="187"/>
      <c r="BC424" s="187"/>
      <c r="BD424" s="187"/>
      <c r="BE424" s="187"/>
      <c r="BF424" s="187"/>
      <c r="BG424" s="187"/>
    </row>
    <row r="425" spans="1:59" ht="20.25" customHeight="1" x14ac:dyDescent="0.15">
      <c r="A425" s="152"/>
      <c r="B425" s="152"/>
      <c r="J425" s="152"/>
      <c r="O425" s="152"/>
      <c r="U425" s="152"/>
      <c r="X425" s="152"/>
      <c r="Y425" s="152"/>
      <c r="Z425" s="152"/>
      <c r="AA425" s="152"/>
      <c r="AB425" s="152"/>
      <c r="AC425" s="152"/>
      <c r="AD425" s="152"/>
      <c r="AE425" s="152"/>
      <c r="AF425" s="152"/>
      <c r="AG425" s="152"/>
      <c r="AH425" s="152"/>
      <c r="AI425" s="152"/>
      <c r="AJ425" s="152"/>
      <c r="AK425" s="152"/>
      <c r="AL425" s="152"/>
      <c r="AM425" s="152"/>
      <c r="AQ425" s="152"/>
      <c r="BA425" s="187"/>
      <c r="BB425" s="187"/>
      <c r="BC425" s="187"/>
      <c r="BD425" s="187"/>
      <c r="BE425" s="187"/>
      <c r="BF425" s="187"/>
      <c r="BG425" s="187"/>
    </row>
    <row r="426" spans="1:59" ht="20.25" customHeight="1" x14ac:dyDescent="0.15">
      <c r="A426" s="152"/>
      <c r="B426" s="152"/>
      <c r="J426" s="152"/>
      <c r="O426" s="152"/>
      <c r="U426" s="152"/>
      <c r="X426" s="152"/>
      <c r="Y426" s="152"/>
      <c r="Z426" s="152"/>
      <c r="AA426" s="152"/>
      <c r="AB426" s="152"/>
      <c r="AC426" s="152"/>
      <c r="AD426" s="152"/>
      <c r="AE426" s="152"/>
      <c r="AF426" s="152"/>
      <c r="AG426" s="152"/>
      <c r="AH426" s="152"/>
      <c r="AI426" s="152"/>
      <c r="AJ426" s="152"/>
      <c r="AK426" s="152"/>
      <c r="AL426" s="152"/>
      <c r="AM426" s="152"/>
      <c r="AQ426" s="152"/>
      <c r="BA426" s="187"/>
      <c r="BB426" s="187"/>
      <c r="BC426" s="187"/>
      <c r="BD426" s="187"/>
      <c r="BE426" s="187"/>
      <c r="BF426" s="187"/>
      <c r="BG426" s="187"/>
    </row>
    <row r="427" spans="1:59" ht="20.25" customHeight="1" x14ac:dyDescent="0.15">
      <c r="A427" s="152"/>
      <c r="B427" s="152"/>
      <c r="J427" s="152"/>
      <c r="O427" s="152"/>
      <c r="U427" s="152"/>
      <c r="X427" s="152"/>
      <c r="Y427" s="152"/>
      <c r="Z427" s="152"/>
      <c r="AA427" s="152"/>
      <c r="AB427" s="152"/>
      <c r="AC427" s="152"/>
      <c r="AD427" s="152"/>
      <c r="AE427" s="152"/>
      <c r="AF427" s="152"/>
      <c r="AG427" s="152"/>
      <c r="AH427" s="152"/>
      <c r="AI427" s="152"/>
      <c r="AJ427" s="152"/>
      <c r="AK427" s="152"/>
      <c r="AL427" s="152"/>
      <c r="AM427" s="152"/>
      <c r="AQ427" s="152"/>
      <c r="BA427" s="187"/>
      <c r="BB427" s="187"/>
      <c r="BC427" s="187"/>
      <c r="BD427" s="187"/>
      <c r="BE427" s="187"/>
      <c r="BF427" s="187"/>
      <c r="BG427" s="187"/>
    </row>
    <row r="428" spans="1:59" ht="20.25" customHeight="1" x14ac:dyDescent="0.15">
      <c r="A428" s="152"/>
      <c r="B428" s="152"/>
      <c r="J428" s="152"/>
      <c r="O428" s="152"/>
      <c r="U428" s="152"/>
      <c r="X428" s="152"/>
      <c r="Y428" s="152"/>
      <c r="Z428" s="152"/>
      <c r="AA428" s="152"/>
      <c r="AB428" s="152"/>
      <c r="AC428" s="152"/>
      <c r="AD428" s="152"/>
      <c r="AE428" s="152"/>
      <c r="AF428" s="152"/>
      <c r="AG428" s="152"/>
      <c r="AH428" s="152"/>
      <c r="AI428" s="152"/>
      <c r="AJ428" s="152"/>
      <c r="AK428" s="152"/>
      <c r="AL428" s="152"/>
      <c r="AM428" s="152"/>
      <c r="AQ428" s="152"/>
      <c r="BA428" s="187"/>
      <c r="BB428" s="187"/>
      <c r="BC428" s="187"/>
      <c r="BD428" s="187"/>
      <c r="BE428" s="187"/>
      <c r="BF428" s="187"/>
      <c r="BG428" s="187"/>
    </row>
    <row r="429" spans="1:59" ht="20.25" customHeight="1" x14ac:dyDescent="0.15">
      <c r="A429" s="152"/>
      <c r="B429" s="152"/>
      <c r="J429" s="152"/>
      <c r="O429" s="152"/>
      <c r="U429" s="152"/>
      <c r="X429" s="152"/>
      <c r="Y429" s="152"/>
      <c r="Z429" s="152"/>
      <c r="AA429" s="152"/>
      <c r="AB429" s="152"/>
      <c r="AC429" s="152"/>
      <c r="AD429" s="152"/>
      <c r="AE429" s="152"/>
      <c r="AF429" s="152"/>
      <c r="AG429" s="152"/>
      <c r="AH429" s="152"/>
      <c r="AI429" s="152"/>
      <c r="AJ429" s="152"/>
      <c r="AK429" s="152"/>
      <c r="AL429" s="152"/>
      <c r="AM429" s="152"/>
      <c r="AQ429" s="152"/>
      <c r="BA429" s="187"/>
      <c r="BB429" s="187"/>
      <c r="BC429" s="187"/>
      <c r="BD429" s="187"/>
      <c r="BE429" s="187"/>
      <c r="BF429" s="187"/>
      <c r="BG429" s="187"/>
    </row>
    <row r="430" spans="1:59" ht="20.25" customHeight="1" x14ac:dyDescent="0.15">
      <c r="A430" s="152"/>
      <c r="B430" s="152"/>
      <c r="J430" s="152"/>
      <c r="O430" s="152"/>
      <c r="U430" s="152"/>
      <c r="X430" s="152"/>
      <c r="Y430" s="152"/>
      <c r="Z430" s="152"/>
      <c r="AA430" s="152"/>
      <c r="AB430" s="152"/>
      <c r="AC430" s="152"/>
      <c r="AD430" s="152"/>
      <c r="AE430" s="152"/>
      <c r="AF430" s="152"/>
      <c r="AG430" s="152"/>
      <c r="AH430" s="152"/>
      <c r="AI430" s="152"/>
      <c r="AJ430" s="152"/>
      <c r="AK430" s="152"/>
      <c r="AL430" s="152"/>
      <c r="AM430" s="152"/>
      <c r="AQ430" s="152"/>
      <c r="BA430" s="187"/>
      <c r="BB430" s="187"/>
      <c r="BC430" s="187"/>
      <c r="BD430" s="187"/>
      <c r="BE430" s="187"/>
      <c r="BF430" s="187"/>
      <c r="BG430" s="187"/>
    </row>
    <row r="431" spans="1:59" ht="20.25" customHeight="1" x14ac:dyDescent="0.15">
      <c r="A431" s="152"/>
      <c r="B431" s="152"/>
      <c r="J431" s="152"/>
      <c r="O431" s="152"/>
      <c r="U431" s="152"/>
      <c r="X431" s="152"/>
      <c r="Y431" s="152"/>
      <c r="Z431" s="152"/>
      <c r="AA431" s="152"/>
      <c r="AB431" s="152"/>
      <c r="AC431" s="152"/>
      <c r="AD431" s="152"/>
      <c r="AE431" s="152"/>
      <c r="AF431" s="152"/>
      <c r="AG431" s="152"/>
      <c r="AH431" s="152"/>
      <c r="AI431" s="152"/>
      <c r="AJ431" s="152"/>
      <c r="AK431" s="152"/>
      <c r="AL431" s="152"/>
      <c r="AM431" s="152"/>
      <c r="AQ431" s="152"/>
      <c r="BA431" s="187"/>
      <c r="BB431" s="187"/>
      <c r="BC431" s="187"/>
      <c r="BD431" s="187"/>
      <c r="BE431" s="187"/>
      <c r="BF431" s="187"/>
      <c r="BG431" s="187"/>
    </row>
    <row r="432" spans="1:59" ht="20.25" customHeight="1" x14ac:dyDescent="0.15">
      <c r="A432" s="152"/>
      <c r="B432" s="152"/>
      <c r="J432" s="152"/>
      <c r="O432" s="152"/>
      <c r="U432" s="152"/>
      <c r="X432" s="152"/>
      <c r="Y432" s="152"/>
      <c r="Z432" s="152"/>
      <c r="AA432" s="152"/>
      <c r="AB432" s="152"/>
      <c r="AC432" s="152"/>
      <c r="AD432" s="152"/>
      <c r="AE432" s="152"/>
      <c r="AF432" s="152"/>
      <c r="AG432" s="152"/>
      <c r="AH432" s="152"/>
      <c r="AI432" s="152"/>
      <c r="AJ432" s="152"/>
      <c r="AK432" s="152"/>
      <c r="AL432" s="152"/>
      <c r="AM432" s="152"/>
      <c r="AQ432" s="152"/>
      <c r="BA432" s="187"/>
      <c r="BB432" s="187"/>
      <c r="BC432" s="187"/>
      <c r="BD432" s="187"/>
      <c r="BE432" s="187"/>
      <c r="BF432" s="187"/>
      <c r="BG432" s="187"/>
    </row>
    <row r="433" spans="1:59" ht="20.25" customHeight="1" x14ac:dyDescent="0.15">
      <c r="A433" s="152"/>
      <c r="B433" s="152"/>
      <c r="J433" s="152"/>
      <c r="O433" s="152"/>
      <c r="U433" s="152"/>
      <c r="X433" s="152"/>
      <c r="Y433" s="152"/>
      <c r="Z433" s="152"/>
      <c r="AA433" s="152"/>
      <c r="AB433" s="152"/>
      <c r="AC433" s="152"/>
      <c r="AD433" s="152"/>
      <c r="AE433" s="152"/>
      <c r="AF433" s="152"/>
      <c r="AG433" s="152"/>
      <c r="AH433" s="152"/>
      <c r="AI433" s="152"/>
      <c r="AJ433" s="152"/>
      <c r="AK433" s="152"/>
      <c r="AL433" s="152"/>
      <c r="AM433" s="152"/>
      <c r="AQ433" s="152"/>
      <c r="BA433" s="187"/>
      <c r="BB433" s="187"/>
      <c r="BC433" s="187"/>
      <c r="BD433" s="187"/>
      <c r="BE433" s="187"/>
      <c r="BF433" s="187"/>
      <c r="BG433" s="187"/>
    </row>
    <row r="434" spans="1:59" ht="20.25" customHeight="1" x14ac:dyDescent="0.15">
      <c r="A434" s="152"/>
      <c r="B434" s="152"/>
      <c r="J434" s="152"/>
      <c r="O434" s="152"/>
      <c r="U434" s="152"/>
      <c r="X434" s="152"/>
      <c r="Y434" s="152"/>
      <c r="Z434" s="152"/>
      <c r="AA434" s="152"/>
      <c r="AB434" s="152"/>
      <c r="AC434" s="152"/>
      <c r="AD434" s="152"/>
      <c r="AE434" s="152"/>
      <c r="AF434" s="152"/>
      <c r="AG434" s="152"/>
      <c r="AH434" s="152"/>
      <c r="AI434" s="152"/>
      <c r="AJ434" s="152"/>
      <c r="AK434" s="152"/>
      <c r="AL434" s="152"/>
      <c r="AM434" s="152"/>
      <c r="AQ434" s="152"/>
      <c r="BA434" s="187"/>
      <c r="BB434" s="187"/>
      <c r="BC434" s="187"/>
      <c r="BD434" s="187"/>
      <c r="BE434" s="187"/>
      <c r="BF434" s="187"/>
      <c r="BG434" s="187"/>
    </row>
    <row r="435" spans="1:59" ht="20.25" customHeight="1" x14ac:dyDescent="0.15">
      <c r="A435" s="152"/>
      <c r="B435" s="152"/>
      <c r="J435" s="152"/>
      <c r="O435" s="152"/>
      <c r="U435" s="152"/>
      <c r="X435" s="152"/>
      <c r="Y435" s="152"/>
      <c r="Z435" s="152"/>
      <c r="AA435" s="152"/>
      <c r="AB435" s="152"/>
      <c r="AC435" s="152"/>
      <c r="AD435" s="152"/>
      <c r="AE435" s="152"/>
      <c r="AF435" s="152"/>
      <c r="AG435" s="152"/>
      <c r="AH435" s="152"/>
      <c r="AI435" s="152"/>
      <c r="AJ435" s="152"/>
      <c r="AK435" s="152"/>
      <c r="AL435" s="152"/>
      <c r="AM435" s="152"/>
      <c r="AQ435" s="152"/>
      <c r="BA435" s="187"/>
      <c r="BB435" s="187"/>
      <c r="BC435" s="187"/>
      <c r="BD435" s="187"/>
      <c r="BE435" s="187"/>
      <c r="BF435" s="187"/>
      <c r="BG435" s="187"/>
    </row>
    <row r="436" spans="1:59" ht="20.25" customHeight="1" x14ac:dyDescent="0.15">
      <c r="A436" s="152"/>
      <c r="B436" s="152"/>
      <c r="J436" s="152"/>
      <c r="O436" s="152"/>
      <c r="U436" s="152"/>
      <c r="X436" s="152"/>
      <c r="Y436" s="152"/>
      <c r="Z436" s="152"/>
      <c r="AA436" s="152"/>
      <c r="AB436" s="152"/>
      <c r="AC436" s="152"/>
      <c r="AD436" s="152"/>
      <c r="AE436" s="152"/>
      <c r="AF436" s="152"/>
      <c r="AG436" s="152"/>
      <c r="AH436" s="152"/>
      <c r="AI436" s="152"/>
      <c r="AJ436" s="152"/>
      <c r="AK436" s="152"/>
      <c r="AL436" s="152"/>
      <c r="AM436" s="152"/>
      <c r="AQ436" s="152"/>
      <c r="BA436" s="187"/>
      <c r="BB436" s="187"/>
      <c r="BC436" s="187"/>
      <c r="BD436" s="187"/>
      <c r="BE436" s="187"/>
      <c r="BF436" s="187"/>
      <c r="BG436" s="187"/>
    </row>
    <row r="437" spans="1:59" ht="20.25" customHeight="1" x14ac:dyDescent="0.15">
      <c r="A437" s="152"/>
      <c r="B437" s="152"/>
      <c r="J437" s="152"/>
      <c r="O437" s="152"/>
      <c r="U437" s="152"/>
      <c r="X437" s="152"/>
      <c r="Y437" s="152"/>
      <c r="Z437" s="152"/>
      <c r="AA437" s="152"/>
      <c r="AB437" s="152"/>
      <c r="AC437" s="152"/>
      <c r="AD437" s="152"/>
      <c r="AE437" s="152"/>
      <c r="AF437" s="152"/>
      <c r="AG437" s="152"/>
      <c r="AH437" s="152"/>
      <c r="AI437" s="152"/>
      <c r="AJ437" s="152"/>
      <c r="AK437" s="152"/>
      <c r="AL437" s="152"/>
      <c r="AM437" s="152"/>
      <c r="AQ437" s="152"/>
      <c r="BA437" s="187"/>
      <c r="BB437" s="187"/>
      <c r="BC437" s="187"/>
      <c r="BD437" s="187"/>
      <c r="BE437" s="187"/>
      <c r="BF437" s="187"/>
      <c r="BG437" s="187"/>
    </row>
    <row r="438" spans="1:59" ht="20.25" customHeight="1" x14ac:dyDescent="0.15">
      <c r="A438" s="152"/>
      <c r="B438" s="152"/>
      <c r="J438" s="152"/>
      <c r="O438" s="152"/>
      <c r="U438" s="152"/>
      <c r="X438" s="152"/>
      <c r="Y438" s="152"/>
      <c r="Z438" s="152"/>
      <c r="AA438" s="152"/>
      <c r="AB438" s="152"/>
      <c r="AC438" s="152"/>
      <c r="AD438" s="152"/>
      <c r="AE438" s="152"/>
      <c r="AF438" s="152"/>
      <c r="AG438" s="152"/>
      <c r="AH438" s="152"/>
      <c r="AI438" s="152"/>
      <c r="AJ438" s="152"/>
      <c r="AK438" s="152"/>
      <c r="AL438" s="152"/>
      <c r="AM438" s="152"/>
      <c r="AQ438" s="152"/>
      <c r="BA438" s="187"/>
      <c r="BB438" s="187"/>
      <c r="BC438" s="187"/>
      <c r="BD438" s="187"/>
      <c r="BE438" s="187"/>
      <c r="BF438" s="187"/>
      <c r="BG438" s="187"/>
    </row>
  </sheetData>
  <autoFilter ref="A6:HJ398"/>
  <mergeCells count="45">
    <mergeCell ref="B1:AY1"/>
    <mergeCell ref="AU2:AZ2"/>
    <mergeCell ref="L3:AG3"/>
    <mergeCell ref="L4:V4"/>
    <mergeCell ref="L5:P5"/>
    <mergeCell ref="Q5:V5"/>
    <mergeCell ref="AS3:AS6"/>
    <mergeCell ref="AT3:AT6"/>
    <mergeCell ref="AU3:AU6"/>
    <mergeCell ref="AV3:AV6"/>
    <mergeCell ref="AW3:AW6"/>
    <mergeCell ref="AX3:AX6"/>
    <mergeCell ref="AY3:AY6"/>
    <mergeCell ref="AZ3:AZ6"/>
    <mergeCell ref="AI3:AM5"/>
    <mergeCell ref="AN3:AR5"/>
    <mergeCell ref="A112:A126"/>
    <mergeCell ref="A127:A143"/>
    <mergeCell ref="A144:A155"/>
    <mergeCell ref="A156:A178"/>
    <mergeCell ref="A3:A6"/>
    <mergeCell ref="A7:A48"/>
    <mergeCell ref="A49:A71"/>
    <mergeCell ref="A72:A93"/>
    <mergeCell ref="A310:A326"/>
    <mergeCell ref="A327:A339"/>
    <mergeCell ref="A340:A350"/>
    <mergeCell ref="A351:A390"/>
    <mergeCell ref="B3:B6"/>
    <mergeCell ref="A257:A270"/>
    <mergeCell ref="A271:A286"/>
    <mergeCell ref="A287:A297"/>
    <mergeCell ref="A298:A303"/>
    <mergeCell ref="A304:A309"/>
    <mergeCell ref="A179:A197"/>
    <mergeCell ref="A198:A206"/>
    <mergeCell ref="A207:A222"/>
    <mergeCell ref="A223:A243"/>
    <mergeCell ref="A244:A256"/>
    <mergeCell ref="A94:A111"/>
    <mergeCell ref="AC4:AE5"/>
    <mergeCell ref="AF4:AH5"/>
    <mergeCell ref="W4:AB5"/>
    <mergeCell ref="C3:F5"/>
    <mergeCell ref="G3:K5"/>
  </mergeCells>
  <phoneticPr fontId="13" type="noConversion"/>
  <conditionalFormatting sqref="C16:D16 G16:I16 L16:O16">
    <cfRule type="cellIs" dxfId="135" priority="15" stopIfTrue="1" operator="lessThan">
      <formula>0</formula>
    </cfRule>
  </conditionalFormatting>
  <conditionalFormatting sqref="C56:D56 L56:N56 G56:I56">
    <cfRule type="cellIs" dxfId="134" priority="14" stopIfTrue="1" operator="lessThan">
      <formula>0</formula>
    </cfRule>
  </conditionalFormatting>
  <conditionalFormatting sqref="C79:D79 L79:N79 G79:I79">
    <cfRule type="cellIs" dxfId="133" priority="13" stopIfTrue="1" operator="lessThan">
      <formula>0</formula>
    </cfRule>
  </conditionalFormatting>
  <conditionalFormatting sqref="C100:D100 L100:N100 G100:I100">
    <cfRule type="cellIs" dxfId="132" priority="12" stopIfTrue="1" operator="lessThan">
      <formula>0</formula>
    </cfRule>
  </conditionalFormatting>
  <conditionalFormatting sqref="C124:D125 L124:N125 G124:I125">
    <cfRule type="cellIs" dxfId="131" priority="4" stopIfTrue="1" operator="lessThan">
      <formula>0</formula>
    </cfRule>
  </conditionalFormatting>
  <conditionalFormatting sqref="C147:D147 L147:N147 G147:I147">
    <cfRule type="cellIs" dxfId="130" priority="11" stopIfTrue="1" operator="lessThan">
      <formula>0</formula>
    </cfRule>
  </conditionalFormatting>
  <conditionalFormatting sqref="C164:D164 L164:N164 G164:I164">
    <cfRule type="cellIs" dxfId="129" priority="10" stopIfTrue="1" operator="lessThan">
      <formula>0</formula>
    </cfRule>
  </conditionalFormatting>
  <conditionalFormatting sqref="C188:D188 G188:I188 L188:N188">
    <cfRule type="cellIs" dxfId="128" priority="8" stopIfTrue="1" operator="lessThan">
      <formula>0</formula>
    </cfRule>
  </conditionalFormatting>
  <conditionalFormatting sqref="C216:D216 L216:N216 G216:I216">
    <cfRule type="cellIs" dxfId="127" priority="3" stopIfTrue="1" operator="lessThan">
      <formula>0</formula>
    </cfRule>
  </conditionalFormatting>
  <conditionalFormatting sqref="C231:D231 L231:N231 G231:I231">
    <cfRule type="cellIs" dxfId="126" priority="6" stopIfTrue="1" operator="lessThan">
      <formula>0</formula>
    </cfRule>
  </conditionalFormatting>
  <conditionalFormatting sqref="C284:D284 G284:I284 L284:O284">
    <cfRule type="cellIs" dxfId="125" priority="2" stopIfTrue="1" operator="lessThan">
      <formula>0</formula>
    </cfRule>
  </conditionalFormatting>
  <conditionalFormatting sqref="C292:E292 L292:O292 G292:I292">
    <cfRule type="cellIs" dxfId="124" priority="5" stopIfTrue="1" operator="lessThan">
      <formula>0</formula>
    </cfRule>
  </conditionalFormatting>
  <conditionalFormatting sqref="C315:E315 L315:O315 G315:I315">
    <cfRule type="cellIs" dxfId="123" priority="7" stopIfTrue="1" operator="lessThan">
      <formula>0</formula>
    </cfRule>
  </conditionalFormatting>
  <conditionalFormatting sqref="C358:E358 G358:I358 L358:O358">
    <cfRule type="cellIs" dxfId="122" priority="1" stopIfTrue="1" operator="lessThan">
      <formula>0</formula>
    </cfRule>
  </conditionalFormatting>
  <printOptions horizontalCentered="1"/>
  <pageMargins left="0.15902777777777799" right="0.15902777777777799" top="0.2" bottom="0.2" header="0.50902777777777797" footer="0.50902777777777797"/>
  <pageSetup paperSize="9" orientation="portrait"/>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92"/>
  <sheetViews>
    <sheetView zoomScale="80" zoomScaleNormal="80" workbookViewId="0">
      <pane xSplit="2" ySplit="6" topLeftCell="C7" activePane="bottomRight" state="frozen"/>
      <selection pane="topRight"/>
      <selection pane="bottomLeft"/>
      <selection pane="bottomRight" activeCell="E20" sqref="E20"/>
    </sheetView>
  </sheetViews>
  <sheetFormatPr defaultColWidth="9" defaultRowHeight="20.25" customHeight="1" x14ac:dyDescent="0.15"/>
  <cols>
    <col min="1" max="1" width="11.75" style="55" customWidth="1"/>
    <col min="2" max="2" width="14.125" style="55" customWidth="1"/>
    <col min="3" max="3" width="16.875" style="49" customWidth="1"/>
    <col min="4" max="4" width="16.5" style="49" customWidth="1"/>
    <col min="5" max="5" width="15.5" style="49" customWidth="1"/>
    <col min="6" max="7" width="15.5" style="56" customWidth="1"/>
    <col min="8" max="11" width="15.5" style="49" customWidth="1"/>
    <col min="12" max="12" width="16.625" style="49" customWidth="1"/>
    <col min="13" max="13" width="16.25" style="49" customWidth="1"/>
    <col min="14" max="18" width="15.5" style="49" customWidth="1"/>
    <col min="19" max="19" width="15.5" style="57" customWidth="1"/>
    <col min="20" max="21" width="15.5" style="49" customWidth="1"/>
    <col min="22" max="22" width="16.25" style="49" customWidth="1"/>
    <col min="23" max="23" width="16.875" style="49" customWidth="1"/>
    <col min="24" max="35" width="15.5" style="49" customWidth="1"/>
    <col min="36" max="36" width="16.125" style="49" customWidth="1"/>
    <col min="37" max="39" width="15.5" style="49" customWidth="1"/>
    <col min="40" max="40" width="16.25" style="49" customWidth="1"/>
    <col min="41" max="73" width="15.5" style="49" customWidth="1"/>
    <col min="74" max="74" width="15.5" style="58" customWidth="1"/>
    <col min="75" max="75" width="19.875" style="55" customWidth="1"/>
    <col min="76" max="252" width="11.75" style="55" customWidth="1"/>
    <col min="253" max="256" width="9" style="59"/>
    <col min="257" max="16384" width="9" style="60"/>
  </cols>
  <sheetData>
    <row r="1" spans="1:256" s="49" customFormat="1" ht="20.25" customHeight="1" x14ac:dyDescent="0.15">
      <c r="A1" s="265" t="s">
        <v>103</v>
      </c>
      <c r="B1" s="265"/>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IS1" s="59"/>
      <c r="IT1" s="59"/>
      <c r="IU1" s="59"/>
      <c r="IV1" s="59"/>
    </row>
    <row r="2" spans="1:256" s="49" customFormat="1" ht="20.25" customHeight="1" x14ac:dyDescent="0.15">
      <c r="A2" s="268" t="s">
        <v>104</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IS2" s="59"/>
      <c r="IT2" s="59"/>
      <c r="IU2" s="59"/>
      <c r="IV2" s="59"/>
    </row>
    <row r="3" spans="1:256" s="50" customFormat="1" ht="20.25" customHeight="1" x14ac:dyDescent="0.15">
      <c r="A3" s="250" t="s">
        <v>2</v>
      </c>
      <c r="B3" s="237" t="s">
        <v>3</v>
      </c>
      <c r="C3" s="235" t="s">
        <v>95</v>
      </c>
      <c r="D3" s="236"/>
      <c r="E3" s="236"/>
      <c r="F3" s="236"/>
      <c r="G3" s="237"/>
      <c r="H3" s="235" t="s">
        <v>5</v>
      </c>
      <c r="I3" s="236"/>
      <c r="J3" s="236"/>
      <c r="K3" s="237"/>
      <c r="L3" s="269" t="s">
        <v>6</v>
      </c>
      <c r="M3" s="270"/>
      <c r="N3" s="270"/>
      <c r="O3" s="270"/>
      <c r="P3" s="270"/>
      <c r="Q3" s="270"/>
      <c r="R3" s="270"/>
      <c r="S3" s="270"/>
      <c r="T3" s="270"/>
      <c r="U3" s="270"/>
      <c r="V3" s="270"/>
      <c r="W3" s="270"/>
      <c r="X3" s="270"/>
      <c r="Y3" s="270"/>
      <c r="Z3" s="270"/>
      <c r="AA3" s="270"/>
      <c r="AB3" s="270"/>
      <c r="AC3" s="270"/>
      <c r="AD3" s="270"/>
      <c r="AE3" s="270"/>
      <c r="AF3" s="270"/>
      <c r="AG3" s="270"/>
      <c r="AH3" s="272"/>
      <c r="AI3" s="235" t="s">
        <v>7</v>
      </c>
      <c r="AJ3" s="236"/>
      <c r="AK3" s="236"/>
      <c r="AL3" s="236"/>
      <c r="AM3" s="236"/>
      <c r="AN3" s="236"/>
      <c r="AO3" s="236"/>
      <c r="AP3" s="237"/>
      <c r="AQ3" s="235" t="s">
        <v>8</v>
      </c>
      <c r="AR3" s="236"/>
      <c r="AS3" s="236"/>
      <c r="AT3" s="237"/>
      <c r="AU3" s="235" t="s">
        <v>9</v>
      </c>
      <c r="AV3" s="236"/>
      <c r="AW3" s="236"/>
      <c r="AX3" s="237"/>
      <c r="AY3" s="235" t="s">
        <v>10</v>
      </c>
      <c r="AZ3" s="236"/>
      <c r="BA3" s="236"/>
      <c r="BB3" s="237"/>
      <c r="BC3" s="235" t="s">
        <v>11</v>
      </c>
      <c r="BD3" s="236"/>
      <c r="BE3" s="236"/>
      <c r="BF3" s="237"/>
      <c r="BG3" s="235" t="s">
        <v>12</v>
      </c>
      <c r="BH3" s="236"/>
      <c r="BI3" s="236"/>
      <c r="BJ3" s="237"/>
      <c r="BK3" s="235" t="s">
        <v>105</v>
      </c>
      <c r="BL3" s="236"/>
      <c r="BM3" s="236"/>
      <c r="BN3" s="237"/>
      <c r="BO3" s="235" t="s">
        <v>106</v>
      </c>
      <c r="BP3" s="236"/>
      <c r="BQ3" s="236"/>
      <c r="BR3" s="237"/>
      <c r="BS3" s="235" t="s">
        <v>107</v>
      </c>
      <c r="BT3" s="236"/>
      <c r="BU3" s="236"/>
      <c r="BV3" s="237"/>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row>
    <row r="4" spans="1:256" s="50" customFormat="1" ht="20.25" customHeight="1" x14ac:dyDescent="0.15">
      <c r="A4" s="251"/>
      <c r="B4" s="249"/>
      <c r="C4" s="244"/>
      <c r="D4" s="245"/>
      <c r="E4" s="245"/>
      <c r="F4" s="245"/>
      <c r="G4" s="249"/>
      <c r="H4" s="244"/>
      <c r="I4" s="245"/>
      <c r="J4" s="245"/>
      <c r="K4" s="249"/>
      <c r="L4" s="269" t="s">
        <v>17</v>
      </c>
      <c r="M4" s="270"/>
      <c r="N4" s="270"/>
      <c r="O4" s="270"/>
      <c r="P4" s="270"/>
      <c r="Q4" s="270"/>
      <c r="R4" s="270"/>
      <c r="S4" s="270"/>
      <c r="T4" s="270"/>
      <c r="U4" s="272"/>
      <c r="V4" s="235" t="s">
        <v>18</v>
      </c>
      <c r="W4" s="236"/>
      <c r="X4" s="236"/>
      <c r="Y4" s="236"/>
      <c r="Z4" s="237"/>
      <c r="AA4" s="235" t="s">
        <v>19</v>
      </c>
      <c r="AB4" s="236"/>
      <c r="AC4" s="236"/>
      <c r="AD4" s="237"/>
      <c r="AE4" s="235" t="s">
        <v>20</v>
      </c>
      <c r="AF4" s="236"/>
      <c r="AG4" s="236"/>
      <c r="AH4" s="237"/>
      <c r="AI4" s="250" t="s">
        <v>108</v>
      </c>
      <c r="AJ4" s="250" t="s">
        <v>109</v>
      </c>
      <c r="AK4" s="235" t="s">
        <v>110</v>
      </c>
      <c r="AL4" s="235" t="s">
        <v>111</v>
      </c>
      <c r="AM4" s="269" t="s">
        <v>112</v>
      </c>
      <c r="AN4" s="270"/>
      <c r="AO4" s="270"/>
      <c r="AP4" s="272"/>
      <c r="AQ4" s="244"/>
      <c r="AR4" s="245"/>
      <c r="AS4" s="245"/>
      <c r="AT4" s="249"/>
      <c r="AU4" s="244"/>
      <c r="AV4" s="245"/>
      <c r="AW4" s="245"/>
      <c r="AX4" s="249"/>
      <c r="AY4" s="244"/>
      <c r="AZ4" s="245"/>
      <c r="BA4" s="245"/>
      <c r="BB4" s="249"/>
      <c r="BC4" s="244"/>
      <c r="BD4" s="245"/>
      <c r="BE4" s="245"/>
      <c r="BF4" s="249"/>
      <c r="BG4" s="244"/>
      <c r="BH4" s="245"/>
      <c r="BI4" s="245"/>
      <c r="BJ4" s="249"/>
      <c r="BK4" s="244"/>
      <c r="BL4" s="245"/>
      <c r="BM4" s="245"/>
      <c r="BN4" s="249"/>
      <c r="BO4" s="244"/>
      <c r="BP4" s="245"/>
      <c r="BQ4" s="245"/>
      <c r="BR4" s="249"/>
      <c r="BS4" s="244"/>
      <c r="BT4" s="245"/>
      <c r="BU4" s="245"/>
      <c r="BV4" s="249"/>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row>
    <row r="5" spans="1:256" s="50" customFormat="1" ht="20.25" customHeight="1" x14ac:dyDescent="0.15">
      <c r="A5" s="251"/>
      <c r="B5" s="249"/>
      <c r="C5" s="238"/>
      <c r="D5" s="239"/>
      <c r="E5" s="239"/>
      <c r="F5" s="239"/>
      <c r="G5" s="240"/>
      <c r="H5" s="238"/>
      <c r="I5" s="239"/>
      <c r="J5" s="239"/>
      <c r="K5" s="240"/>
      <c r="L5" s="269" t="s">
        <v>4</v>
      </c>
      <c r="M5" s="270"/>
      <c r="N5" s="270"/>
      <c r="O5" s="270"/>
      <c r="P5" s="272"/>
      <c r="Q5" s="295" t="s">
        <v>113</v>
      </c>
      <c r="R5" s="296"/>
      <c r="S5" s="296"/>
      <c r="T5" s="296"/>
      <c r="U5" s="297"/>
      <c r="V5" s="238"/>
      <c r="W5" s="239"/>
      <c r="X5" s="239"/>
      <c r="Y5" s="239"/>
      <c r="Z5" s="240"/>
      <c r="AA5" s="238"/>
      <c r="AB5" s="239"/>
      <c r="AC5" s="239"/>
      <c r="AD5" s="240"/>
      <c r="AE5" s="238"/>
      <c r="AF5" s="239"/>
      <c r="AG5" s="239"/>
      <c r="AH5" s="240"/>
      <c r="AI5" s="251"/>
      <c r="AJ5" s="251"/>
      <c r="AK5" s="244"/>
      <c r="AL5" s="244"/>
      <c r="AM5" s="261" t="s">
        <v>108</v>
      </c>
      <c r="AN5" s="261" t="s">
        <v>109</v>
      </c>
      <c r="AO5" s="301" t="s">
        <v>110</v>
      </c>
      <c r="AP5" s="301" t="s">
        <v>111</v>
      </c>
      <c r="AQ5" s="238"/>
      <c r="AR5" s="239"/>
      <c r="AS5" s="239"/>
      <c r="AT5" s="240"/>
      <c r="AU5" s="238"/>
      <c r="AV5" s="239"/>
      <c r="AW5" s="239"/>
      <c r="AX5" s="240"/>
      <c r="AY5" s="238"/>
      <c r="AZ5" s="239"/>
      <c r="BA5" s="239"/>
      <c r="BB5" s="240"/>
      <c r="BC5" s="238"/>
      <c r="BD5" s="239"/>
      <c r="BE5" s="239"/>
      <c r="BF5" s="240"/>
      <c r="BG5" s="238"/>
      <c r="BH5" s="239"/>
      <c r="BI5" s="239"/>
      <c r="BJ5" s="240"/>
      <c r="BK5" s="238"/>
      <c r="BL5" s="239"/>
      <c r="BM5" s="239"/>
      <c r="BN5" s="240"/>
      <c r="BO5" s="238"/>
      <c r="BP5" s="239"/>
      <c r="BQ5" s="239"/>
      <c r="BR5" s="240"/>
      <c r="BS5" s="238"/>
      <c r="BT5" s="239"/>
      <c r="BU5" s="239"/>
      <c r="BV5" s="240"/>
      <c r="BW5" s="55"/>
      <c r="BX5" s="108"/>
      <c r="BY5" s="108"/>
      <c r="BZ5" s="108"/>
      <c r="CA5" s="108"/>
      <c r="CB5" s="108"/>
      <c r="CC5" s="108"/>
      <c r="CD5" s="108"/>
      <c r="CE5" s="108"/>
      <c r="CF5" s="108"/>
      <c r="CG5" s="108"/>
      <c r="CH5" s="108"/>
      <c r="CI5" s="108"/>
      <c r="CJ5" s="108"/>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row>
    <row r="6" spans="1:256" s="49" customFormat="1" ht="20.25" customHeight="1" x14ac:dyDescent="0.15">
      <c r="A6" s="252"/>
      <c r="B6" s="240"/>
      <c r="C6" s="65" t="s">
        <v>108</v>
      </c>
      <c r="D6" s="65" t="s">
        <v>109</v>
      </c>
      <c r="E6" s="65" t="s">
        <v>114</v>
      </c>
      <c r="F6" s="66" t="s">
        <v>110</v>
      </c>
      <c r="G6" s="66" t="s">
        <v>111</v>
      </c>
      <c r="H6" s="65" t="s">
        <v>108</v>
      </c>
      <c r="I6" s="65" t="s">
        <v>109</v>
      </c>
      <c r="J6" s="66" t="s">
        <v>110</v>
      </c>
      <c r="K6" s="66" t="s">
        <v>111</v>
      </c>
      <c r="L6" s="65" t="s">
        <v>108</v>
      </c>
      <c r="M6" s="65" t="s">
        <v>109</v>
      </c>
      <c r="N6" s="65" t="s">
        <v>114</v>
      </c>
      <c r="O6" s="66" t="s">
        <v>110</v>
      </c>
      <c r="P6" s="66" t="s">
        <v>111</v>
      </c>
      <c r="Q6" s="97" t="s">
        <v>108</v>
      </c>
      <c r="R6" s="97" t="s">
        <v>115</v>
      </c>
      <c r="S6" s="98" t="s">
        <v>114</v>
      </c>
      <c r="T6" s="97" t="s">
        <v>110</v>
      </c>
      <c r="U6" s="97" t="s">
        <v>111</v>
      </c>
      <c r="V6" s="65" t="s">
        <v>108</v>
      </c>
      <c r="W6" s="65" t="s">
        <v>109</v>
      </c>
      <c r="X6" s="65" t="s">
        <v>114</v>
      </c>
      <c r="Y6" s="66" t="s">
        <v>110</v>
      </c>
      <c r="Z6" s="66" t="s">
        <v>111</v>
      </c>
      <c r="AA6" s="65" t="s">
        <v>108</v>
      </c>
      <c r="AB6" s="65" t="s">
        <v>109</v>
      </c>
      <c r="AC6" s="66" t="s">
        <v>110</v>
      </c>
      <c r="AD6" s="66" t="s">
        <v>111</v>
      </c>
      <c r="AE6" s="65" t="s">
        <v>108</v>
      </c>
      <c r="AF6" s="65" t="s">
        <v>109</v>
      </c>
      <c r="AG6" s="66" t="s">
        <v>110</v>
      </c>
      <c r="AH6" s="66" t="s">
        <v>111</v>
      </c>
      <c r="AI6" s="293"/>
      <c r="AJ6" s="293"/>
      <c r="AK6" s="294"/>
      <c r="AL6" s="294" t="s">
        <v>116</v>
      </c>
      <c r="AM6" s="300"/>
      <c r="AN6" s="300"/>
      <c r="AO6" s="302"/>
      <c r="AP6" s="302"/>
      <c r="AQ6" s="65" t="s">
        <v>108</v>
      </c>
      <c r="AR6" s="65" t="s">
        <v>109</v>
      </c>
      <c r="AS6" s="66" t="s">
        <v>110</v>
      </c>
      <c r="AT6" s="66" t="s">
        <v>111</v>
      </c>
      <c r="AU6" s="65" t="s">
        <v>108</v>
      </c>
      <c r="AV6" s="65" t="s">
        <v>109</v>
      </c>
      <c r="AW6" s="66" t="s">
        <v>110</v>
      </c>
      <c r="AX6" s="66" t="s">
        <v>111</v>
      </c>
      <c r="AY6" s="65" t="s">
        <v>108</v>
      </c>
      <c r="AZ6" s="65" t="s">
        <v>109</v>
      </c>
      <c r="BA6" s="66" t="s">
        <v>110</v>
      </c>
      <c r="BB6" s="66" t="s">
        <v>111</v>
      </c>
      <c r="BC6" s="65" t="s">
        <v>108</v>
      </c>
      <c r="BD6" s="65" t="s">
        <v>109</v>
      </c>
      <c r="BE6" s="66" t="s">
        <v>110</v>
      </c>
      <c r="BF6" s="66" t="s">
        <v>111</v>
      </c>
      <c r="BG6" s="65" t="s">
        <v>108</v>
      </c>
      <c r="BH6" s="65" t="s">
        <v>109</v>
      </c>
      <c r="BI6" s="107" t="s">
        <v>110</v>
      </c>
      <c r="BJ6" s="107" t="s">
        <v>111</v>
      </c>
      <c r="BK6" s="65" t="s">
        <v>108</v>
      </c>
      <c r="BL6" s="65" t="s">
        <v>109</v>
      </c>
      <c r="BM6" s="66" t="s">
        <v>110</v>
      </c>
      <c r="BN6" s="66" t="s">
        <v>111</v>
      </c>
      <c r="BO6" s="65" t="s">
        <v>108</v>
      </c>
      <c r="BP6" s="65" t="s">
        <v>109</v>
      </c>
      <c r="BQ6" s="66" t="s">
        <v>110</v>
      </c>
      <c r="BR6" s="66" t="s">
        <v>111</v>
      </c>
      <c r="BS6" s="65" t="s">
        <v>108</v>
      </c>
      <c r="BT6" s="65" t="s">
        <v>109</v>
      </c>
      <c r="BU6" s="66" t="s">
        <v>110</v>
      </c>
      <c r="BV6" s="66" t="s">
        <v>111</v>
      </c>
      <c r="BX6" s="109"/>
      <c r="BY6" s="109"/>
      <c r="BZ6" s="109"/>
      <c r="CA6" s="109"/>
      <c r="CB6" s="109"/>
      <c r="CC6" s="109"/>
      <c r="CD6" s="109"/>
      <c r="CE6" s="109"/>
      <c r="CF6" s="109"/>
      <c r="CG6" s="109"/>
      <c r="CH6" s="109"/>
      <c r="CI6" s="109"/>
      <c r="CJ6" s="109"/>
      <c r="IS6" s="59"/>
      <c r="IT6" s="59"/>
      <c r="IU6" s="59"/>
      <c r="IV6" s="59"/>
    </row>
    <row r="7" spans="1:256" s="51" customFormat="1" ht="20.25" customHeight="1" x14ac:dyDescent="0.15">
      <c r="A7" s="262" t="s">
        <v>189</v>
      </c>
      <c r="B7" s="72" t="s">
        <v>40</v>
      </c>
      <c r="C7" s="48">
        <v>4570.6836789999998</v>
      </c>
      <c r="D7" s="48">
        <v>4813</v>
      </c>
      <c r="E7" s="48">
        <v>50.782269902236898</v>
      </c>
      <c r="F7" s="48">
        <v>14344.575591999999</v>
      </c>
      <c r="G7" s="48">
        <v>2699</v>
      </c>
      <c r="H7" s="48">
        <v>1248.0043029999999</v>
      </c>
      <c r="I7" s="48">
        <v>43</v>
      </c>
      <c r="J7" s="48">
        <v>1446.352815</v>
      </c>
      <c r="K7" s="48">
        <v>52</v>
      </c>
      <c r="L7" s="48">
        <v>3029.1026310000002</v>
      </c>
      <c r="M7" s="48">
        <v>4637</v>
      </c>
      <c r="N7" s="48"/>
      <c r="O7" s="48">
        <v>8231.1242099999999</v>
      </c>
      <c r="P7" s="48">
        <v>2396</v>
      </c>
      <c r="Q7" s="48">
        <v>19.196874000000001</v>
      </c>
      <c r="R7" s="48">
        <v>2</v>
      </c>
      <c r="S7" s="48"/>
      <c r="T7" s="48">
        <v>18.344669</v>
      </c>
      <c r="U7" s="48">
        <v>4</v>
      </c>
      <c r="V7" s="99">
        <v>3029.1026310000002</v>
      </c>
      <c r="W7" s="99">
        <v>4637</v>
      </c>
      <c r="X7" s="100"/>
      <c r="Y7" s="99">
        <v>8231.1242099999999</v>
      </c>
      <c r="Z7" s="99">
        <v>2396</v>
      </c>
      <c r="AA7" s="48">
        <v>0</v>
      </c>
      <c r="AB7" s="48">
        <v>0</v>
      </c>
      <c r="AC7" s="48">
        <v>0</v>
      </c>
      <c r="AD7" s="48">
        <v>0</v>
      </c>
      <c r="AE7" s="48">
        <v>0</v>
      </c>
      <c r="AF7" s="48">
        <v>0</v>
      </c>
      <c r="AG7" s="48">
        <v>0</v>
      </c>
      <c r="AH7" s="48">
        <v>0</v>
      </c>
      <c r="AI7" s="48">
        <v>0</v>
      </c>
      <c r="AJ7" s="48">
        <v>0</v>
      </c>
      <c r="AK7" s="48">
        <v>0.57150000000000001</v>
      </c>
      <c r="AL7" s="48">
        <v>2</v>
      </c>
      <c r="AM7" s="48">
        <v>0</v>
      </c>
      <c r="AN7" s="48">
        <v>0</v>
      </c>
      <c r="AO7" s="48">
        <v>0</v>
      </c>
      <c r="AP7" s="48">
        <v>0</v>
      </c>
      <c r="AQ7" s="48">
        <v>5.1829999999999998</v>
      </c>
      <c r="AR7" s="48">
        <v>21</v>
      </c>
      <c r="AS7" s="48">
        <v>0</v>
      </c>
      <c r="AT7" s="48">
        <v>0</v>
      </c>
      <c r="AU7" s="48">
        <v>25.434646999999998</v>
      </c>
      <c r="AV7" s="48">
        <v>7</v>
      </c>
      <c r="AW7" s="48">
        <v>1441.876595</v>
      </c>
      <c r="AX7" s="48">
        <v>42</v>
      </c>
      <c r="AY7" s="48">
        <v>25.247983999999999</v>
      </c>
      <c r="AZ7" s="48">
        <v>21</v>
      </c>
      <c r="BA7" s="48">
        <v>122.12786</v>
      </c>
      <c r="BB7" s="48">
        <v>20</v>
      </c>
      <c r="BC7" s="48">
        <v>0</v>
      </c>
      <c r="BD7" s="48">
        <v>0</v>
      </c>
      <c r="BE7" s="48">
        <v>10</v>
      </c>
      <c r="BF7" s="48">
        <v>1</v>
      </c>
      <c r="BG7" s="48">
        <v>89.000427999999999</v>
      </c>
      <c r="BH7" s="48">
        <v>37</v>
      </c>
      <c r="BI7" s="48">
        <v>100.69880000000001</v>
      </c>
      <c r="BJ7" s="48">
        <v>17</v>
      </c>
      <c r="BK7" s="48">
        <v>41.218040999999999</v>
      </c>
      <c r="BL7" s="48">
        <v>40</v>
      </c>
      <c r="BM7" s="48">
        <v>150.1859</v>
      </c>
      <c r="BN7" s="48">
        <v>18</v>
      </c>
      <c r="BO7" s="48">
        <v>0.12562100000000001</v>
      </c>
      <c r="BP7" s="48">
        <v>2</v>
      </c>
      <c r="BQ7" s="48">
        <v>0.2034</v>
      </c>
      <c r="BR7" s="48">
        <v>1</v>
      </c>
      <c r="BS7" s="99">
        <v>107.367024</v>
      </c>
      <c r="BT7" s="48">
        <v>5</v>
      </c>
      <c r="BU7" s="48">
        <v>2841.4345119999998</v>
      </c>
      <c r="BV7" s="48">
        <v>150</v>
      </c>
      <c r="BW7" s="110">
        <f t="shared" ref="BW7:BW61" si="0">H7+L7+AI7+AQ7+AU7+AY7+BC7+BG7+BK7+BO7+BS7</f>
        <v>4570.6836790000007</v>
      </c>
      <c r="BX7" s="110">
        <f t="shared" ref="BX7:BX61" si="1">C7-BW7</f>
        <v>0</v>
      </c>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c r="HV7" s="110"/>
      <c r="HW7" s="110"/>
      <c r="HX7" s="110"/>
      <c r="HY7" s="110"/>
      <c r="HZ7" s="110"/>
      <c r="IA7" s="110"/>
      <c r="IB7" s="110"/>
      <c r="IC7" s="110"/>
      <c r="ID7" s="110"/>
      <c r="IE7" s="110"/>
      <c r="IF7" s="110"/>
      <c r="IG7" s="110"/>
      <c r="IH7" s="110"/>
      <c r="II7" s="110"/>
      <c r="IJ7" s="110"/>
      <c r="IK7" s="110"/>
      <c r="IL7" s="110"/>
      <c r="IM7" s="110"/>
      <c r="IN7" s="110"/>
      <c r="IO7" s="110"/>
      <c r="IP7" s="110"/>
      <c r="IQ7" s="110"/>
      <c r="IR7" s="110"/>
      <c r="IS7" s="110"/>
      <c r="IT7" s="110"/>
      <c r="IU7" s="110"/>
      <c r="IV7" s="110"/>
    </row>
    <row r="8" spans="1:256" s="51" customFormat="1" ht="20.25" customHeight="1" x14ac:dyDescent="0.15">
      <c r="A8" s="263"/>
      <c r="B8" s="73" t="s">
        <v>41</v>
      </c>
      <c r="C8" s="74">
        <v>0</v>
      </c>
      <c r="D8" s="74">
        <v>0</v>
      </c>
      <c r="E8" s="74" t="e">
        <v>#DIV/0!</v>
      </c>
      <c r="F8" s="74">
        <v>94.570250999999999</v>
      </c>
      <c r="G8" s="74">
        <v>27</v>
      </c>
      <c r="H8" s="74">
        <v>0</v>
      </c>
      <c r="I8" s="74">
        <v>0</v>
      </c>
      <c r="J8" s="74">
        <v>0</v>
      </c>
      <c r="K8" s="74">
        <v>0</v>
      </c>
      <c r="L8" s="74">
        <v>0</v>
      </c>
      <c r="M8" s="74">
        <v>0</v>
      </c>
      <c r="N8" s="74"/>
      <c r="O8" s="74">
        <v>0</v>
      </c>
      <c r="P8" s="74">
        <v>0</v>
      </c>
      <c r="Q8" s="74">
        <v>0</v>
      </c>
      <c r="R8" s="74">
        <v>0</v>
      </c>
      <c r="S8" s="74"/>
      <c r="T8" s="74">
        <v>0</v>
      </c>
      <c r="U8" s="74">
        <v>0</v>
      </c>
      <c r="V8" s="74">
        <v>0</v>
      </c>
      <c r="W8" s="74">
        <v>0</v>
      </c>
      <c r="X8" s="74"/>
      <c r="Y8" s="74">
        <v>0</v>
      </c>
      <c r="Z8" s="74">
        <v>0</v>
      </c>
      <c r="AA8" s="74">
        <v>0</v>
      </c>
      <c r="AB8" s="74">
        <v>0</v>
      </c>
      <c r="AC8" s="74">
        <v>0</v>
      </c>
      <c r="AD8" s="74">
        <v>0</v>
      </c>
      <c r="AE8" s="74">
        <v>0</v>
      </c>
      <c r="AF8" s="74">
        <v>0</v>
      </c>
      <c r="AG8" s="74">
        <v>0</v>
      </c>
      <c r="AH8" s="74">
        <v>0</v>
      </c>
      <c r="AI8" s="74">
        <v>0</v>
      </c>
      <c r="AJ8" s="74">
        <v>0</v>
      </c>
      <c r="AK8" s="74">
        <v>0</v>
      </c>
      <c r="AL8" s="74">
        <v>0</v>
      </c>
      <c r="AM8" s="74">
        <v>0</v>
      </c>
      <c r="AN8" s="74">
        <v>0</v>
      </c>
      <c r="AO8" s="74">
        <v>0</v>
      </c>
      <c r="AP8" s="74">
        <v>0</v>
      </c>
      <c r="AQ8" s="74">
        <v>0</v>
      </c>
      <c r="AR8" s="74">
        <v>0</v>
      </c>
      <c r="AS8" s="74">
        <v>0</v>
      </c>
      <c r="AT8" s="74">
        <v>0</v>
      </c>
      <c r="AU8" s="74">
        <v>0</v>
      </c>
      <c r="AV8" s="74">
        <v>0</v>
      </c>
      <c r="AW8" s="74">
        <v>94.570250999999999</v>
      </c>
      <c r="AX8" s="74">
        <v>27</v>
      </c>
      <c r="AY8" s="74">
        <v>0</v>
      </c>
      <c r="AZ8" s="74">
        <v>0</v>
      </c>
      <c r="BA8" s="74">
        <v>0</v>
      </c>
      <c r="BB8" s="74">
        <v>0</v>
      </c>
      <c r="BC8" s="74">
        <v>0</v>
      </c>
      <c r="BD8" s="74">
        <v>0</v>
      </c>
      <c r="BE8" s="74">
        <v>0</v>
      </c>
      <c r="BF8" s="74">
        <v>0</v>
      </c>
      <c r="BG8" s="74">
        <v>0</v>
      </c>
      <c r="BH8" s="74">
        <v>0</v>
      </c>
      <c r="BI8" s="74">
        <v>0</v>
      </c>
      <c r="BJ8" s="74">
        <v>0</v>
      </c>
      <c r="BK8" s="74">
        <v>0</v>
      </c>
      <c r="BL8" s="74">
        <v>0</v>
      </c>
      <c r="BM8" s="74">
        <v>0</v>
      </c>
      <c r="BN8" s="74">
        <v>0</v>
      </c>
      <c r="BO8" s="74">
        <v>0</v>
      </c>
      <c r="BP8" s="74">
        <v>0</v>
      </c>
      <c r="BQ8" s="74">
        <v>0</v>
      </c>
      <c r="BR8" s="74">
        <v>0</v>
      </c>
      <c r="BS8" s="74">
        <v>0</v>
      </c>
      <c r="BT8" s="74">
        <v>0</v>
      </c>
      <c r="BU8" s="74">
        <v>0</v>
      </c>
      <c r="BV8" s="74">
        <v>0</v>
      </c>
      <c r="BW8" s="110">
        <f t="shared" si="0"/>
        <v>0</v>
      </c>
      <c r="BX8" s="110">
        <f t="shared" si="1"/>
        <v>0</v>
      </c>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0"/>
      <c r="HS8" s="110"/>
      <c r="HT8" s="110"/>
      <c r="HU8" s="110"/>
      <c r="HV8" s="110"/>
      <c r="HW8" s="110"/>
      <c r="HX8" s="110"/>
      <c r="HY8" s="110"/>
      <c r="HZ8" s="110"/>
      <c r="IA8" s="110"/>
      <c r="IB8" s="110"/>
      <c r="IC8" s="110"/>
      <c r="ID8" s="110"/>
      <c r="IE8" s="110"/>
      <c r="IF8" s="110"/>
      <c r="IG8" s="110"/>
      <c r="IH8" s="110"/>
      <c r="II8" s="110"/>
      <c r="IJ8" s="110"/>
      <c r="IK8" s="110"/>
      <c r="IL8" s="110"/>
      <c r="IM8" s="110"/>
      <c r="IN8" s="110"/>
      <c r="IO8" s="110"/>
      <c r="IP8" s="110"/>
      <c r="IQ8" s="110"/>
      <c r="IR8" s="110"/>
      <c r="IS8" s="110"/>
      <c r="IT8" s="110"/>
      <c r="IU8" s="110"/>
      <c r="IV8" s="110"/>
    </row>
    <row r="9" spans="1:256" s="51" customFormat="1" ht="20.25" customHeight="1" x14ac:dyDescent="0.15">
      <c r="A9" s="263"/>
      <c r="B9" s="75" t="s">
        <v>30</v>
      </c>
      <c r="C9" s="74">
        <v>27563.682690000001</v>
      </c>
      <c r="D9" s="74">
        <v>46645</v>
      </c>
      <c r="E9" s="74">
        <v>51.516106630375397</v>
      </c>
      <c r="F9" s="74">
        <v>111963.547267</v>
      </c>
      <c r="G9" s="74">
        <v>32003</v>
      </c>
      <c r="H9" s="74">
        <v>573.77917500000001</v>
      </c>
      <c r="I9" s="74">
        <v>160</v>
      </c>
      <c r="J9" s="74">
        <v>19177.478863</v>
      </c>
      <c r="K9" s="74">
        <v>731</v>
      </c>
      <c r="L9" s="74">
        <v>23309.961157999998</v>
      </c>
      <c r="M9" s="74">
        <v>35732</v>
      </c>
      <c r="N9" s="74"/>
      <c r="O9" s="74">
        <v>70255.902604000003</v>
      </c>
      <c r="P9" s="74">
        <v>24874</v>
      </c>
      <c r="Q9" s="74">
        <v>434.219019</v>
      </c>
      <c r="R9" s="74">
        <v>651</v>
      </c>
      <c r="S9" s="74"/>
      <c r="T9" s="74">
        <v>1769.403278</v>
      </c>
      <c r="U9" s="74">
        <v>511</v>
      </c>
      <c r="V9" s="74">
        <v>23206.074616000002</v>
      </c>
      <c r="W9" s="74">
        <v>35606</v>
      </c>
      <c r="X9" s="74"/>
      <c r="Y9" s="74">
        <v>69677.814455</v>
      </c>
      <c r="Z9" s="74">
        <v>24688</v>
      </c>
      <c r="AA9" s="74">
        <v>96.850846000000004</v>
      </c>
      <c r="AB9" s="74">
        <v>106</v>
      </c>
      <c r="AC9" s="74">
        <v>489.84141799999998</v>
      </c>
      <c r="AD9" s="74">
        <v>164</v>
      </c>
      <c r="AE9" s="74">
        <v>7.0356959999999997</v>
      </c>
      <c r="AF9" s="74">
        <v>20</v>
      </c>
      <c r="AG9" s="74">
        <v>88.246730999999997</v>
      </c>
      <c r="AH9" s="74">
        <v>22</v>
      </c>
      <c r="AI9" s="74">
        <v>650.18309199999999</v>
      </c>
      <c r="AJ9" s="74">
        <v>3863</v>
      </c>
      <c r="AK9" s="74">
        <v>1144.081905</v>
      </c>
      <c r="AL9" s="74">
        <v>980</v>
      </c>
      <c r="AM9" s="74">
        <v>650.18309199999999</v>
      </c>
      <c r="AN9" s="74">
        <v>3863</v>
      </c>
      <c r="AO9" s="74">
        <v>1144.081905</v>
      </c>
      <c r="AP9" s="74">
        <v>980</v>
      </c>
      <c r="AQ9" s="74">
        <v>144.735581</v>
      </c>
      <c r="AR9" s="74">
        <v>846</v>
      </c>
      <c r="AS9" s="74">
        <v>71.419300000000007</v>
      </c>
      <c r="AT9" s="74">
        <v>43</v>
      </c>
      <c r="AU9" s="74">
        <v>423.33872700000001</v>
      </c>
      <c r="AV9" s="74">
        <v>22</v>
      </c>
      <c r="AW9" s="74">
        <v>3351.5098589999998</v>
      </c>
      <c r="AX9" s="74">
        <v>129</v>
      </c>
      <c r="AY9" s="74">
        <v>144.91576599999999</v>
      </c>
      <c r="AZ9" s="74">
        <v>594</v>
      </c>
      <c r="BA9" s="74">
        <v>1183.467672</v>
      </c>
      <c r="BB9" s="74">
        <v>327</v>
      </c>
      <c r="BC9" s="74">
        <v>39.853751000000003</v>
      </c>
      <c r="BD9" s="74">
        <v>9</v>
      </c>
      <c r="BE9" s="74">
        <v>169.089077</v>
      </c>
      <c r="BF9" s="74">
        <v>18</v>
      </c>
      <c r="BG9" s="74">
        <v>1248.66074</v>
      </c>
      <c r="BH9" s="74">
        <v>804</v>
      </c>
      <c r="BI9" s="74">
        <v>13465.797504</v>
      </c>
      <c r="BJ9" s="74">
        <v>3613</v>
      </c>
      <c r="BK9" s="74">
        <v>695.72144500000002</v>
      </c>
      <c r="BL9" s="74">
        <v>1138</v>
      </c>
      <c r="BM9" s="74">
        <v>2950.3194880000001</v>
      </c>
      <c r="BN9" s="74">
        <v>1273</v>
      </c>
      <c r="BO9" s="74">
        <v>331.93797000000001</v>
      </c>
      <c r="BP9" s="74">
        <v>3472</v>
      </c>
      <c r="BQ9" s="74">
        <v>20.249525999999999</v>
      </c>
      <c r="BR9" s="74">
        <v>7</v>
      </c>
      <c r="BS9" s="74">
        <v>0.59528499999697704</v>
      </c>
      <c r="BT9" s="74">
        <v>5</v>
      </c>
      <c r="BU9" s="74">
        <v>174.231469000006</v>
      </c>
      <c r="BV9" s="74">
        <v>8</v>
      </c>
      <c r="BW9" s="110">
        <f t="shared" si="0"/>
        <v>27563.682689999987</v>
      </c>
      <c r="BX9" s="110">
        <f t="shared" si="1"/>
        <v>0</v>
      </c>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0"/>
      <c r="HS9" s="110"/>
      <c r="HT9" s="110"/>
      <c r="HU9" s="110"/>
      <c r="HV9" s="110"/>
      <c r="HW9" s="110"/>
      <c r="HX9" s="110"/>
      <c r="HY9" s="110"/>
      <c r="HZ9" s="110"/>
      <c r="IA9" s="110"/>
      <c r="IB9" s="110"/>
      <c r="IC9" s="110"/>
      <c r="ID9" s="110"/>
      <c r="IE9" s="110"/>
      <c r="IF9" s="110"/>
      <c r="IG9" s="110"/>
      <c r="IH9" s="110"/>
      <c r="II9" s="110"/>
      <c r="IJ9" s="110"/>
      <c r="IK9" s="110"/>
      <c r="IL9" s="110"/>
      <c r="IM9" s="110"/>
      <c r="IN9" s="110"/>
      <c r="IO9" s="110"/>
      <c r="IP9" s="110"/>
      <c r="IQ9" s="110"/>
      <c r="IR9" s="110"/>
      <c r="IS9" s="110"/>
      <c r="IT9" s="110"/>
      <c r="IU9" s="110"/>
      <c r="IV9" s="110"/>
    </row>
    <row r="10" spans="1:256" s="51" customFormat="1" ht="18.95" customHeight="1" x14ac:dyDescent="0.15">
      <c r="A10" s="263"/>
      <c r="B10" s="69" t="s">
        <v>31</v>
      </c>
      <c r="C10" s="74">
        <v>4835.2604019999999</v>
      </c>
      <c r="D10" s="74">
        <v>9295</v>
      </c>
      <c r="E10" s="74">
        <v>34.911773538760698</v>
      </c>
      <c r="F10" s="74">
        <v>22911.571234999999</v>
      </c>
      <c r="G10" s="74">
        <v>6657</v>
      </c>
      <c r="H10" s="74">
        <v>50.882987</v>
      </c>
      <c r="I10" s="74">
        <v>19</v>
      </c>
      <c r="J10" s="74">
        <v>2101.586898</v>
      </c>
      <c r="K10" s="74">
        <v>117</v>
      </c>
      <c r="L10" s="74">
        <v>4569.2211390000002</v>
      </c>
      <c r="M10" s="74">
        <v>8200</v>
      </c>
      <c r="N10" s="74">
        <v>45.065853738868597</v>
      </c>
      <c r="O10" s="74">
        <v>11089.219805000001</v>
      </c>
      <c r="P10" s="74">
        <v>3723</v>
      </c>
      <c r="Q10" s="74">
        <v>194.038442</v>
      </c>
      <c r="R10" s="74">
        <v>466</v>
      </c>
      <c r="S10" s="74">
        <v>37.026297325940099</v>
      </c>
      <c r="T10" s="74">
        <v>306.01401800000002</v>
      </c>
      <c r="U10" s="74">
        <v>161</v>
      </c>
      <c r="V10" s="74">
        <v>4563.9344890000002</v>
      </c>
      <c r="W10" s="74">
        <v>8184</v>
      </c>
      <c r="X10" s="74">
        <v>45.059655842124897</v>
      </c>
      <c r="Y10" s="74">
        <v>11041.244456</v>
      </c>
      <c r="Z10" s="74">
        <v>3710</v>
      </c>
      <c r="AA10" s="74">
        <v>5.0963500000000002</v>
      </c>
      <c r="AB10" s="74">
        <v>15</v>
      </c>
      <c r="AC10" s="74">
        <v>47.975349000000001</v>
      </c>
      <c r="AD10" s="74">
        <v>13</v>
      </c>
      <c r="AE10" s="74">
        <v>0.1903</v>
      </c>
      <c r="AF10" s="74">
        <v>1</v>
      </c>
      <c r="AG10" s="74">
        <v>0</v>
      </c>
      <c r="AH10" s="74">
        <v>0</v>
      </c>
      <c r="AI10" s="74">
        <v>0.9</v>
      </c>
      <c r="AJ10" s="74">
        <v>9</v>
      </c>
      <c r="AK10" s="74">
        <v>6.27</v>
      </c>
      <c r="AL10" s="74">
        <v>72</v>
      </c>
      <c r="AM10" s="74">
        <v>0.9</v>
      </c>
      <c r="AN10" s="74">
        <v>9</v>
      </c>
      <c r="AO10" s="74">
        <v>6.27</v>
      </c>
      <c r="AP10" s="74">
        <v>72</v>
      </c>
      <c r="AQ10" s="74">
        <v>0.24490000000000001</v>
      </c>
      <c r="AR10" s="74">
        <v>4</v>
      </c>
      <c r="AS10" s="74">
        <v>14.899900000000001</v>
      </c>
      <c r="AT10" s="74">
        <v>7</v>
      </c>
      <c r="AU10" s="74">
        <v>13.769021</v>
      </c>
      <c r="AV10" s="74">
        <v>11</v>
      </c>
      <c r="AW10" s="74">
        <v>4244.6127200000001</v>
      </c>
      <c r="AX10" s="74">
        <v>129</v>
      </c>
      <c r="AY10" s="74">
        <v>1.675538</v>
      </c>
      <c r="AZ10" s="74">
        <v>16</v>
      </c>
      <c r="BA10" s="74">
        <v>160.87830099999999</v>
      </c>
      <c r="BB10" s="74">
        <v>15</v>
      </c>
      <c r="BC10" s="74">
        <v>0</v>
      </c>
      <c r="BD10" s="74">
        <v>0</v>
      </c>
      <c r="BE10" s="74">
        <v>0</v>
      </c>
      <c r="BF10" s="74">
        <v>0</v>
      </c>
      <c r="BG10" s="74">
        <v>79.319282000000001</v>
      </c>
      <c r="BH10" s="74">
        <v>172</v>
      </c>
      <c r="BI10" s="74">
        <v>2449.4396900000002</v>
      </c>
      <c r="BJ10" s="74">
        <v>1836</v>
      </c>
      <c r="BK10" s="74">
        <v>60.376448000000003</v>
      </c>
      <c r="BL10" s="74">
        <v>196</v>
      </c>
      <c r="BM10" s="74">
        <v>2590.5735410000002</v>
      </c>
      <c r="BN10" s="74">
        <v>551</v>
      </c>
      <c r="BO10" s="74">
        <v>58.871045000000002</v>
      </c>
      <c r="BP10" s="74">
        <v>668</v>
      </c>
      <c r="BQ10" s="74">
        <v>216.59137999999999</v>
      </c>
      <c r="BR10" s="74">
        <v>201</v>
      </c>
      <c r="BS10" s="74">
        <v>0</v>
      </c>
      <c r="BT10" s="74">
        <v>0</v>
      </c>
      <c r="BU10" s="74">
        <v>37.5</v>
      </c>
      <c r="BV10" s="74">
        <v>6</v>
      </c>
      <c r="BW10" s="110">
        <f t="shared" si="0"/>
        <v>4835.2603600000002</v>
      </c>
      <c r="BX10" s="110">
        <f t="shared" si="1"/>
        <v>4.1999999666586518E-5</v>
      </c>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0"/>
      <c r="HS10" s="110"/>
      <c r="HT10" s="110"/>
      <c r="HU10" s="110"/>
      <c r="HV10" s="110"/>
      <c r="HW10" s="110"/>
      <c r="HX10" s="110"/>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row>
    <row r="11" spans="1:256" s="51" customFormat="1" ht="20.25" customHeight="1" x14ac:dyDescent="0.15">
      <c r="A11" s="263"/>
      <c r="B11" s="69" t="s">
        <v>32</v>
      </c>
      <c r="C11" s="76">
        <v>27899.416782</v>
      </c>
      <c r="D11" s="76">
        <v>44219</v>
      </c>
      <c r="E11" s="76">
        <v>37.530330826377401</v>
      </c>
      <c r="F11" s="76">
        <v>141651.68116800001</v>
      </c>
      <c r="G11" s="76">
        <v>60475</v>
      </c>
      <c r="H11" s="76">
        <v>614.22562600000003</v>
      </c>
      <c r="I11" s="76">
        <v>207</v>
      </c>
      <c r="J11" s="76">
        <v>13956.562148999999</v>
      </c>
      <c r="K11" s="76">
        <v>829</v>
      </c>
      <c r="L11" s="76">
        <v>24963.830170000001</v>
      </c>
      <c r="M11" s="76">
        <v>43042</v>
      </c>
      <c r="N11" s="76">
        <v>46.129450490277101</v>
      </c>
      <c r="O11" s="76">
        <v>112121.607455</v>
      </c>
      <c r="P11" s="76">
        <v>48768</v>
      </c>
      <c r="Q11" s="76">
        <v>3712.8358290000001</v>
      </c>
      <c r="R11" s="76">
        <v>7076</v>
      </c>
      <c r="S11" s="76">
        <v>3517.19088990418</v>
      </c>
      <c r="T11" s="76">
        <v>20444.476606</v>
      </c>
      <c r="U11" s="76">
        <v>10008</v>
      </c>
      <c r="V11" s="76">
        <v>24910.329932000001</v>
      </c>
      <c r="W11" s="76">
        <v>43024</v>
      </c>
      <c r="X11" s="76">
        <v>46.053770084749402</v>
      </c>
      <c r="Y11" s="76">
        <v>111618.35123499999</v>
      </c>
      <c r="Z11" s="76">
        <v>48474</v>
      </c>
      <c r="AA11" s="76">
        <v>20.417983</v>
      </c>
      <c r="AB11" s="76">
        <v>15</v>
      </c>
      <c r="AC11" s="76">
        <v>364.10891900000001</v>
      </c>
      <c r="AD11" s="76">
        <v>232</v>
      </c>
      <c r="AE11" s="76">
        <v>33.082255000000004</v>
      </c>
      <c r="AF11" s="76">
        <v>3</v>
      </c>
      <c r="AG11" s="76">
        <v>139.147301</v>
      </c>
      <c r="AH11" s="76">
        <v>62</v>
      </c>
      <c r="AI11" s="76">
        <v>27.976758</v>
      </c>
      <c r="AJ11" s="76">
        <v>244</v>
      </c>
      <c r="AK11" s="76">
        <v>2.1152050000000702</v>
      </c>
      <c r="AL11" s="76">
        <v>19</v>
      </c>
      <c r="AM11" s="76">
        <v>27.976758</v>
      </c>
      <c r="AN11" s="76">
        <v>244</v>
      </c>
      <c r="AO11" s="76">
        <v>2.115205</v>
      </c>
      <c r="AP11" s="76">
        <v>19</v>
      </c>
      <c r="AQ11" s="76">
        <v>12.278619000000001</v>
      </c>
      <c r="AR11" s="76">
        <v>103</v>
      </c>
      <c r="AS11" s="76">
        <v>159.83497</v>
      </c>
      <c r="AT11" s="76">
        <v>583</v>
      </c>
      <c r="AU11" s="76">
        <v>277.45087999999998</v>
      </c>
      <c r="AV11" s="76">
        <v>16</v>
      </c>
      <c r="AW11" s="76">
        <v>4752.4494679999998</v>
      </c>
      <c r="AX11" s="76">
        <v>126</v>
      </c>
      <c r="AY11" s="76">
        <v>35.235812000000003</v>
      </c>
      <c r="AZ11" s="76">
        <v>10</v>
      </c>
      <c r="BA11" s="76">
        <v>780.98134800000003</v>
      </c>
      <c r="BB11" s="76">
        <v>41</v>
      </c>
      <c r="BC11" s="76">
        <v>1223.7651539999999</v>
      </c>
      <c r="BD11" s="76">
        <v>1</v>
      </c>
      <c r="BE11" s="76">
        <v>2532.105204</v>
      </c>
      <c r="BF11" s="76">
        <v>31</v>
      </c>
      <c r="BG11" s="76">
        <v>330.09513900000002</v>
      </c>
      <c r="BH11" s="76">
        <v>219</v>
      </c>
      <c r="BI11" s="76">
        <v>3774.5631290000001</v>
      </c>
      <c r="BJ11" s="76">
        <v>829</v>
      </c>
      <c r="BK11" s="76">
        <v>298.90558600000003</v>
      </c>
      <c r="BL11" s="76">
        <v>97</v>
      </c>
      <c r="BM11" s="76">
        <v>2619.8309509999999</v>
      </c>
      <c r="BN11" s="76">
        <v>5367</v>
      </c>
      <c r="BO11" s="76">
        <v>92.085013000000004</v>
      </c>
      <c r="BP11" s="76">
        <v>279</v>
      </c>
      <c r="BQ11" s="76">
        <v>934.33320900000001</v>
      </c>
      <c r="BR11" s="76">
        <v>3874</v>
      </c>
      <c r="BS11" s="76">
        <v>23.5680249999997</v>
      </c>
      <c r="BT11" s="76">
        <v>1</v>
      </c>
      <c r="BU11" s="76">
        <v>17.298079999979802</v>
      </c>
      <c r="BV11" s="76">
        <v>8</v>
      </c>
      <c r="BW11" s="110">
        <f t="shared" si="0"/>
        <v>27899.416782000004</v>
      </c>
      <c r="BX11" s="110">
        <f t="shared" si="1"/>
        <v>0</v>
      </c>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c r="IR11" s="110"/>
      <c r="IS11" s="110"/>
      <c r="IT11" s="110"/>
      <c r="IU11" s="110"/>
      <c r="IV11" s="110"/>
    </row>
    <row r="12" spans="1:256" s="51" customFormat="1" ht="20.25" customHeight="1" x14ac:dyDescent="0.15">
      <c r="A12" s="263"/>
      <c r="B12" s="69" t="s">
        <v>117</v>
      </c>
      <c r="C12" s="74">
        <v>1830.201325</v>
      </c>
      <c r="D12" s="74">
        <v>1961</v>
      </c>
      <c r="E12" s="74">
        <v>94.330980597609098</v>
      </c>
      <c r="F12" s="74">
        <v>6211.0318690000004</v>
      </c>
      <c r="G12" s="74">
        <v>1761</v>
      </c>
      <c r="H12" s="74">
        <v>1.192224</v>
      </c>
      <c r="I12" s="74">
        <v>1</v>
      </c>
      <c r="J12" s="74">
        <v>213.43533099999999</v>
      </c>
      <c r="K12" s="74">
        <v>9</v>
      </c>
      <c r="L12" s="74">
        <v>974.626124</v>
      </c>
      <c r="M12" s="74">
        <v>1404</v>
      </c>
      <c r="N12" s="74">
        <v>89.188883275774899</v>
      </c>
      <c r="O12" s="74">
        <v>4090.3238700000002</v>
      </c>
      <c r="P12" s="74">
        <v>1122</v>
      </c>
      <c r="Q12" s="74">
        <v>2.4316999999999998E-2</v>
      </c>
      <c r="R12" s="74">
        <v>1</v>
      </c>
      <c r="S12" s="74" t="e">
        <v>#DIV/0!</v>
      </c>
      <c r="T12" s="74">
        <v>0</v>
      </c>
      <c r="U12" s="74">
        <v>0</v>
      </c>
      <c r="V12" s="74">
        <v>960.67174999999997</v>
      </c>
      <c r="W12" s="74">
        <v>1401</v>
      </c>
      <c r="X12" s="74">
        <v>88.026508056078001</v>
      </c>
      <c r="Y12" s="74">
        <v>4090.177216</v>
      </c>
      <c r="Z12" s="74">
        <v>1121</v>
      </c>
      <c r="AA12" s="74">
        <v>13.776859</v>
      </c>
      <c r="AB12" s="74">
        <v>2</v>
      </c>
      <c r="AC12" s="74">
        <v>0.14665400000000001</v>
      </c>
      <c r="AD12" s="74">
        <v>1</v>
      </c>
      <c r="AE12" s="74">
        <v>0.17751500000000001</v>
      </c>
      <c r="AF12" s="74">
        <v>1</v>
      </c>
      <c r="AG12" s="74">
        <v>0</v>
      </c>
      <c r="AH12" s="74">
        <v>0</v>
      </c>
      <c r="AI12" s="74"/>
      <c r="AJ12" s="74"/>
      <c r="AK12" s="74"/>
      <c r="AL12" s="74"/>
      <c r="AM12" s="74"/>
      <c r="AN12" s="74"/>
      <c r="AO12" s="74"/>
      <c r="AP12" s="74"/>
      <c r="AQ12" s="74"/>
      <c r="AR12" s="74"/>
      <c r="AS12" s="74">
        <v>1.1780930000000001</v>
      </c>
      <c r="AT12" s="74">
        <v>2</v>
      </c>
      <c r="AU12" s="74">
        <v>16.730312999999999</v>
      </c>
      <c r="AV12" s="74">
        <v>6</v>
      </c>
      <c r="AW12" s="74">
        <v>163.066633</v>
      </c>
      <c r="AX12" s="74">
        <v>4</v>
      </c>
      <c r="AY12" s="74"/>
      <c r="AZ12" s="74"/>
      <c r="BA12" s="74">
        <v>0.32528899999999999</v>
      </c>
      <c r="BB12" s="74">
        <v>1</v>
      </c>
      <c r="BC12" s="74">
        <v>400.721251</v>
      </c>
      <c r="BD12" s="74">
        <v>2</v>
      </c>
      <c r="BE12" s="74">
        <v>79.871499999999997</v>
      </c>
      <c r="BF12" s="74">
        <v>2</v>
      </c>
      <c r="BG12" s="74">
        <v>99.781609000000003</v>
      </c>
      <c r="BH12" s="74">
        <v>38</v>
      </c>
      <c r="BI12" s="74">
        <v>528.61522000000002</v>
      </c>
      <c r="BJ12" s="74">
        <v>112</v>
      </c>
      <c r="BK12" s="74">
        <v>298.03787599999998</v>
      </c>
      <c r="BL12" s="74">
        <v>408</v>
      </c>
      <c r="BM12" s="74">
        <v>1014.631608</v>
      </c>
      <c r="BN12" s="74">
        <v>504</v>
      </c>
      <c r="BO12" s="74">
        <v>39.111927999999999</v>
      </c>
      <c r="BP12" s="74">
        <v>102</v>
      </c>
      <c r="BQ12" s="74">
        <v>119.58432500000001</v>
      </c>
      <c r="BR12" s="74">
        <v>5</v>
      </c>
      <c r="BS12" s="74"/>
      <c r="BT12" s="74"/>
      <c r="BU12" s="74"/>
      <c r="BV12" s="74"/>
      <c r="BW12" s="110">
        <f t="shared" si="0"/>
        <v>1830.2013249999998</v>
      </c>
      <c r="BX12" s="110">
        <f t="shared" si="1"/>
        <v>0</v>
      </c>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c r="IQ12" s="110"/>
      <c r="IR12" s="110"/>
      <c r="IS12" s="110"/>
      <c r="IT12" s="110"/>
      <c r="IU12" s="110"/>
      <c r="IV12" s="110"/>
    </row>
    <row r="13" spans="1:256" s="51" customFormat="1" ht="20.25" customHeight="1" x14ac:dyDescent="0.15">
      <c r="A13" s="263"/>
      <c r="B13" s="77" t="s">
        <v>43</v>
      </c>
      <c r="C13" s="74">
        <v>2369.12</v>
      </c>
      <c r="D13" s="74">
        <v>3815</v>
      </c>
      <c r="E13" s="74">
        <v>58.186360313276701</v>
      </c>
      <c r="F13" s="74">
        <v>7021.83</v>
      </c>
      <c r="G13" s="74">
        <v>3733</v>
      </c>
      <c r="H13" s="74">
        <v>85.43</v>
      </c>
      <c r="I13" s="74">
        <v>21</v>
      </c>
      <c r="J13" s="74">
        <v>1210.52</v>
      </c>
      <c r="K13" s="74">
        <v>14</v>
      </c>
      <c r="L13" s="74">
        <v>1795.51</v>
      </c>
      <c r="M13" s="74">
        <v>3513</v>
      </c>
      <c r="N13" s="74">
        <v>53.991733650413501</v>
      </c>
      <c r="O13" s="74">
        <v>3858.97</v>
      </c>
      <c r="P13" s="74">
        <v>3100</v>
      </c>
      <c r="Q13" s="74">
        <v>13.02</v>
      </c>
      <c r="R13" s="74">
        <v>54</v>
      </c>
      <c r="S13" s="74">
        <v>82.7970654571713</v>
      </c>
      <c r="T13" s="74">
        <v>68.27</v>
      </c>
      <c r="U13" s="74">
        <v>87</v>
      </c>
      <c r="V13" s="74">
        <v>1778.97</v>
      </c>
      <c r="W13" s="74">
        <v>3496</v>
      </c>
      <c r="X13" s="74">
        <v>53.991733650413501</v>
      </c>
      <c r="Y13" s="74">
        <v>3785.34</v>
      </c>
      <c r="Z13" s="74">
        <v>3030</v>
      </c>
      <c r="AA13" s="74">
        <v>16.54</v>
      </c>
      <c r="AB13" s="74">
        <v>17</v>
      </c>
      <c r="AC13" s="74">
        <v>73.63</v>
      </c>
      <c r="AD13" s="74">
        <v>70</v>
      </c>
      <c r="AE13" s="74"/>
      <c r="AF13" s="74"/>
      <c r="AG13" s="74"/>
      <c r="AH13" s="74"/>
      <c r="AI13" s="74"/>
      <c r="AJ13" s="74"/>
      <c r="AK13" s="74"/>
      <c r="AL13" s="74"/>
      <c r="AM13" s="74"/>
      <c r="AN13" s="74"/>
      <c r="AO13" s="74"/>
      <c r="AP13" s="74"/>
      <c r="AQ13" s="74">
        <v>2.52</v>
      </c>
      <c r="AR13" s="74">
        <v>14</v>
      </c>
      <c r="AS13" s="74">
        <v>0.8</v>
      </c>
      <c r="AT13" s="74">
        <v>2</v>
      </c>
      <c r="AU13" s="74">
        <v>160.80000000000001</v>
      </c>
      <c r="AV13" s="74">
        <v>26</v>
      </c>
      <c r="AW13" s="74">
        <v>601.5</v>
      </c>
      <c r="AX13" s="74">
        <v>62</v>
      </c>
      <c r="AY13" s="74">
        <v>1.21</v>
      </c>
      <c r="AZ13" s="74">
        <v>3</v>
      </c>
      <c r="BA13" s="74">
        <v>176.43</v>
      </c>
      <c r="BB13" s="74">
        <v>10</v>
      </c>
      <c r="BC13" s="74"/>
      <c r="BD13" s="74"/>
      <c r="BE13" s="74"/>
      <c r="BF13" s="74"/>
      <c r="BG13" s="74">
        <v>100.93</v>
      </c>
      <c r="BH13" s="74">
        <v>93</v>
      </c>
      <c r="BI13" s="74">
        <v>353.34</v>
      </c>
      <c r="BJ13" s="74">
        <v>291</v>
      </c>
      <c r="BK13" s="74">
        <v>219.97</v>
      </c>
      <c r="BL13" s="74">
        <v>144</v>
      </c>
      <c r="BM13" s="74">
        <v>800.03</v>
      </c>
      <c r="BN13" s="74">
        <v>250</v>
      </c>
      <c r="BO13" s="74"/>
      <c r="BP13" s="74"/>
      <c r="BQ13" s="74"/>
      <c r="BR13" s="74"/>
      <c r="BS13" s="74">
        <v>2.75</v>
      </c>
      <c r="BT13" s="74">
        <v>1</v>
      </c>
      <c r="BU13" s="74">
        <v>20.239999999999998</v>
      </c>
      <c r="BV13" s="74">
        <v>4</v>
      </c>
      <c r="BW13" s="110">
        <f t="shared" si="0"/>
        <v>2369.12</v>
      </c>
      <c r="BX13" s="110">
        <f t="shared" si="1"/>
        <v>0</v>
      </c>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row>
    <row r="14" spans="1:256" s="51" customFormat="1" ht="20.25" customHeight="1" x14ac:dyDescent="0.15">
      <c r="A14" s="263"/>
      <c r="B14" s="69" t="s">
        <v>33</v>
      </c>
      <c r="C14" s="74">
        <v>4111.0665510055014</v>
      </c>
      <c r="D14" s="74">
        <v>4446</v>
      </c>
      <c r="E14" s="74">
        <v>72.921126961583894</v>
      </c>
      <c r="F14" s="74">
        <v>15122.474842</v>
      </c>
      <c r="G14" s="74">
        <v>4210</v>
      </c>
      <c r="H14" s="76">
        <v>40.412757824999993</v>
      </c>
      <c r="I14" s="76">
        <v>6</v>
      </c>
      <c r="J14" s="76">
        <v>177.53928399999998</v>
      </c>
      <c r="K14" s="76">
        <v>65</v>
      </c>
      <c r="L14" s="74">
        <v>2659.8010587750996</v>
      </c>
      <c r="M14" s="74">
        <v>3290</v>
      </c>
      <c r="N14" s="74">
        <v>65.053440917575202</v>
      </c>
      <c r="O14" s="74">
        <v>12092.672091999999</v>
      </c>
      <c r="P14" s="74">
        <v>2929</v>
      </c>
      <c r="Q14" s="74">
        <v>194.98422500000001</v>
      </c>
      <c r="R14" s="74">
        <v>230</v>
      </c>
      <c r="S14" s="74">
        <v>429.03674163051033</v>
      </c>
      <c r="T14" s="74">
        <v>366.80397900000003</v>
      </c>
      <c r="U14" s="74">
        <v>118</v>
      </c>
      <c r="V14" s="76">
        <v>2592.4865287750995</v>
      </c>
      <c r="W14" s="76">
        <v>3215</v>
      </c>
      <c r="X14" s="74">
        <v>63.895497486658449</v>
      </c>
      <c r="Y14" s="76">
        <v>11746.385999999999</v>
      </c>
      <c r="Z14" s="76">
        <v>2807</v>
      </c>
      <c r="AA14" s="76">
        <v>61.690830000000005</v>
      </c>
      <c r="AB14" s="76">
        <v>51</v>
      </c>
      <c r="AC14" s="76">
        <v>204.388901</v>
      </c>
      <c r="AD14" s="76">
        <v>81</v>
      </c>
      <c r="AE14" s="76">
        <v>5.6237000000000004</v>
      </c>
      <c r="AF14" s="76">
        <v>24</v>
      </c>
      <c r="AG14" s="76">
        <v>141.89719099999999</v>
      </c>
      <c r="AH14" s="76">
        <v>41</v>
      </c>
      <c r="AI14" s="76">
        <v>147.71044599819999</v>
      </c>
      <c r="AJ14" s="76">
        <v>181</v>
      </c>
      <c r="AK14" s="76">
        <v>264.21660000000003</v>
      </c>
      <c r="AL14" s="76">
        <v>308</v>
      </c>
      <c r="AM14" s="76">
        <v>145.09625767950001</v>
      </c>
      <c r="AN14" s="76">
        <v>181</v>
      </c>
      <c r="AO14" s="76">
        <v>212.34539999999998</v>
      </c>
      <c r="AP14" s="76">
        <v>301</v>
      </c>
      <c r="AQ14" s="76">
        <v>56.955444826099999</v>
      </c>
      <c r="AR14" s="76">
        <v>412</v>
      </c>
      <c r="AS14" s="76">
        <v>113.212406</v>
      </c>
      <c r="AT14" s="76">
        <v>329</v>
      </c>
      <c r="AU14" s="76">
        <v>26.458646793699998</v>
      </c>
      <c r="AV14" s="76">
        <v>13</v>
      </c>
      <c r="AW14" s="76">
        <v>373.10946799999999</v>
      </c>
      <c r="AX14" s="76">
        <v>51</v>
      </c>
      <c r="AY14" s="76">
        <v>0</v>
      </c>
      <c r="AZ14" s="76">
        <v>0</v>
      </c>
      <c r="BA14" s="76">
        <v>23.497574</v>
      </c>
      <c r="BB14" s="76">
        <v>11</v>
      </c>
      <c r="BC14" s="76">
        <v>-3.7198903471999998</v>
      </c>
      <c r="BD14" s="76">
        <v>0</v>
      </c>
      <c r="BE14" s="76">
        <v>0</v>
      </c>
      <c r="BF14" s="76">
        <v>1</v>
      </c>
      <c r="BG14" s="76">
        <v>671.67854712010001</v>
      </c>
      <c r="BH14" s="76">
        <v>43</v>
      </c>
      <c r="BI14" s="76">
        <v>1945.1072009999998</v>
      </c>
      <c r="BJ14" s="76">
        <v>445</v>
      </c>
      <c r="BK14" s="76">
        <v>401.16767150820004</v>
      </c>
      <c r="BL14" s="76">
        <v>119</v>
      </c>
      <c r="BM14" s="76">
        <v>128.050409</v>
      </c>
      <c r="BN14" s="76">
        <v>42</v>
      </c>
      <c r="BO14" s="76">
        <v>110.60186850629999</v>
      </c>
      <c r="BP14" s="76">
        <v>382</v>
      </c>
      <c r="BQ14" s="76">
        <v>5.0698080000000001</v>
      </c>
      <c r="BR14" s="76">
        <v>29</v>
      </c>
      <c r="BS14" s="76">
        <v>1.0658141036401503E-12</v>
      </c>
      <c r="BT14" s="76">
        <v>0</v>
      </c>
      <c r="BU14" s="76">
        <v>1.3677947663381929E-13</v>
      </c>
      <c r="BV14" s="76">
        <v>0</v>
      </c>
      <c r="BW14" s="110">
        <f t="shared" si="0"/>
        <v>4111.0665510055014</v>
      </c>
      <c r="BX14" s="110">
        <f t="shared" si="1"/>
        <v>0</v>
      </c>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row>
    <row r="15" spans="1:256" s="51" customFormat="1" ht="20.25" customHeight="1" x14ac:dyDescent="0.15">
      <c r="A15" s="263"/>
      <c r="B15" s="69" t="s">
        <v>44</v>
      </c>
      <c r="C15" s="74">
        <v>1078.096916</v>
      </c>
      <c r="D15" s="74">
        <v>1498</v>
      </c>
      <c r="E15" s="74">
        <v>47.593132664693499</v>
      </c>
      <c r="F15" s="74">
        <v>3133.4443000000001</v>
      </c>
      <c r="G15" s="74">
        <v>964</v>
      </c>
      <c r="H15" s="74">
        <v>38.956448000000002</v>
      </c>
      <c r="I15" s="74">
        <v>4</v>
      </c>
      <c r="J15" s="74">
        <v>360.0102</v>
      </c>
      <c r="K15" s="74">
        <v>3</v>
      </c>
      <c r="L15" s="74">
        <v>833.05590800000004</v>
      </c>
      <c r="M15" s="74">
        <v>1354</v>
      </c>
      <c r="N15" s="74">
        <v>49.916905135816698</v>
      </c>
      <c r="O15" s="74">
        <v>1950.3508999999999</v>
      </c>
      <c r="P15" s="74">
        <v>682</v>
      </c>
      <c r="Q15" s="74">
        <v>58.908689000000003</v>
      </c>
      <c r="R15" s="74">
        <v>185</v>
      </c>
      <c r="S15" s="74">
        <v>146.691881681962</v>
      </c>
      <c r="T15" s="74">
        <v>149.59188599999999</v>
      </c>
      <c r="U15" s="74">
        <v>78</v>
      </c>
      <c r="V15" s="74">
        <v>832.41258800000003</v>
      </c>
      <c r="W15" s="74">
        <v>1350</v>
      </c>
      <c r="X15" s="74">
        <v>49.882530604167101</v>
      </c>
      <c r="Y15" s="74">
        <v>1921.7511999999999</v>
      </c>
      <c r="Z15" s="74">
        <v>671</v>
      </c>
      <c r="AA15" s="74">
        <v>0.64332</v>
      </c>
      <c r="AB15" s="74">
        <v>4</v>
      </c>
      <c r="AC15" s="74">
        <v>28.599699999999999</v>
      </c>
      <c r="AD15" s="74">
        <v>11</v>
      </c>
      <c r="AE15" s="74">
        <v>0</v>
      </c>
      <c r="AF15" s="74">
        <v>0</v>
      </c>
      <c r="AG15" s="74">
        <v>0</v>
      </c>
      <c r="AH15" s="74">
        <v>0</v>
      </c>
      <c r="AI15" s="74">
        <v>0</v>
      </c>
      <c r="AJ15" s="74">
        <v>0</v>
      </c>
      <c r="AK15" s="74">
        <v>0</v>
      </c>
      <c r="AL15" s="74">
        <v>0</v>
      </c>
      <c r="AM15" s="74">
        <v>0</v>
      </c>
      <c r="AN15" s="74">
        <v>0</v>
      </c>
      <c r="AO15" s="74">
        <v>0</v>
      </c>
      <c r="AP15" s="74">
        <v>0</v>
      </c>
      <c r="AQ15" s="74">
        <v>0</v>
      </c>
      <c r="AR15" s="74">
        <v>0</v>
      </c>
      <c r="AS15" s="74">
        <v>0</v>
      </c>
      <c r="AT15" s="74">
        <v>0</v>
      </c>
      <c r="AU15" s="74">
        <v>1.02E-4</v>
      </c>
      <c r="AV15" s="74">
        <v>1</v>
      </c>
      <c r="AW15" s="74">
        <v>70.540199999999999</v>
      </c>
      <c r="AX15" s="74">
        <v>1</v>
      </c>
      <c r="AY15" s="74">
        <v>0</v>
      </c>
      <c r="AZ15" s="74">
        <v>0</v>
      </c>
      <c r="BA15" s="74">
        <v>0</v>
      </c>
      <c r="BB15" s="74">
        <v>0</v>
      </c>
      <c r="BC15" s="74">
        <v>0</v>
      </c>
      <c r="BD15" s="74">
        <v>0</v>
      </c>
      <c r="BE15" s="74">
        <v>0</v>
      </c>
      <c r="BF15" s="74">
        <v>0</v>
      </c>
      <c r="BG15" s="74">
        <v>127.984959</v>
      </c>
      <c r="BH15" s="74">
        <v>30</v>
      </c>
      <c r="BI15" s="74">
        <v>579.03510000000006</v>
      </c>
      <c r="BJ15" s="74">
        <v>190</v>
      </c>
      <c r="BK15" s="74">
        <v>61.639510000000001</v>
      </c>
      <c r="BL15" s="74">
        <v>109</v>
      </c>
      <c r="BM15" s="74">
        <v>94.173500000000004</v>
      </c>
      <c r="BN15" s="74">
        <v>88</v>
      </c>
      <c r="BO15" s="74">
        <v>16.459989</v>
      </c>
      <c r="BP15" s="74">
        <v>0</v>
      </c>
      <c r="BQ15" s="74">
        <v>79.334400000000002</v>
      </c>
      <c r="BR15" s="74">
        <v>0</v>
      </c>
      <c r="BS15" s="74">
        <v>0</v>
      </c>
      <c r="BT15" s="74">
        <v>0</v>
      </c>
      <c r="BU15" s="74">
        <v>0</v>
      </c>
      <c r="BV15" s="74">
        <v>0</v>
      </c>
      <c r="BW15" s="110">
        <f t="shared" si="0"/>
        <v>1078.096916</v>
      </c>
      <c r="BX15" s="110">
        <f t="shared" si="1"/>
        <v>0</v>
      </c>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row>
    <row r="16" spans="1:256" s="51" customFormat="1" ht="20.25" customHeight="1" x14ac:dyDescent="0.15">
      <c r="A16" s="263"/>
      <c r="B16" s="69" t="s">
        <v>45</v>
      </c>
      <c r="C16" s="78">
        <v>4091.7969910000002</v>
      </c>
      <c r="D16" s="78">
        <v>9978</v>
      </c>
      <c r="E16" s="78">
        <v>37.366975080434003</v>
      </c>
      <c r="F16" s="78">
        <v>19523.493198</v>
      </c>
      <c r="G16" s="78">
        <v>10575</v>
      </c>
      <c r="H16" s="78">
        <v>54.521078000000003</v>
      </c>
      <c r="I16" s="78">
        <v>36</v>
      </c>
      <c r="J16" s="78">
        <v>766.54045499999995</v>
      </c>
      <c r="K16" s="78">
        <v>112</v>
      </c>
      <c r="L16" s="78">
        <v>3641.1084040000001</v>
      </c>
      <c r="M16" s="78">
        <v>9220</v>
      </c>
      <c r="N16" s="78">
        <v>44.851776316385902</v>
      </c>
      <c r="O16" s="78">
        <v>13710.189668999999</v>
      </c>
      <c r="P16" s="78">
        <v>8703</v>
      </c>
      <c r="Q16" s="74">
        <v>12.63846</v>
      </c>
      <c r="R16" s="74">
        <v>40</v>
      </c>
      <c r="S16" s="74">
        <v>32.1459183355013</v>
      </c>
      <c r="T16" s="74">
        <v>179.20167900000001</v>
      </c>
      <c r="U16" s="74">
        <v>150</v>
      </c>
      <c r="V16" s="78">
        <v>3632.2614819999999</v>
      </c>
      <c r="W16" s="78">
        <v>9195</v>
      </c>
      <c r="X16" s="78">
        <v>44.854180844677799</v>
      </c>
      <c r="Y16" s="78">
        <v>13572.115211</v>
      </c>
      <c r="Z16" s="78">
        <v>8619</v>
      </c>
      <c r="AA16" s="78">
        <v>8.8469219999999993</v>
      </c>
      <c r="AB16" s="78">
        <v>25</v>
      </c>
      <c r="AC16" s="78">
        <v>124.561458</v>
      </c>
      <c r="AD16" s="78">
        <v>79</v>
      </c>
      <c r="AE16" s="78">
        <v>0</v>
      </c>
      <c r="AF16" s="78">
        <v>0</v>
      </c>
      <c r="AG16" s="78">
        <v>13.513</v>
      </c>
      <c r="AH16" s="78">
        <v>5</v>
      </c>
      <c r="AI16" s="78">
        <v>0</v>
      </c>
      <c r="AJ16" s="74">
        <v>0</v>
      </c>
      <c r="AK16" s="78">
        <v>0</v>
      </c>
      <c r="AL16" s="74">
        <v>0</v>
      </c>
      <c r="AM16" s="78">
        <v>0</v>
      </c>
      <c r="AN16" s="78">
        <v>0</v>
      </c>
      <c r="AO16" s="78">
        <v>0</v>
      </c>
      <c r="AP16" s="78">
        <v>0</v>
      </c>
      <c r="AQ16" s="78">
        <v>0.47708</v>
      </c>
      <c r="AR16" s="78">
        <v>2</v>
      </c>
      <c r="AS16" s="78">
        <v>14.2121</v>
      </c>
      <c r="AT16" s="78">
        <v>7</v>
      </c>
      <c r="AU16" s="78">
        <v>46.028168000000001</v>
      </c>
      <c r="AV16" s="78">
        <v>6</v>
      </c>
      <c r="AW16" s="78">
        <v>858.45667800000001</v>
      </c>
      <c r="AX16" s="78">
        <v>30</v>
      </c>
      <c r="AY16" s="78">
        <v>3.1575500000000001</v>
      </c>
      <c r="AZ16" s="78">
        <v>2</v>
      </c>
      <c r="BA16" s="78">
        <v>464.78891599999997</v>
      </c>
      <c r="BB16" s="78">
        <v>49</v>
      </c>
      <c r="BC16" s="78">
        <v>0</v>
      </c>
      <c r="BD16" s="78">
        <v>0</v>
      </c>
      <c r="BE16" s="78">
        <v>0</v>
      </c>
      <c r="BF16" s="78">
        <v>0</v>
      </c>
      <c r="BG16" s="78">
        <v>174.282083</v>
      </c>
      <c r="BH16" s="78">
        <v>124</v>
      </c>
      <c r="BI16" s="78">
        <v>2006.7743190000001</v>
      </c>
      <c r="BJ16" s="78">
        <v>849</v>
      </c>
      <c r="BK16" s="78">
        <v>125.566327</v>
      </c>
      <c r="BL16" s="78">
        <v>277</v>
      </c>
      <c r="BM16" s="78">
        <v>1650.8527120000001</v>
      </c>
      <c r="BN16" s="78">
        <v>754</v>
      </c>
      <c r="BO16" s="78">
        <v>46.656300999999999</v>
      </c>
      <c r="BP16" s="78">
        <v>311</v>
      </c>
      <c r="BQ16" s="78">
        <v>41.518349000000001</v>
      </c>
      <c r="BR16" s="78">
        <v>69</v>
      </c>
      <c r="BS16" s="74">
        <v>-5.8264504332328195E-13</v>
      </c>
      <c r="BT16" s="78">
        <v>0</v>
      </c>
      <c r="BU16" s="78">
        <v>10.160000000003</v>
      </c>
      <c r="BV16" s="78">
        <v>2</v>
      </c>
      <c r="BW16" s="110">
        <f t="shared" si="0"/>
        <v>4091.7969909999997</v>
      </c>
      <c r="BX16" s="110">
        <f t="shared" si="1"/>
        <v>0</v>
      </c>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row>
    <row r="17" spans="1:256" s="51" customFormat="1" ht="20.25" customHeight="1" x14ac:dyDescent="0.15">
      <c r="A17" s="263"/>
      <c r="B17" s="69" t="s">
        <v>34</v>
      </c>
      <c r="C17" s="74">
        <v>3063.340189</v>
      </c>
      <c r="D17" s="74">
        <v>12491</v>
      </c>
      <c r="E17" s="74">
        <v>27.495626740746498</v>
      </c>
      <c r="F17" s="74">
        <v>5960.8532930000001</v>
      </c>
      <c r="G17" s="74">
        <v>3274</v>
      </c>
      <c r="H17" s="74">
        <v>16.584783000000002</v>
      </c>
      <c r="I17" s="74">
        <v>2</v>
      </c>
      <c r="J17" s="74">
        <v>123.65</v>
      </c>
      <c r="K17" s="74">
        <v>32</v>
      </c>
      <c r="L17" s="74">
        <v>2134.0455569999999</v>
      </c>
      <c r="M17" s="74">
        <v>3680</v>
      </c>
      <c r="N17" s="74">
        <v>70.567513321078096</v>
      </c>
      <c r="O17" s="74">
        <v>4923.3816180000003</v>
      </c>
      <c r="P17" s="74">
        <v>1598</v>
      </c>
      <c r="Q17" s="74">
        <v>276.60107399999998</v>
      </c>
      <c r="R17" s="74">
        <v>583</v>
      </c>
      <c r="S17" s="74">
        <v>856.96101056316502</v>
      </c>
      <c r="T17" s="74">
        <v>856.63888899999995</v>
      </c>
      <c r="U17" s="74">
        <v>281</v>
      </c>
      <c r="V17" s="74">
        <v>2119.2864370000002</v>
      </c>
      <c r="W17" s="74">
        <v>3655</v>
      </c>
      <c r="X17" s="74">
        <v>70.627815237383302</v>
      </c>
      <c r="Y17" s="74">
        <v>4786.92094</v>
      </c>
      <c r="Z17" s="74">
        <v>1566</v>
      </c>
      <c r="AA17" s="74">
        <v>14.29182</v>
      </c>
      <c r="AB17" s="74">
        <v>22</v>
      </c>
      <c r="AC17" s="74">
        <v>94.421940000000006</v>
      </c>
      <c r="AD17" s="74">
        <v>20</v>
      </c>
      <c r="AE17" s="74">
        <v>0.46729999999999999</v>
      </c>
      <c r="AF17" s="74">
        <v>3</v>
      </c>
      <c r="AG17" s="74">
        <v>42.038738000000002</v>
      </c>
      <c r="AH17" s="74">
        <v>12</v>
      </c>
      <c r="AI17" s="74">
        <v>0</v>
      </c>
      <c r="AJ17" s="74">
        <v>0</v>
      </c>
      <c r="AK17" s="74">
        <v>0</v>
      </c>
      <c r="AL17" s="74">
        <v>0</v>
      </c>
      <c r="AM17" s="74">
        <v>0</v>
      </c>
      <c r="AN17" s="74">
        <v>0</v>
      </c>
      <c r="AO17" s="74">
        <v>0</v>
      </c>
      <c r="AP17" s="74">
        <v>0</v>
      </c>
      <c r="AQ17" s="74">
        <v>0</v>
      </c>
      <c r="AR17" s="74">
        <v>0</v>
      </c>
      <c r="AS17" s="74">
        <v>2.2799999999999998</v>
      </c>
      <c r="AT17" s="74">
        <v>6</v>
      </c>
      <c r="AU17" s="74">
        <v>199.00204299999999</v>
      </c>
      <c r="AV17" s="74">
        <v>8</v>
      </c>
      <c r="AW17" s="74">
        <v>108.345685</v>
      </c>
      <c r="AX17" s="74">
        <v>19</v>
      </c>
      <c r="AY17" s="74">
        <v>0</v>
      </c>
      <c r="AZ17" s="74">
        <v>0</v>
      </c>
      <c r="BA17" s="74">
        <v>14.3</v>
      </c>
      <c r="BB17" s="74">
        <v>3</v>
      </c>
      <c r="BC17" s="74">
        <v>0</v>
      </c>
      <c r="BD17" s="74">
        <v>0</v>
      </c>
      <c r="BE17" s="74">
        <v>0</v>
      </c>
      <c r="BF17" s="74">
        <v>0</v>
      </c>
      <c r="BG17" s="74">
        <v>26.740227999999998</v>
      </c>
      <c r="BH17" s="74">
        <v>14</v>
      </c>
      <c r="BI17" s="74">
        <v>242.03279000000001</v>
      </c>
      <c r="BJ17" s="74">
        <v>249</v>
      </c>
      <c r="BK17" s="74">
        <v>109.661213</v>
      </c>
      <c r="BL17" s="74">
        <v>395</v>
      </c>
      <c r="BM17" s="74">
        <v>543.09529999999995</v>
      </c>
      <c r="BN17" s="74">
        <v>190</v>
      </c>
      <c r="BO17" s="74">
        <v>577.30636500000003</v>
      </c>
      <c r="BP17" s="74">
        <v>8392</v>
      </c>
      <c r="BQ17" s="74">
        <v>1.0179</v>
      </c>
      <c r="BR17" s="74">
        <v>1177</v>
      </c>
      <c r="BS17" s="74">
        <v>-6.5503158452884196E-15</v>
      </c>
      <c r="BT17" s="74">
        <v>0</v>
      </c>
      <c r="BU17" s="74">
        <v>2.7500000000000502</v>
      </c>
      <c r="BV17" s="74">
        <v>0</v>
      </c>
      <c r="BW17" s="110">
        <f t="shared" si="0"/>
        <v>3063.3401889999996</v>
      </c>
      <c r="BX17" s="110">
        <f t="shared" si="1"/>
        <v>0</v>
      </c>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c r="IR17" s="110"/>
      <c r="IS17" s="110"/>
      <c r="IT17" s="110"/>
      <c r="IU17" s="110"/>
      <c r="IV17" s="110"/>
    </row>
    <row r="18" spans="1:256" s="51" customFormat="1" ht="20.25" customHeight="1" x14ac:dyDescent="0.15">
      <c r="A18" s="263"/>
      <c r="B18" s="69" t="s">
        <v>35</v>
      </c>
      <c r="C18" s="74">
        <v>2070.5122999999999</v>
      </c>
      <c r="D18" s="74">
        <v>3213</v>
      </c>
      <c r="E18" s="74">
        <v>73.000046358015396</v>
      </c>
      <c r="F18" s="74">
        <v>5466.5937249999997</v>
      </c>
      <c r="G18" s="74">
        <v>3677</v>
      </c>
      <c r="H18" s="74"/>
      <c r="I18" s="74"/>
      <c r="J18" s="74">
        <v>3.5</v>
      </c>
      <c r="K18" s="74">
        <v>3</v>
      </c>
      <c r="L18" s="74">
        <v>2037.52</v>
      </c>
      <c r="M18" s="74">
        <v>3065</v>
      </c>
      <c r="N18" s="74">
        <v>82.212762523453094</v>
      </c>
      <c r="O18" s="74">
        <v>5108.6581249999999</v>
      </c>
      <c r="P18" s="74">
        <v>3525</v>
      </c>
      <c r="Q18" s="74">
        <v>387.58933899999897</v>
      </c>
      <c r="R18" s="74">
        <v>902</v>
      </c>
      <c r="S18" s="74">
        <v>30.031404050603999</v>
      </c>
      <c r="T18" s="74">
        <v>1040.8246779999999</v>
      </c>
      <c r="U18" s="74">
        <v>798</v>
      </c>
      <c r="V18" s="74">
        <v>2037.52</v>
      </c>
      <c r="W18" s="74">
        <v>3065</v>
      </c>
      <c r="X18" s="74">
        <v>82.212762523453094</v>
      </c>
      <c r="Y18" s="74">
        <v>5108.6581249999999</v>
      </c>
      <c r="Z18" s="74">
        <v>3525</v>
      </c>
      <c r="AA18" s="74"/>
      <c r="AB18" s="74"/>
      <c r="AC18" s="74"/>
      <c r="AD18" s="74"/>
      <c r="AE18" s="74"/>
      <c r="AF18" s="74"/>
      <c r="AG18" s="74"/>
      <c r="AH18" s="74"/>
      <c r="AI18" s="74"/>
      <c r="AJ18" s="74"/>
      <c r="AK18" s="74"/>
      <c r="AL18" s="74"/>
      <c r="AM18" s="74"/>
      <c r="AN18" s="74"/>
      <c r="AO18" s="74">
        <v>3.6</v>
      </c>
      <c r="AP18" s="74">
        <v>3</v>
      </c>
      <c r="AQ18" s="74"/>
      <c r="AR18" s="74"/>
      <c r="AS18" s="74"/>
      <c r="AT18" s="74"/>
      <c r="AU18" s="74"/>
      <c r="AV18" s="74"/>
      <c r="AW18" s="74">
        <v>44.2</v>
      </c>
      <c r="AX18" s="74">
        <v>8</v>
      </c>
      <c r="AY18" s="74"/>
      <c r="AZ18" s="74"/>
      <c r="BA18" s="74">
        <v>2.44</v>
      </c>
      <c r="BB18" s="74">
        <v>1</v>
      </c>
      <c r="BC18" s="74">
        <v>-8.3770000000000007</v>
      </c>
      <c r="BD18" s="74">
        <v>98</v>
      </c>
      <c r="BE18" s="74"/>
      <c r="BF18" s="74"/>
      <c r="BG18" s="74">
        <v>0.5</v>
      </c>
      <c r="BH18" s="74">
        <v>1</v>
      </c>
      <c r="BI18" s="74">
        <v>189.708</v>
      </c>
      <c r="BJ18" s="74">
        <v>45</v>
      </c>
      <c r="BK18" s="74">
        <v>40.869300000000003</v>
      </c>
      <c r="BL18" s="74">
        <v>49</v>
      </c>
      <c r="BM18" s="74">
        <v>114.4876</v>
      </c>
      <c r="BN18" s="74">
        <v>92</v>
      </c>
      <c r="BO18" s="74"/>
      <c r="BP18" s="74"/>
      <c r="BQ18" s="74"/>
      <c r="BR18" s="74"/>
      <c r="BS18" s="74"/>
      <c r="BT18" s="74"/>
      <c r="BU18" s="74"/>
      <c r="BV18" s="74"/>
      <c r="BW18" s="110">
        <f t="shared" si="0"/>
        <v>2070.5122999999999</v>
      </c>
      <c r="BX18" s="110">
        <f t="shared" si="1"/>
        <v>0</v>
      </c>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c r="IU18" s="110"/>
      <c r="IV18" s="110"/>
    </row>
    <row r="19" spans="1:256" s="51" customFormat="1" ht="20.25" customHeight="1" x14ac:dyDescent="0.15">
      <c r="A19" s="263"/>
      <c r="B19" s="75" t="s">
        <v>36</v>
      </c>
      <c r="C19" s="79">
        <v>2957.7189159999998</v>
      </c>
      <c r="D19" s="79">
        <v>23691</v>
      </c>
      <c r="E19" s="80">
        <v>395.40579980892102</v>
      </c>
      <c r="F19" s="79">
        <v>951.12629100000004</v>
      </c>
      <c r="G19" s="79">
        <v>1608</v>
      </c>
      <c r="H19" s="79">
        <v>2.6044260000000001</v>
      </c>
      <c r="I19" s="79">
        <v>4</v>
      </c>
      <c r="J19" s="79">
        <v>90.366162000000003</v>
      </c>
      <c r="K19" s="79">
        <v>3</v>
      </c>
      <c r="L19" s="79">
        <v>107.230424</v>
      </c>
      <c r="M19" s="79">
        <v>289</v>
      </c>
      <c r="N19" s="80">
        <v>39.920867421957198</v>
      </c>
      <c r="O19" s="79">
        <v>268.44536499999998</v>
      </c>
      <c r="P19" s="79">
        <v>52</v>
      </c>
      <c r="Q19" s="79"/>
      <c r="R19" s="79"/>
      <c r="S19" s="101">
        <v>0</v>
      </c>
      <c r="T19" s="79"/>
      <c r="U19" s="79"/>
      <c r="V19" s="79">
        <v>106.680424</v>
      </c>
      <c r="W19" s="79">
        <v>286</v>
      </c>
      <c r="X19" s="80">
        <v>39.889272336975502</v>
      </c>
      <c r="Y19" s="79">
        <v>264.80186500000002</v>
      </c>
      <c r="Z19" s="79">
        <v>52</v>
      </c>
      <c r="AA19" s="79">
        <v>0.55000000000000004</v>
      </c>
      <c r="AB19" s="79">
        <v>3</v>
      </c>
      <c r="AC19" s="79">
        <v>3.6435</v>
      </c>
      <c r="AD19" s="79">
        <v>0</v>
      </c>
      <c r="AE19" s="79">
        <v>0</v>
      </c>
      <c r="AF19" s="79">
        <v>0</v>
      </c>
      <c r="AG19" s="79">
        <v>0</v>
      </c>
      <c r="AH19" s="79">
        <v>0</v>
      </c>
      <c r="AI19" s="79">
        <v>2263.6900989999999</v>
      </c>
      <c r="AJ19" s="79">
        <v>18597</v>
      </c>
      <c r="AK19" s="79">
        <v>208.41849099999999</v>
      </c>
      <c r="AL19" s="79">
        <v>1462</v>
      </c>
      <c r="AM19" s="79">
        <v>2263.6900989999999</v>
      </c>
      <c r="AN19" s="79">
        <v>18597</v>
      </c>
      <c r="AO19" s="79">
        <v>208.41849099999999</v>
      </c>
      <c r="AP19" s="79">
        <v>1462</v>
      </c>
      <c r="AQ19" s="79">
        <v>6.2500650000000002</v>
      </c>
      <c r="AR19" s="79">
        <v>57</v>
      </c>
      <c r="AS19" s="79">
        <v>1.9734</v>
      </c>
      <c r="AT19" s="79">
        <v>9</v>
      </c>
      <c r="AU19" s="79">
        <v>0</v>
      </c>
      <c r="AV19" s="79">
        <v>0</v>
      </c>
      <c r="AW19" s="79">
        <v>0</v>
      </c>
      <c r="AX19" s="79">
        <v>0</v>
      </c>
      <c r="AY19" s="79">
        <v>0</v>
      </c>
      <c r="AZ19" s="79">
        <v>3</v>
      </c>
      <c r="BA19" s="79">
        <v>2.6</v>
      </c>
      <c r="BB19" s="79">
        <v>0</v>
      </c>
      <c r="BC19" s="79">
        <v>0</v>
      </c>
      <c r="BD19" s="79">
        <v>0</v>
      </c>
      <c r="BE19" s="79">
        <v>0</v>
      </c>
      <c r="BF19" s="79">
        <v>0</v>
      </c>
      <c r="BG19" s="79">
        <v>20.274546999999998</v>
      </c>
      <c r="BH19" s="79">
        <v>66</v>
      </c>
      <c r="BI19" s="79">
        <v>176.91186300000001</v>
      </c>
      <c r="BJ19" s="79">
        <v>40</v>
      </c>
      <c r="BK19" s="79">
        <v>18.248549000000001</v>
      </c>
      <c r="BL19" s="79">
        <v>215</v>
      </c>
      <c r="BM19" s="79">
        <v>99.310199999999995</v>
      </c>
      <c r="BN19" s="79">
        <v>41</v>
      </c>
      <c r="BO19" s="79">
        <v>518.03080599999998</v>
      </c>
      <c r="BP19" s="79">
        <v>4459</v>
      </c>
      <c r="BQ19" s="79">
        <v>0.10081</v>
      </c>
      <c r="BR19" s="79">
        <v>1</v>
      </c>
      <c r="BS19" s="79">
        <v>21.39</v>
      </c>
      <c r="BT19" s="79">
        <v>1</v>
      </c>
      <c r="BU19" s="79">
        <v>103</v>
      </c>
      <c r="BV19" s="79">
        <v>0</v>
      </c>
      <c r="BW19" s="110">
        <f t="shared" si="0"/>
        <v>2957.7189160000003</v>
      </c>
      <c r="BX19" s="110">
        <f t="shared" si="1"/>
        <v>0</v>
      </c>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row>
    <row r="20" spans="1:256" s="51" customFormat="1" ht="18.95" customHeight="1" x14ac:dyDescent="0.15">
      <c r="A20" s="263"/>
      <c r="B20" s="75" t="s">
        <v>46</v>
      </c>
      <c r="C20" s="74">
        <v>3164.951419</v>
      </c>
      <c r="D20" s="74">
        <v>5653</v>
      </c>
      <c r="E20" s="74">
        <v>55.038857564704003</v>
      </c>
      <c r="F20" s="74">
        <v>11898.819708000001</v>
      </c>
      <c r="G20" s="74">
        <v>3975</v>
      </c>
      <c r="H20" s="74">
        <v>51.120399999999997</v>
      </c>
      <c r="I20" s="74">
        <v>12</v>
      </c>
      <c r="J20" s="74">
        <v>3110.99</v>
      </c>
      <c r="K20" s="74">
        <v>51</v>
      </c>
      <c r="L20" s="74">
        <v>2658.3585189999999</v>
      </c>
      <c r="M20" s="74">
        <v>5438</v>
      </c>
      <c r="N20" s="74">
        <v>71.692394905501899</v>
      </c>
      <c r="O20" s="74">
        <v>6710.2997079999996</v>
      </c>
      <c r="P20" s="74">
        <v>3244</v>
      </c>
      <c r="Q20" s="74">
        <v>382.16165899999999</v>
      </c>
      <c r="R20" s="74">
        <v>1284</v>
      </c>
      <c r="S20" s="74">
        <v>28.541235830101801</v>
      </c>
      <c r="T20" s="74">
        <v>761.50452600000006</v>
      </c>
      <c r="U20" s="74">
        <v>482</v>
      </c>
      <c r="V20" s="74">
        <v>2605.7473749999999</v>
      </c>
      <c r="W20" s="74">
        <v>5386</v>
      </c>
      <c r="X20" s="74">
        <v>71.414865860454697</v>
      </c>
      <c r="Y20" s="74">
        <v>6527.5138639999996</v>
      </c>
      <c r="Z20" s="74">
        <v>3084</v>
      </c>
      <c r="AA20" s="74">
        <v>52.611144000000102</v>
      </c>
      <c r="AB20" s="74">
        <v>52</v>
      </c>
      <c r="AC20" s="74">
        <v>182.785844</v>
      </c>
      <c r="AD20" s="74">
        <v>160</v>
      </c>
      <c r="AE20" s="74">
        <v>0</v>
      </c>
      <c r="AF20" s="74">
        <v>0</v>
      </c>
      <c r="AG20" s="74">
        <v>0</v>
      </c>
      <c r="AH20" s="74">
        <v>0</v>
      </c>
      <c r="AI20" s="74">
        <v>0</v>
      </c>
      <c r="AJ20" s="74">
        <v>0</v>
      </c>
      <c r="AK20" s="74">
        <v>0</v>
      </c>
      <c r="AL20" s="74">
        <v>0</v>
      </c>
      <c r="AM20" s="74">
        <v>0</v>
      </c>
      <c r="AN20" s="74">
        <v>0</v>
      </c>
      <c r="AO20" s="74">
        <v>0</v>
      </c>
      <c r="AP20" s="74">
        <v>0</v>
      </c>
      <c r="AQ20" s="74">
        <v>0</v>
      </c>
      <c r="AR20" s="74">
        <v>0</v>
      </c>
      <c r="AS20" s="74">
        <v>0</v>
      </c>
      <c r="AT20" s="74">
        <v>0</v>
      </c>
      <c r="AU20" s="74">
        <v>375.81450000000001</v>
      </c>
      <c r="AV20" s="74">
        <v>7</v>
      </c>
      <c r="AW20" s="74">
        <v>881.38</v>
      </c>
      <c r="AX20" s="74">
        <v>25</v>
      </c>
      <c r="AY20" s="74">
        <v>6.8929</v>
      </c>
      <c r="AZ20" s="74">
        <v>5</v>
      </c>
      <c r="BA20" s="74">
        <v>24.3</v>
      </c>
      <c r="BB20" s="74">
        <v>13</v>
      </c>
      <c r="BC20" s="74">
        <v>0.18</v>
      </c>
      <c r="BD20" s="74">
        <v>6</v>
      </c>
      <c r="BE20" s="74">
        <v>0</v>
      </c>
      <c r="BF20" s="74">
        <v>0</v>
      </c>
      <c r="BG20" s="74">
        <v>34.2834</v>
      </c>
      <c r="BH20" s="74">
        <v>46</v>
      </c>
      <c r="BI20" s="74">
        <v>788.44</v>
      </c>
      <c r="BJ20" s="74">
        <v>317</v>
      </c>
      <c r="BK20" s="74">
        <v>15.328099999999999</v>
      </c>
      <c r="BL20" s="74">
        <v>102</v>
      </c>
      <c r="BM20" s="74">
        <v>375.92</v>
      </c>
      <c r="BN20" s="74">
        <v>274</v>
      </c>
      <c r="BO20" s="74">
        <v>0</v>
      </c>
      <c r="BP20" s="74">
        <v>0</v>
      </c>
      <c r="BQ20" s="74">
        <v>1</v>
      </c>
      <c r="BR20" s="74">
        <v>1</v>
      </c>
      <c r="BS20" s="74">
        <v>22.973600000000001</v>
      </c>
      <c r="BT20" s="74">
        <v>37</v>
      </c>
      <c r="BU20" s="74">
        <v>6.49</v>
      </c>
      <c r="BV20" s="74">
        <v>50</v>
      </c>
      <c r="BW20" s="110">
        <f t="shared" si="0"/>
        <v>3164.9514189999991</v>
      </c>
      <c r="BX20" s="110">
        <f t="shared" si="1"/>
        <v>0</v>
      </c>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0"/>
      <c r="IP20" s="110"/>
      <c r="IQ20" s="110"/>
      <c r="IR20" s="110"/>
      <c r="IS20" s="110"/>
      <c r="IT20" s="110"/>
      <c r="IU20" s="110"/>
      <c r="IV20" s="110"/>
    </row>
    <row r="21" spans="1:256" s="51" customFormat="1" ht="20.25" customHeight="1" x14ac:dyDescent="0.15">
      <c r="A21" s="263"/>
      <c r="B21" s="75" t="s">
        <v>37</v>
      </c>
      <c r="C21" s="81">
        <v>141.79</v>
      </c>
      <c r="D21" s="81">
        <v>347</v>
      </c>
      <c r="E21" s="81">
        <v>35.412087912087898</v>
      </c>
      <c r="F21" s="81">
        <v>123.37</v>
      </c>
      <c r="G21" s="81">
        <v>90</v>
      </c>
      <c r="H21" s="74">
        <v>0</v>
      </c>
      <c r="I21" s="74">
        <v>0</v>
      </c>
      <c r="J21" s="74">
        <v>0</v>
      </c>
      <c r="K21" s="74">
        <v>0</v>
      </c>
      <c r="L21" s="81">
        <v>131.24</v>
      </c>
      <c r="M21" s="81">
        <v>302</v>
      </c>
      <c r="N21" s="81">
        <v>51.1796591662442</v>
      </c>
      <c r="O21" s="81">
        <v>73.239999999999995</v>
      </c>
      <c r="P21" s="81">
        <v>77</v>
      </c>
      <c r="Q21" s="81">
        <v>8.51</v>
      </c>
      <c r="R21" s="81">
        <v>16</v>
      </c>
      <c r="S21" s="81">
        <v>68.025579536370898</v>
      </c>
      <c r="T21" s="81">
        <v>1.93</v>
      </c>
      <c r="U21" s="81">
        <v>7</v>
      </c>
      <c r="V21" s="81">
        <v>131.24</v>
      </c>
      <c r="W21" s="81">
        <v>302</v>
      </c>
      <c r="X21" s="81">
        <v>51.241605497423102</v>
      </c>
      <c r="Y21" s="81">
        <v>73.239999999999995</v>
      </c>
      <c r="Z21" s="81">
        <v>77</v>
      </c>
      <c r="AA21" s="81">
        <v>0</v>
      </c>
      <c r="AB21" s="81">
        <v>0</v>
      </c>
      <c r="AC21" s="81">
        <v>0</v>
      </c>
      <c r="AD21" s="81">
        <v>0</v>
      </c>
      <c r="AE21" s="81">
        <v>0</v>
      </c>
      <c r="AF21" s="81">
        <v>0</v>
      </c>
      <c r="AG21" s="81">
        <v>0</v>
      </c>
      <c r="AH21" s="81">
        <v>0</v>
      </c>
      <c r="AI21" s="81">
        <v>4.0199999999999996</v>
      </c>
      <c r="AJ21" s="81">
        <v>19</v>
      </c>
      <c r="AK21" s="81">
        <v>0.5</v>
      </c>
      <c r="AL21" s="81">
        <v>5</v>
      </c>
      <c r="AM21" s="81">
        <v>1.8</v>
      </c>
      <c r="AN21" s="81">
        <v>15</v>
      </c>
      <c r="AO21" s="81">
        <v>0.5</v>
      </c>
      <c r="AP21" s="81">
        <v>5</v>
      </c>
      <c r="AQ21" s="81">
        <v>0</v>
      </c>
      <c r="AR21" s="81">
        <v>0</v>
      </c>
      <c r="AS21" s="81">
        <v>0</v>
      </c>
      <c r="AT21" s="81">
        <v>0</v>
      </c>
      <c r="AU21" s="81">
        <v>0</v>
      </c>
      <c r="AV21" s="81">
        <v>0</v>
      </c>
      <c r="AW21" s="81">
        <v>0</v>
      </c>
      <c r="AX21" s="81">
        <v>0</v>
      </c>
      <c r="AY21" s="81">
        <v>0.03</v>
      </c>
      <c r="AZ21" s="81">
        <v>0</v>
      </c>
      <c r="BA21" s="81">
        <v>0</v>
      </c>
      <c r="BB21" s="81">
        <v>0</v>
      </c>
      <c r="BC21" s="81">
        <v>0</v>
      </c>
      <c r="BD21" s="81">
        <v>0</v>
      </c>
      <c r="BE21" s="81">
        <v>0</v>
      </c>
      <c r="BF21" s="81">
        <v>0</v>
      </c>
      <c r="BG21" s="81">
        <v>3.96</v>
      </c>
      <c r="BH21" s="81">
        <v>11</v>
      </c>
      <c r="BI21" s="81">
        <v>43.47</v>
      </c>
      <c r="BJ21" s="81">
        <v>4</v>
      </c>
      <c r="BK21" s="81">
        <v>2.54</v>
      </c>
      <c r="BL21" s="81">
        <v>15</v>
      </c>
      <c r="BM21" s="81">
        <v>4.0999999999999996</v>
      </c>
      <c r="BN21" s="81">
        <v>4</v>
      </c>
      <c r="BO21" s="81">
        <v>0</v>
      </c>
      <c r="BP21" s="81">
        <v>0</v>
      </c>
      <c r="BQ21" s="81">
        <v>2.06</v>
      </c>
      <c r="BR21" s="81">
        <v>0</v>
      </c>
      <c r="BS21" s="81">
        <v>0</v>
      </c>
      <c r="BT21" s="81">
        <v>0</v>
      </c>
      <c r="BU21" s="81">
        <v>0</v>
      </c>
      <c r="BV21" s="81">
        <v>0</v>
      </c>
      <c r="BW21" s="110">
        <f t="shared" si="0"/>
        <v>141.79000000000002</v>
      </c>
      <c r="BX21" s="110">
        <f t="shared" si="1"/>
        <v>0</v>
      </c>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0"/>
      <c r="IP21" s="110"/>
      <c r="IQ21" s="110"/>
      <c r="IR21" s="110"/>
      <c r="IS21" s="110"/>
      <c r="IT21" s="110"/>
      <c r="IU21" s="110"/>
      <c r="IV21" s="110"/>
    </row>
    <row r="22" spans="1:256" s="51" customFormat="1" ht="20.25" customHeight="1" x14ac:dyDescent="0.15">
      <c r="A22" s="263"/>
      <c r="B22" s="75" t="s">
        <v>47</v>
      </c>
      <c r="C22" s="74">
        <v>1288.980442</v>
      </c>
      <c r="D22" s="74">
        <v>4723</v>
      </c>
      <c r="E22" s="74">
        <v>62.8845106560359</v>
      </c>
      <c r="F22" s="74">
        <v>4267.0769190000001</v>
      </c>
      <c r="G22" s="74">
        <v>832</v>
      </c>
      <c r="H22" s="74"/>
      <c r="I22" s="74"/>
      <c r="J22" s="74"/>
      <c r="K22" s="74"/>
      <c r="L22" s="74">
        <v>1282.980442</v>
      </c>
      <c r="M22" s="74">
        <v>4717</v>
      </c>
      <c r="N22" s="74">
        <v>64.002950278676394</v>
      </c>
      <c r="O22" s="74">
        <v>4267.0748190000004</v>
      </c>
      <c r="P22" s="74">
        <v>829</v>
      </c>
      <c r="Q22" s="74">
        <v>710.43001600000002</v>
      </c>
      <c r="R22" s="74">
        <v>2841</v>
      </c>
      <c r="S22" s="74">
        <v>61.017302294241802</v>
      </c>
      <c r="T22" s="74">
        <v>2290.6993819999998</v>
      </c>
      <c r="U22" s="74">
        <v>474</v>
      </c>
      <c r="V22" s="74">
        <v>1277.5933640000001</v>
      </c>
      <c r="W22" s="74">
        <v>4705</v>
      </c>
      <c r="X22" s="74">
        <v>63.950911465875798</v>
      </c>
      <c r="Y22" s="74">
        <v>4221.7810689999997</v>
      </c>
      <c r="Z22" s="74">
        <v>819</v>
      </c>
      <c r="AA22" s="74">
        <v>5.3870779999999998</v>
      </c>
      <c r="AB22" s="74">
        <v>12</v>
      </c>
      <c r="AC22" s="74">
        <v>45.293750000000003</v>
      </c>
      <c r="AD22" s="74">
        <v>10</v>
      </c>
      <c r="AE22" s="74">
        <v>0</v>
      </c>
      <c r="AF22" s="74">
        <v>0</v>
      </c>
      <c r="AG22" s="74">
        <v>0</v>
      </c>
      <c r="AH22" s="74">
        <v>0</v>
      </c>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v>0</v>
      </c>
      <c r="BH22" s="74">
        <v>2</v>
      </c>
      <c r="BI22" s="74">
        <v>0</v>
      </c>
      <c r="BJ22" s="74">
        <v>0</v>
      </c>
      <c r="BK22" s="74">
        <v>6</v>
      </c>
      <c r="BL22" s="74">
        <v>4</v>
      </c>
      <c r="BM22" s="74">
        <v>2.0999999999999999E-3</v>
      </c>
      <c r="BN22" s="74">
        <v>3</v>
      </c>
      <c r="BO22" s="74">
        <v>0</v>
      </c>
      <c r="BP22" s="74"/>
      <c r="BQ22" s="74"/>
      <c r="BR22" s="74"/>
      <c r="BS22" s="74"/>
      <c r="BT22" s="74"/>
      <c r="BU22" s="74"/>
      <c r="BV22" s="74"/>
      <c r="BW22" s="110">
        <f t="shared" si="0"/>
        <v>1288.980442</v>
      </c>
      <c r="BX22" s="110">
        <f t="shared" si="1"/>
        <v>0</v>
      </c>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0"/>
      <c r="IP22" s="110"/>
      <c r="IQ22" s="110"/>
      <c r="IR22" s="110"/>
      <c r="IS22" s="110"/>
      <c r="IT22" s="110"/>
      <c r="IU22" s="110"/>
      <c r="IV22" s="110"/>
    </row>
    <row r="23" spans="1:256" s="51" customFormat="1" ht="20.25" customHeight="1" x14ac:dyDescent="0.15">
      <c r="A23" s="263"/>
      <c r="B23" s="77" t="s">
        <v>38</v>
      </c>
      <c r="C23" s="82">
        <v>2024.4430520000001</v>
      </c>
      <c r="D23" s="82">
        <v>3334</v>
      </c>
      <c r="E23" s="83">
        <v>52.26</v>
      </c>
      <c r="F23" s="82">
        <v>8556.0309539999998</v>
      </c>
      <c r="G23" s="82">
        <v>2654</v>
      </c>
      <c r="H23" s="82">
        <v>27.96</v>
      </c>
      <c r="I23" s="94">
        <v>5</v>
      </c>
      <c r="J23" s="82">
        <v>1200.97282</v>
      </c>
      <c r="K23" s="94">
        <v>133</v>
      </c>
      <c r="L23" s="82">
        <v>1555.78991</v>
      </c>
      <c r="M23" s="82">
        <v>3045</v>
      </c>
      <c r="N23" s="83">
        <v>62.37</v>
      </c>
      <c r="O23" s="82">
        <v>5230.7558230000004</v>
      </c>
      <c r="P23" s="85">
        <v>1993</v>
      </c>
      <c r="Q23" s="82">
        <v>322.28780799999998</v>
      </c>
      <c r="R23" s="82">
        <v>726</v>
      </c>
      <c r="S23" s="83">
        <v>68.66</v>
      </c>
      <c r="T23" s="82">
        <v>1258.8829800000001</v>
      </c>
      <c r="U23" s="94">
        <v>572</v>
      </c>
      <c r="V23" s="82">
        <v>1484.32951</v>
      </c>
      <c r="W23" s="82">
        <v>3018</v>
      </c>
      <c r="X23" s="83">
        <v>62.37</v>
      </c>
      <c r="Y23" s="82">
        <v>5145.3532789999999</v>
      </c>
      <c r="Z23" s="85">
        <v>1722</v>
      </c>
      <c r="AA23" s="82">
        <v>71.460400000000007</v>
      </c>
      <c r="AB23" s="102">
        <v>27</v>
      </c>
      <c r="AC23" s="82">
        <v>85.402544000000006</v>
      </c>
      <c r="AD23" s="94">
        <v>271</v>
      </c>
      <c r="AE23" s="82"/>
      <c r="AF23" s="94"/>
      <c r="AG23" s="82"/>
      <c r="AH23" s="94"/>
      <c r="AI23" s="94"/>
      <c r="AJ23" s="94"/>
      <c r="AK23" s="94"/>
      <c r="AL23" s="94"/>
      <c r="AM23" s="94"/>
      <c r="AN23" s="94"/>
      <c r="AO23" s="94"/>
      <c r="AP23" s="94"/>
      <c r="AQ23" s="82"/>
      <c r="AR23" s="94"/>
      <c r="AS23" s="82">
        <v>1.88</v>
      </c>
      <c r="AT23" s="94">
        <v>5</v>
      </c>
      <c r="AU23" s="94">
        <v>0.41</v>
      </c>
      <c r="AV23" s="94">
        <v>2</v>
      </c>
      <c r="AW23" s="94">
        <v>883.21377900000005</v>
      </c>
      <c r="AX23" s="94">
        <v>14</v>
      </c>
      <c r="AY23" s="82">
        <v>0</v>
      </c>
      <c r="AZ23" s="94">
        <v>0</v>
      </c>
      <c r="BA23" s="82">
        <v>6.1</v>
      </c>
      <c r="BB23" s="94">
        <v>4</v>
      </c>
      <c r="BC23" s="94">
        <v>229.449343</v>
      </c>
      <c r="BD23" s="94">
        <v>82</v>
      </c>
      <c r="BE23" s="94"/>
      <c r="BF23" s="94"/>
      <c r="BG23" s="82">
        <v>104.430802</v>
      </c>
      <c r="BH23" s="94">
        <v>74</v>
      </c>
      <c r="BI23" s="82">
        <v>623.82696099999998</v>
      </c>
      <c r="BJ23" s="94">
        <v>247</v>
      </c>
      <c r="BK23" s="82">
        <v>56.362000000000002</v>
      </c>
      <c r="BL23" s="82">
        <v>123</v>
      </c>
      <c r="BM23" s="82">
        <v>473.60117100000002</v>
      </c>
      <c r="BN23" s="94">
        <v>240</v>
      </c>
      <c r="BO23" s="94">
        <v>29.141293999999998</v>
      </c>
      <c r="BP23" s="94"/>
      <c r="BQ23" s="94"/>
      <c r="BR23" s="94"/>
      <c r="BS23" s="82">
        <v>20.899702999999601</v>
      </c>
      <c r="BT23" s="94">
        <v>3</v>
      </c>
      <c r="BU23" s="82">
        <v>135.68040000000099</v>
      </c>
      <c r="BV23" s="94">
        <v>18</v>
      </c>
      <c r="BW23" s="110">
        <f t="shared" si="0"/>
        <v>2024.4430519999999</v>
      </c>
      <c r="BX23" s="110">
        <f t="shared" si="1"/>
        <v>0</v>
      </c>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c r="IT23" s="110"/>
      <c r="IU23" s="110"/>
      <c r="IV23" s="110"/>
    </row>
    <row r="24" spans="1:256" s="51" customFormat="1" ht="20.25" customHeight="1" x14ac:dyDescent="0.15">
      <c r="A24" s="263"/>
      <c r="B24" s="75" t="s">
        <v>48</v>
      </c>
      <c r="C24" s="74">
        <v>550.91</v>
      </c>
      <c r="D24" s="74">
        <v>1148</v>
      </c>
      <c r="E24" s="74">
        <v>42.577808005317301</v>
      </c>
      <c r="F24" s="74">
        <v>5596.19</v>
      </c>
      <c r="G24" s="74">
        <v>811</v>
      </c>
      <c r="H24" s="74">
        <v>0</v>
      </c>
      <c r="I24" s="74">
        <v>0</v>
      </c>
      <c r="J24" s="74">
        <v>0</v>
      </c>
      <c r="K24" s="74">
        <v>0</v>
      </c>
      <c r="L24" s="74">
        <v>520.17999999999995</v>
      </c>
      <c r="M24" s="74">
        <v>1120</v>
      </c>
      <c r="N24" s="74">
        <v>45.958792762227901</v>
      </c>
      <c r="O24" s="74">
        <v>5292.59</v>
      </c>
      <c r="P24" s="74">
        <v>795</v>
      </c>
      <c r="Q24" s="74">
        <v>0</v>
      </c>
      <c r="R24" s="74">
        <v>0</v>
      </c>
      <c r="S24" s="74">
        <v>0</v>
      </c>
      <c r="T24" s="74">
        <v>0</v>
      </c>
      <c r="U24" s="74">
        <v>0</v>
      </c>
      <c r="V24" s="74">
        <v>520.17999999999995</v>
      </c>
      <c r="W24" s="74">
        <v>1120</v>
      </c>
      <c r="X24" s="74">
        <v>46.012454445741803</v>
      </c>
      <c r="Y24" s="74">
        <v>5283.51</v>
      </c>
      <c r="Z24" s="74">
        <v>794</v>
      </c>
      <c r="AA24" s="74">
        <v>0</v>
      </c>
      <c r="AB24" s="74">
        <v>0</v>
      </c>
      <c r="AC24" s="74">
        <v>9.08</v>
      </c>
      <c r="AD24" s="74">
        <v>1</v>
      </c>
      <c r="AE24" s="74">
        <v>0</v>
      </c>
      <c r="AF24" s="74">
        <v>0</v>
      </c>
      <c r="AG24" s="74">
        <v>0</v>
      </c>
      <c r="AH24" s="74">
        <v>0</v>
      </c>
      <c r="AI24" s="74">
        <v>0</v>
      </c>
      <c r="AJ24" s="74">
        <v>0</v>
      </c>
      <c r="AK24" s="74">
        <v>0</v>
      </c>
      <c r="AL24" s="74">
        <v>0</v>
      </c>
      <c r="AM24" s="74">
        <v>0</v>
      </c>
      <c r="AN24" s="74">
        <v>0</v>
      </c>
      <c r="AO24" s="74">
        <v>0</v>
      </c>
      <c r="AP24" s="74">
        <v>0</v>
      </c>
      <c r="AQ24" s="74">
        <v>0</v>
      </c>
      <c r="AR24" s="74">
        <v>0</v>
      </c>
      <c r="AS24" s="74">
        <v>1.92</v>
      </c>
      <c r="AT24" s="74">
        <v>2</v>
      </c>
      <c r="AU24" s="74">
        <v>0</v>
      </c>
      <c r="AV24" s="74">
        <v>0</v>
      </c>
      <c r="AW24" s="74">
        <v>0</v>
      </c>
      <c r="AX24" s="74">
        <v>0</v>
      </c>
      <c r="AY24" s="74">
        <v>0</v>
      </c>
      <c r="AZ24" s="74">
        <v>0</v>
      </c>
      <c r="BA24" s="74">
        <v>0</v>
      </c>
      <c r="BB24" s="74">
        <v>0</v>
      </c>
      <c r="BC24" s="74">
        <v>0</v>
      </c>
      <c r="BD24" s="74">
        <v>0</v>
      </c>
      <c r="BE24" s="74">
        <v>0</v>
      </c>
      <c r="BF24" s="74">
        <v>0</v>
      </c>
      <c r="BG24" s="74">
        <v>2.0499999999999998</v>
      </c>
      <c r="BH24" s="74">
        <v>11</v>
      </c>
      <c r="BI24" s="74">
        <v>250.99</v>
      </c>
      <c r="BJ24" s="74">
        <v>10</v>
      </c>
      <c r="BK24" s="74">
        <v>20.13</v>
      </c>
      <c r="BL24" s="74">
        <v>13</v>
      </c>
      <c r="BM24" s="74">
        <v>43.71</v>
      </c>
      <c r="BN24" s="74">
        <v>2</v>
      </c>
      <c r="BO24" s="74">
        <v>8.5500000000000007</v>
      </c>
      <c r="BP24" s="74">
        <v>4</v>
      </c>
      <c r="BQ24" s="74">
        <v>6.98</v>
      </c>
      <c r="BR24" s="74">
        <v>3</v>
      </c>
      <c r="BS24" s="74">
        <v>0</v>
      </c>
      <c r="BT24" s="74">
        <v>0</v>
      </c>
      <c r="BU24" s="74">
        <v>0</v>
      </c>
      <c r="BV24" s="74">
        <v>0</v>
      </c>
      <c r="BW24" s="110">
        <f t="shared" si="0"/>
        <v>550.90999999999985</v>
      </c>
      <c r="BX24" s="110">
        <f t="shared" si="1"/>
        <v>0</v>
      </c>
      <c r="BY24" s="111"/>
      <c r="BZ24" s="111"/>
      <c r="CA24" s="111"/>
      <c r="CB24" s="111"/>
      <c r="CC24" s="111"/>
      <c r="CD24" s="111"/>
      <c r="CE24" s="111"/>
      <c r="CF24" s="111"/>
      <c r="CG24" s="111"/>
      <c r="CH24" s="111"/>
      <c r="CI24" s="111"/>
      <c r="CJ24" s="111"/>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c r="EA24" s="110"/>
      <c r="EB24" s="110"/>
      <c r="EC24" s="110"/>
      <c r="ED24" s="110"/>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0"/>
      <c r="IP24" s="110"/>
      <c r="IQ24" s="110"/>
      <c r="IR24" s="110"/>
      <c r="IS24" s="110"/>
      <c r="IT24" s="110"/>
      <c r="IU24" s="110"/>
      <c r="IV24" s="110"/>
    </row>
    <row r="25" spans="1:256" s="51" customFormat="1" ht="20.25" customHeight="1" x14ac:dyDescent="0.15">
      <c r="A25" s="263"/>
      <c r="B25" s="75" t="s">
        <v>50</v>
      </c>
      <c r="C25" s="82">
        <v>466.13</v>
      </c>
      <c r="D25" s="83">
        <v>718</v>
      </c>
      <c r="E25" s="84">
        <v>83.694832477466207</v>
      </c>
      <c r="F25" s="82">
        <v>1596.97</v>
      </c>
      <c r="G25" s="85">
        <v>774</v>
      </c>
      <c r="H25" s="82">
        <v>0</v>
      </c>
      <c r="I25" s="82">
        <v>0</v>
      </c>
      <c r="J25" s="82">
        <v>0</v>
      </c>
      <c r="K25" s="82">
        <v>0</v>
      </c>
      <c r="L25" s="82">
        <v>460.17</v>
      </c>
      <c r="M25" s="85">
        <v>712</v>
      </c>
      <c r="N25" s="83">
        <v>87.991663001701795</v>
      </c>
      <c r="O25" s="82">
        <v>1445.14</v>
      </c>
      <c r="P25" s="85">
        <v>693</v>
      </c>
      <c r="Q25" s="82">
        <v>0</v>
      </c>
      <c r="R25" s="85">
        <v>0</v>
      </c>
      <c r="S25" s="94" t="e">
        <v>#DIV/0!</v>
      </c>
      <c r="T25" s="82">
        <v>0</v>
      </c>
      <c r="U25" s="85">
        <v>0</v>
      </c>
      <c r="V25" s="82">
        <v>460.17</v>
      </c>
      <c r="W25" s="85">
        <v>712</v>
      </c>
      <c r="X25" s="94">
        <v>87.991663001701795</v>
      </c>
      <c r="Y25" s="82">
        <v>1445.14</v>
      </c>
      <c r="Z25" s="85">
        <v>693</v>
      </c>
      <c r="AA25" s="82">
        <v>0</v>
      </c>
      <c r="AB25" s="82">
        <v>0</v>
      </c>
      <c r="AC25" s="82">
        <v>0</v>
      </c>
      <c r="AD25" s="82">
        <v>0</v>
      </c>
      <c r="AE25" s="82"/>
      <c r="AF25" s="94"/>
      <c r="AG25" s="82"/>
      <c r="AH25" s="94"/>
      <c r="AI25" s="94"/>
      <c r="AJ25" s="94"/>
      <c r="AK25" s="94"/>
      <c r="AL25" s="94"/>
      <c r="AM25" s="94"/>
      <c r="AN25" s="94"/>
      <c r="AO25" s="94"/>
      <c r="AP25" s="94"/>
      <c r="AQ25" s="82">
        <v>0</v>
      </c>
      <c r="AR25" s="82">
        <v>0</v>
      </c>
      <c r="AS25" s="82">
        <v>0</v>
      </c>
      <c r="AT25" s="82">
        <v>0</v>
      </c>
      <c r="AU25" s="94"/>
      <c r="AV25" s="94"/>
      <c r="AW25" s="94"/>
      <c r="AX25" s="94"/>
      <c r="AY25" s="82"/>
      <c r="AZ25" s="94"/>
      <c r="BA25" s="82"/>
      <c r="BB25" s="94"/>
      <c r="BC25" s="82"/>
      <c r="BD25" s="83"/>
      <c r="BE25" s="82"/>
      <c r="BF25" s="83"/>
      <c r="BG25" s="82">
        <v>5.63</v>
      </c>
      <c r="BH25" s="85">
        <v>6</v>
      </c>
      <c r="BI25" s="82">
        <v>126.19</v>
      </c>
      <c r="BJ25" s="85">
        <v>72</v>
      </c>
      <c r="BK25" s="82">
        <v>0.25</v>
      </c>
      <c r="BL25" s="94">
        <v>0</v>
      </c>
      <c r="BM25" s="82">
        <v>25.64</v>
      </c>
      <c r="BN25" s="94">
        <v>9</v>
      </c>
      <c r="BO25" s="82">
        <v>0.08</v>
      </c>
      <c r="BP25" s="82">
        <v>0</v>
      </c>
      <c r="BQ25" s="82">
        <v>0</v>
      </c>
      <c r="BR25" s="82">
        <v>0</v>
      </c>
      <c r="BS25" s="82"/>
      <c r="BT25" s="94"/>
      <c r="BU25" s="82"/>
      <c r="BV25" s="94"/>
      <c r="BW25" s="110">
        <f t="shared" si="0"/>
        <v>466.13</v>
      </c>
      <c r="BX25" s="110">
        <f t="shared" si="1"/>
        <v>0</v>
      </c>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c r="EA25" s="110"/>
      <c r="EB25" s="110"/>
      <c r="EC25" s="110"/>
      <c r="ED25" s="110"/>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0"/>
      <c r="IP25" s="110"/>
      <c r="IQ25" s="110"/>
      <c r="IR25" s="110"/>
      <c r="IS25" s="110"/>
      <c r="IT25" s="110"/>
      <c r="IU25" s="110"/>
      <c r="IV25" s="110"/>
    </row>
    <row r="26" spans="1:256" s="51" customFormat="1" ht="20.25" customHeight="1" x14ac:dyDescent="0.15">
      <c r="A26" s="263"/>
      <c r="B26" s="75" t="s">
        <v>118</v>
      </c>
      <c r="C26" s="76">
        <v>1254.3055609999999</v>
      </c>
      <c r="D26" s="76">
        <v>4671</v>
      </c>
      <c r="E26" s="76">
        <v>42.70843835324564</v>
      </c>
      <c r="F26" s="76">
        <v>2639.7693959999997</v>
      </c>
      <c r="G26" s="76">
        <v>1295</v>
      </c>
      <c r="H26" s="76">
        <v>6.1461579999999998</v>
      </c>
      <c r="I26" s="76">
        <v>2</v>
      </c>
      <c r="J26" s="76">
        <v>56.627510000000001</v>
      </c>
      <c r="K26" s="76">
        <v>25</v>
      </c>
      <c r="L26" s="76">
        <v>583.33462899999995</v>
      </c>
      <c r="M26" s="76">
        <v>1684</v>
      </c>
      <c r="N26" s="76">
        <v>56.277262040051447</v>
      </c>
      <c r="O26" s="76">
        <v>1668.8440039999998</v>
      </c>
      <c r="P26" s="76">
        <v>1089</v>
      </c>
      <c r="Q26" s="76">
        <v>0</v>
      </c>
      <c r="R26" s="76">
        <v>0</v>
      </c>
      <c r="S26" s="76">
        <v>0</v>
      </c>
      <c r="T26" s="76">
        <v>0</v>
      </c>
      <c r="U26" s="76">
        <v>0</v>
      </c>
      <c r="V26" s="76">
        <v>583.33462899999995</v>
      </c>
      <c r="W26" s="76">
        <v>1684</v>
      </c>
      <c r="X26" s="76">
        <v>56.277913570078617</v>
      </c>
      <c r="Y26" s="76">
        <v>1668.8440039999998</v>
      </c>
      <c r="Z26" s="76">
        <v>1089</v>
      </c>
      <c r="AA26" s="76">
        <v>0</v>
      </c>
      <c r="AB26" s="76">
        <v>0</v>
      </c>
      <c r="AC26" s="76">
        <v>0</v>
      </c>
      <c r="AD26" s="76">
        <v>0</v>
      </c>
      <c r="AE26" s="76">
        <v>0</v>
      </c>
      <c r="AF26" s="76">
        <v>0</v>
      </c>
      <c r="AG26" s="76">
        <v>0</v>
      </c>
      <c r="AH26" s="76">
        <v>0</v>
      </c>
      <c r="AI26" s="76"/>
      <c r="AJ26" s="76"/>
      <c r="AK26" s="76"/>
      <c r="AL26" s="76"/>
      <c r="AM26" s="76"/>
      <c r="AN26" s="76"/>
      <c r="AO26" s="76"/>
      <c r="AP26" s="76"/>
      <c r="AQ26" s="76">
        <v>0.433</v>
      </c>
      <c r="AR26" s="76">
        <v>0</v>
      </c>
      <c r="AS26" s="76">
        <v>0</v>
      </c>
      <c r="AT26" s="76">
        <v>0</v>
      </c>
      <c r="AU26" s="76">
        <v>18.333293999999999</v>
      </c>
      <c r="AV26" s="76">
        <v>4</v>
      </c>
      <c r="AW26" s="76">
        <v>164.630449</v>
      </c>
      <c r="AX26" s="76">
        <v>13</v>
      </c>
      <c r="AY26" s="76">
        <v>0</v>
      </c>
      <c r="AZ26" s="76">
        <v>0</v>
      </c>
      <c r="BA26" s="76">
        <v>6</v>
      </c>
      <c r="BB26" s="76">
        <v>2</v>
      </c>
      <c r="BC26" s="76">
        <v>307.13689399999998</v>
      </c>
      <c r="BD26" s="76">
        <v>24</v>
      </c>
      <c r="BE26" s="76">
        <v>24.896087999999999</v>
      </c>
      <c r="BF26" s="76">
        <v>19</v>
      </c>
      <c r="BG26" s="76">
        <v>8.8803999999999994E-2</v>
      </c>
      <c r="BH26" s="76">
        <v>3</v>
      </c>
      <c r="BI26" s="76">
        <v>11.827344999999999</v>
      </c>
      <c r="BJ26" s="76">
        <v>17</v>
      </c>
      <c r="BK26" s="76">
        <v>13.401087</v>
      </c>
      <c r="BL26" s="76">
        <v>57</v>
      </c>
      <c r="BM26" s="76">
        <v>638.63</v>
      </c>
      <c r="BN26" s="76">
        <v>123</v>
      </c>
      <c r="BO26" s="76">
        <v>325.43169499999999</v>
      </c>
      <c r="BP26" s="76">
        <v>2897</v>
      </c>
      <c r="BQ26" s="76">
        <v>67.313999999999993</v>
      </c>
      <c r="BR26" s="76">
        <v>6</v>
      </c>
      <c r="BS26" s="76"/>
      <c r="BT26" s="76"/>
      <c r="BU26" s="76">
        <v>1</v>
      </c>
      <c r="BV26" s="76">
        <v>1</v>
      </c>
      <c r="BW26" s="110">
        <f t="shared" si="0"/>
        <v>1254.3055609999999</v>
      </c>
      <c r="BX26" s="110">
        <f t="shared" si="1"/>
        <v>0</v>
      </c>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c r="EA26" s="110"/>
      <c r="EB26" s="110"/>
      <c r="EC26" s="110"/>
      <c r="ED26" s="110"/>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0"/>
      <c r="IP26" s="110"/>
      <c r="IQ26" s="110"/>
      <c r="IR26" s="110"/>
      <c r="IS26" s="110"/>
      <c r="IT26" s="110"/>
      <c r="IU26" s="110"/>
      <c r="IV26" s="110"/>
    </row>
    <row r="27" spans="1:256" s="51" customFormat="1" ht="20.25" customHeight="1" x14ac:dyDescent="0.15">
      <c r="A27" s="263"/>
      <c r="B27" s="75" t="s">
        <v>52</v>
      </c>
      <c r="C27" s="82">
        <v>187.79</v>
      </c>
      <c r="D27" s="82">
        <v>368</v>
      </c>
      <c r="E27" s="82">
        <v>18.09</v>
      </c>
      <c r="F27" s="82">
        <v>535.82000000000005</v>
      </c>
      <c r="G27" s="82">
        <v>213</v>
      </c>
      <c r="H27" s="82">
        <v>0</v>
      </c>
      <c r="I27" s="82">
        <v>0</v>
      </c>
      <c r="J27" s="82">
        <v>0</v>
      </c>
      <c r="K27" s="82">
        <v>0</v>
      </c>
      <c r="L27" s="82">
        <v>133.34</v>
      </c>
      <c r="M27" s="82">
        <v>355</v>
      </c>
      <c r="N27" s="82">
        <v>20.059999999999999</v>
      </c>
      <c r="O27" s="82">
        <v>485.67</v>
      </c>
      <c r="P27" s="82">
        <v>199</v>
      </c>
      <c r="Q27" s="82">
        <v>0</v>
      </c>
      <c r="R27" s="82">
        <v>0</v>
      </c>
      <c r="S27" s="82">
        <v>0</v>
      </c>
      <c r="T27" s="82">
        <v>0</v>
      </c>
      <c r="U27" s="82">
        <v>0</v>
      </c>
      <c r="V27" s="82">
        <v>133.34</v>
      </c>
      <c r="W27" s="82">
        <v>355</v>
      </c>
      <c r="X27" s="82">
        <v>20.09</v>
      </c>
      <c r="Y27" s="82">
        <v>485.67</v>
      </c>
      <c r="Z27" s="82">
        <v>199</v>
      </c>
      <c r="AA27" s="82">
        <v>0</v>
      </c>
      <c r="AB27" s="82">
        <v>0</v>
      </c>
      <c r="AC27" s="82">
        <v>0</v>
      </c>
      <c r="AD27" s="82">
        <v>0</v>
      </c>
      <c r="AE27" s="82">
        <v>0</v>
      </c>
      <c r="AF27" s="82">
        <v>0</v>
      </c>
      <c r="AG27" s="82">
        <v>0</v>
      </c>
      <c r="AH27" s="82">
        <v>0</v>
      </c>
      <c r="AI27" s="82">
        <v>0</v>
      </c>
      <c r="AJ27" s="82">
        <v>0</v>
      </c>
      <c r="AK27" s="82">
        <v>0</v>
      </c>
      <c r="AL27" s="82">
        <v>0</v>
      </c>
      <c r="AM27" s="82">
        <v>0</v>
      </c>
      <c r="AN27" s="82">
        <v>0</v>
      </c>
      <c r="AO27" s="82">
        <v>0</v>
      </c>
      <c r="AP27" s="82">
        <v>0</v>
      </c>
      <c r="AQ27" s="82">
        <v>0</v>
      </c>
      <c r="AR27" s="82">
        <v>1</v>
      </c>
      <c r="AS27" s="82">
        <v>0</v>
      </c>
      <c r="AT27" s="82">
        <v>0</v>
      </c>
      <c r="AU27" s="82">
        <v>0</v>
      </c>
      <c r="AV27" s="82">
        <v>0</v>
      </c>
      <c r="AW27" s="82">
        <v>0</v>
      </c>
      <c r="AX27" s="82">
        <v>0</v>
      </c>
      <c r="AY27" s="82">
        <v>0</v>
      </c>
      <c r="AZ27" s="82">
        <v>0</v>
      </c>
      <c r="BA27" s="82">
        <v>0</v>
      </c>
      <c r="BB27" s="82">
        <v>0</v>
      </c>
      <c r="BC27" s="82">
        <v>0</v>
      </c>
      <c r="BD27" s="82">
        <v>0</v>
      </c>
      <c r="BE27" s="82">
        <v>0</v>
      </c>
      <c r="BF27" s="82">
        <v>0</v>
      </c>
      <c r="BG27" s="82">
        <v>4.16</v>
      </c>
      <c r="BH27" s="82">
        <v>9</v>
      </c>
      <c r="BI27" s="82">
        <v>1.4</v>
      </c>
      <c r="BJ27" s="82">
        <v>4</v>
      </c>
      <c r="BK27" s="82">
        <v>50.29</v>
      </c>
      <c r="BL27" s="82">
        <v>3</v>
      </c>
      <c r="BM27" s="82">
        <v>48.75</v>
      </c>
      <c r="BN27" s="82">
        <v>10</v>
      </c>
      <c r="BO27" s="82">
        <v>0</v>
      </c>
      <c r="BP27" s="82">
        <v>0</v>
      </c>
      <c r="BQ27" s="82">
        <v>0</v>
      </c>
      <c r="BR27" s="82">
        <v>0</v>
      </c>
      <c r="BS27" s="82">
        <v>0</v>
      </c>
      <c r="BT27" s="82">
        <v>0</v>
      </c>
      <c r="BU27" s="82">
        <v>0</v>
      </c>
      <c r="BV27" s="82">
        <v>0</v>
      </c>
      <c r="BW27" s="110">
        <f t="shared" si="0"/>
        <v>187.79</v>
      </c>
      <c r="BX27" s="110">
        <f t="shared" si="1"/>
        <v>0</v>
      </c>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0"/>
      <c r="IP27" s="110"/>
      <c r="IQ27" s="110"/>
      <c r="IR27" s="110"/>
      <c r="IS27" s="110"/>
      <c r="IT27" s="110"/>
      <c r="IU27" s="110"/>
      <c r="IV27" s="110"/>
    </row>
    <row r="28" spans="1:256" s="51" customFormat="1" ht="20.25" customHeight="1" x14ac:dyDescent="0.15">
      <c r="A28" s="263"/>
      <c r="B28" s="75" t="s">
        <v>53</v>
      </c>
      <c r="C28" s="82">
        <v>611.00385400000005</v>
      </c>
      <c r="D28" s="83">
        <v>1671</v>
      </c>
      <c r="E28" s="82">
        <v>37.733411288299003</v>
      </c>
      <c r="F28" s="82">
        <v>432.17626899999999</v>
      </c>
      <c r="G28" s="82">
        <v>240</v>
      </c>
      <c r="H28" s="83">
        <v>0</v>
      </c>
      <c r="I28" s="94">
        <v>0</v>
      </c>
      <c r="J28" s="82">
        <v>0.6</v>
      </c>
      <c r="K28" s="94">
        <v>1</v>
      </c>
      <c r="L28" s="82">
        <v>598.78857400000004</v>
      </c>
      <c r="M28" s="94">
        <v>1603</v>
      </c>
      <c r="N28" s="83">
        <v>40.959653720863002</v>
      </c>
      <c r="O28" s="82">
        <v>427.14296400000001</v>
      </c>
      <c r="P28" s="85">
        <v>229</v>
      </c>
      <c r="Q28" s="82"/>
      <c r="R28" s="94"/>
      <c r="S28" s="83" t="e">
        <v>#DIV/0!</v>
      </c>
      <c r="T28" s="82"/>
      <c r="U28" s="94"/>
      <c r="V28" s="83">
        <v>598.78857400000004</v>
      </c>
      <c r="W28" s="83">
        <v>1603</v>
      </c>
      <c r="X28" s="83">
        <v>40.959970916497603</v>
      </c>
      <c r="Y28" s="82">
        <v>427.14296400000001</v>
      </c>
      <c r="Z28" s="94">
        <v>229</v>
      </c>
      <c r="AA28" s="82"/>
      <c r="AB28" s="102"/>
      <c r="AC28" s="83"/>
      <c r="AD28" s="83"/>
      <c r="AE28" s="82">
        <v>0</v>
      </c>
      <c r="AF28" s="94">
        <v>0</v>
      </c>
      <c r="AG28" s="82">
        <v>0</v>
      </c>
      <c r="AH28" s="94">
        <v>0</v>
      </c>
      <c r="AI28" s="94"/>
      <c r="AJ28" s="94"/>
      <c r="AK28" s="94"/>
      <c r="AL28" s="94"/>
      <c r="AM28" s="94"/>
      <c r="AN28" s="94"/>
      <c r="AO28" s="94"/>
      <c r="AP28" s="94"/>
      <c r="AQ28" s="82"/>
      <c r="AR28" s="94"/>
      <c r="AS28" s="82"/>
      <c r="AT28" s="94"/>
      <c r="AU28" s="94">
        <v>0</v>
      </c>
      <c r="AV28" s="94">
        <v>0</v>
      </c>
      <c r="AW28" s="94">
        <v>0</v>
      </c>
      <c r="AX28" s="94">
        <v>0</v>
      </c>
      <c r="AY28" s="82">
        <v>0</v>
      </c>
      <c r="AZ28" s="94">
        <v>0</v>
      </c>
      <c r="BA28" s="82"/>
      <c r="BB28" s="94"/>
      <c r="BC28" s="82"/>
      <c r="BD28" s="83"/>
      <c r="BE28" s="82"/>
      <c r="BF28" s="83"/>
      <c r="BG28" s="83">
        <v>4.3354629999999998</v>
      </c>
      <c r="BH28" s="94">
        <v>2</v>
      </c>
      <c r="BI28" s="83">
        <v>7.0000000000000007E-2</v>
      </c>
      <c r="BJ28" s="94">
        <v>2</v>
      </c>
      <c r="BK28" s="83">
        <v>5.3586739999999997</v>
      </c>
      <c r="BL28" s="94">
        <v>65</v>
      </c>
      <c r="BM28" s="82">
        <v>4.3633050000000004</v>
      </c>
      <c r="BN28" s="94">
        <v>8</v>
      </c>
      <c r="BO28" s="82">
        <v>2.5211429999999999</v>
      </c>
      <c r="BP28" s="94">
        <v>1</v>
      </c>
      <c r="BQ28" s="82">
        <v>0</v>
      </c>
      <c r="BR28" s="94">
        <v>0</v>
      </c>
      <c r="BS28" s="82"/>
      <c r="BT28" s="94"/>
      <c r="BU28" s="82"/>
      <c r="BV28" s="94"/>
      <c r="BW28" s="110">
        <f t="shared" si="0"/>
        <v>611.00385400000005</v>
      </c>
      <c r="BX28" s="110">
        <f t="shared" si="1"/>
        <v>0</v>
      </c>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0"/>
      <c r="IP28" s="110"/>
      <c r="IQ28" s="110"/>
      <c r="IR28" s="110"/>
      <c r="IS28" s="110"/>
      <c r="IT28" s="110"/>
      <c r="IU28" s="110"/>
      <c r="IV28" s="110"/>
    </row>
    <row r="29" spans="1:256" s="51" customFormat="1" ht="20.25" customHeight="1" x14ac:dyDescent="0.15">
      <c r="A29" s="263"/>
      <c r="B29" s="75" t="s">
        <v>54</v>
      </c>
      <c r="C29" s="74">
        <v>602.99241700000005</v>
      </c>
      <c r="D29" s="74">
        <v>1152</v>
      </c>
      <c r="E29" s="82">
        <v>49.992168487091703</v>
      </c>
      <c r="F29" s="82">
        <v>2628.8216900000002</v>
      </c>
      <c r="G29" s="74">
        <v>1051</v>
      </c>
      <c r="H29" s="74">
        <v>0</v>
      </c>
      <c r="I29" s="74">
        <v>0</v>
      </c>
      <c r="J29" s="74">
        <v>0</v>
      </c>
      <c r="K29" s="74">
        <v>0</v>
      </c>
      <c r="L29" s="74">
        <v>602.95627999999999</v>
      </c>
      <c r="M29" s="74">
        <v>1151</v>
      </c>
      <c r="N29" s="74">
        <v>50.747109777470499</v>
      </c>
      <c r="O29" s="74">
        <v>2610.0716900000002</v>
      </c>
      <c r="P29" s="74">
        <v>1044</v>
      </c>
      <c r="Q29" s="74">
        <v>20.516719999999999</v>
      </c>
      <c r="R29" s="74">
        <v>96</v>
      </c>
      <c r="S29" s="74">
        <v>27497.882378169699</v>
      </c>
      <c r="T29" s="74">
        <v>112.988463</v>
      </c>
      <c r="U29" s="74">
        <v>56</v>
      </c>
      <c r="V29" s="74">
        <v>602.95627999999999</v>
      </c>
      <c r="W29" s="74">
        <v>1151</v>
      </c>
      <c r="X29" s="74">
        <v>50.747915655965798</v>
      </c>
      <c r="Y29" s="74">
        <v>2610.0716900000002</v>
      </c>
      <c r="Z29" s="74">
        <v>1044</v>
      </c>
      <c r="AA29" s="74">
        <v>0</v>
      </c>
      <c r="AB29" s="74">
        <v>0</v>
      </c>
      <c r="AC29" s="74">
        <v>0</v>
      </c>
      <c r="AD29" s="74">
        <v>0</v>
      </c>
      <c r="AE29" s="74">
        <v>0</v>
      </c>
      <c r="AF29" s="74">
        <v>0</v>
      </c>
      <c r="AG29" s="74">
        <v>0</v>
      </c>
      <c r="AH29" s="74">
        <v>0</v>
      </c>
      <c r="AI29" s="74"/>
      <c r="AJ29" s="74"/>
      <c r="AK29" s="74"/>
      <c r="AL29" s="74"/>
      <c r="AM29" s="74"/>
      <c r="AN29" s="74"/>
      <c r="AO29" s="74"/>
      <c r="AP29" s="74"/>
      <c r="AQ29" s="74">
        <v>0</v>
      </c>
      <c r="AR29" s="74">
        <v>0</v>
      </c>
      <c r="AS29" s="74">
        <v>0</v>
      </c>
      <c r="AT29" s="74">
        <v>0</v>
      </c>
      <c r="AU29" s="74">
        <v>0</v>
      </c>
      <c r="AV29" s="74">
        <v>0</v>
      </c>
      <c r="AW29" s="74">
        <v>0.3</v>
      </c>
      <c r="AX29" s="74">
        <v>1</v>
      </c>
      <c r="AY29" s="74">
        <v>0</v>
      </c>
      <c r="AZ29" s="74">
        <v>0</v>
      </c>
      <c r="BA29" s="74">
        <v>0</v>
      </c>
      <c r="BB29" s="74">
        <v>0</v>
      </c>
      <c r="BC29" s="74">
        <v>0</v>
      </c>
      <c r="BD29" s="74">
        <v>0</v>
      </c>
      <c r="BE29" s="74">
        <v>0</v>
      </c>
      <c r="BF29" s="74">
        <v>0</v>
      </c>
      <c r="BG29" s="74">
        <v>0</v>
      </c>
      <c r="BH29" s="74">
        <v>0</v>
      </c>
      <c r="BI29" s="74">
        <v>0</v>
      </c>
      <c r="BJ29" s="74">
        <v>0</v>
      </c>
      <c r="BK29" s="74">
        <v>3.6137000000000002E-2</v>
      </c>
      <c r="BL29" s="74">
        <v>1</v>
      </c>
      <c r="BM29" s="74">
        <v>18.45</v>
      </c>
      <c r="BN29" s="74">
        <v>6</v>
      </c>
      <c r="BO29" s="74">
        <v>0</v>
      </c>
      <c r="BP29" s="74">
        <v>0</v>
      </c>
      <c r="BQ29" s="74">
        <v>0</v>
      </c>
      <c r="BR29" s="74">
        <v>0</v>
      </c>
      <c r="BS29" s="74"/>
      <c r="BT29" s="74"/>
      <c r="BU29" s="74"/>
      <c r="BV29" s="74"/>
      <c r="BW29" s="110">
        <f t="shared" si="0"/>
        <v>602.99241700000005</v>
      </c>
      <c r="BX29" s="110">
        <f t="shared" si="1"/>
        <v>0</v>
      </c>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c r="GS29" s="110"/>
      <c r="GT29" s="110"/>
      <c r="GU29" s="110"/>
      <c r="GV29" s="110"/>
      <c r="GW29" s="110"/>
      <c r="GX29" s="110"/>
      <c r="GY29" s="110"/>
      <c r="GZ29" s="110"/>
      <c r="HA29" s="110"/>
      <c r="HB29" s="110"/>
      <c r="HC29" s="110"/>
      <c r="HD29" s="110"/>
      <c r="HE29" s="110"/>
      <c r="HF29" s="110"/>
      <c r="HG29" s="110"/>
      <c r="HH29" s="110"/>
      <c r="HI29" s="110"/>
      <c r="HJ29" s="110"/>
      <c r="HK29" s="110"/>
      <c r="HL29" s="110"/>
      <c r="HM29" s="110"/>
      <c r="HN29" s="110"/>
      <c r="HO29" s="110"/>
      <c r="HP29" s="110"/>
      <c r="HQ29" s="110"/>
      <c r="HR29" s="110"/>
      <c r="HS29" s="110"/>
      <c r="HT29" s="110"/>
      <c r="HU29" s="110"/>
      <c r="HV29" s="110"/>
      <c r="HW29" s="110"/>
      <c r="HX29" s="110"/>
      <c r="HY29" s="110"/>
      <c r="HZ29" s="110"/>
      <c r="IA29" s="110"/>
      <c r="IB29" s="110"/>
      <c r="IC29" s="110"/>
      <c r="ID29" s="110"/>
      <c r="IE29" s="110"/>
      <c r="IF29" s="110"/>
      <c r="IG29" s="110"/>
      <c r="IH29" s="110"/>
      <c r="II29" s="110"/>
      <c r="IJ29" s="110"/>
      <c r="IK29" s="110"/>
      <c r="IL29" s="110"/>
      <c r="IM29" s="110"/>
      <c r="IN29" s="110"/>
      <c r="IO29" s="110"/>
      <c r="IP29" s="110"/>
      <c r="IQ29" s="110"/>
      <c r="IR29" s="110"/>
      <c r="IS29" s="110"/>
      <c r="IT29" s="110"/>
      <c r="IU29" s="110"/>
      <c r="IV29" s="110"/>
    </row>
    <row r="30" spans="1:256" s="51" customFormat="1" ht="18.95" customHeight="1" x14ac:dyDescent="0.15">
      <c r="A30" s="263"/>
      <c r="B30" s="75" t="s">
        <v>55</v>
      </c>
      <c r="C30" s="74">
        <v>549.02453000000003</v>
      </c>
      <c r="D30" s="74">
        <v>842</v>
      </c>
      <c r="E30" s="82">
        <v>45.4567269261889</v>
      </c>
      <c r="F30" s="82">
        <v>5189.6849320000001</v>
      </c>
      <c r="G30" s="74">
        <v>1410</v>
      </c>
      <c r="H30" s="74"/>
      <c r="I30" s="74"/>
      <c r="J30" s="74">
        <v>0.01</v>
      </c>
      <c r="K30" s="74">
        <v>1</v>
      </c>
      <c r="L30" s="74">
        <v>385.62182100000001</v>
      </c>
      <c r="M30" s="74">
        <v>775</v>
      </c>
      <c r="N30" s="74">
        <v>43.953043298757798</v>
      </c>
      <c r="O30" s="74">
        <v>2382.1815360000001</v>
      </c>
      <c r="P30" s="74">
        <v>760</v>
      </c>
      <c r="Q30" s="74"/>
      <c r="R30" s="74"/>
      <c r="S30" s="74"/>
      <c r="T30" s="74"/>
      <c r="U30" s="74"/>
      <c r="V30" s="74">
        <v>383.16962100000001</v>
      </c>
      <c r="W30" s="74">
        <v>768</v>
      </c>
      <c r="X30" s="74">
        <v>43.778235515975197</v>
      </c>
      <c r="Y30" s="74">
        <v>2369.1843170000002</v>
      </c>
      <c r="Z30" s="74">
        <v>753</v>
      </c>
      <c r="AA30" s="74">
        <v>2.4521999999999999</v>
      </c>
      <c r="AB30" s="74">
        <v>7</v>
      </c>
      <c r="AC30" s="74">
        <v>12.997218999999999</v>
      </c>
      <c r="AD30" s="74">
        <v>7</v>
      </c>
      <c r="AE30" s="74"/>
      <c r="AF30" s="74"/>
      <c r="AG30" s="74"/>
      <c r="AH30" s="74"/>
      <c r="AI30" s="74"/>
      <c r="AJ30" s="74"/>
      <c r="AK30" s="74"/>
      <c r="AL30" s="74"/>
      <c r="AM30" s="74"/>
      <c r="AN30" s="74"/>
      <c r="AO30" s="74"/>
      <c r="AP30" s="74"/>
      <c r="AQ30" s="74"/>
      <c r="AR30" s="74"/>
      <c r="AS30" s="74"/>
      <c r="AT30" s="74"/>
      <c r="AU30" s="74"/>
      <c r="AV30" s="74"/>
      <c r="AW30" s="74">
        <v>35.447817000000001</v>
      </c>
      <c r="AX30" s="74">
        <v>2</v>
      </c>
      <c r="AY30" s="74">
        <v>4.4146799999999997</v>
      </c>
      <c r="AZ30" s="74">
        <v>4</v>
      </c>
      <c r="BA30" s="74">
        <v>19.121075000000001</v>
      </c>
      <c r="BB30" s="74">
        <v>20</v>
      </c>
      <c r="BC30" s="74"/>
      <c r="BD30" s="74"/>
      <c r="BE30" s="74">
        <v>826.23199999999997</v>
      </c>
      <c r="BF30" s="74">
        <v>5</v>
      </c>
      <c r="BG30" s="74">
        <v>114.745628</v>
      </c>
      <c r="BH30" s="74">
        <v>42</v>
      </c>
      <c r="BI30" s="74">
        <v>1448.9138539999999</v>
      </c>
      <c r="BJ30" s="74">
        <v>481</v>
      </c>
      <c r="BK30" s="74">
        <v>44.242401000000001</v>
      </c>
      <c r="BL30" s="74">
        <v>21</v>
      </c>
      <c r="BM30" s="74">
        <v>477.77865000000003</v>
      </c>
      <c r="BN30" s="74">
        <v>141</v>
      </c>
      <c r="BO30" s="74"/>
      <c r="BP30" s="74"/>
      <c r="BQ30" s="74"/>
      <c r="BR30" s="74"/>
      <c r="BS30" s="74"/>
      <c r="BT30" s="74"/>
      <c r="BU30" s="74"/>
      <c r="BV30" s="74"/>
      <c r="BW30" s="110">
        <f t="shared" si="0"/>
        <v>549.02453000000003</v>
      </c>
      <c r="BX30" s="110">
        <f t="shared" si="1"/>
        <v>0</v>
      </c>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c r="FS30" s="110"/>
      <c r="FT30" s="110"/>
      <c r="FU30" s="110"/>
      <c r="FV30" s="110"/>
      <c r="FW30" s="110"/>
      <c r="FX30" s="110"/>
      <c r="FY30" s="110"/>
      <c r="FZ30" s="110"/>
      <c r="GA30" s="110"/>
      <c r="GB30" s="110"/>
      <c r="GC30" s="110"/>
      <c r="GD30" s="110"/>
      <c r="GE30" s="110"/>
      <c r="GF30" s="110"/>
      <c r="GG30" s="110"/>
      <c r="GH30" s="110"/>
      <c r="GI30" s="110"/>
      <c r="GJ30" s="110"/>
      <c r="GK30" s="110"/>
      <c r="GL30" s="110"/>
      <c r="GM30" s="110"/>
      <c r="GN30" s="110"/>
      <c r="GO30" s="110"/>
      <c r="GP30" s="110"/>
      <c r="GQ30" s="110"/>
      <c r="GR30" s="110"/>
      <c r="GS30" s="110"/>
      <c r="GT30" s="110"/>
      <c r="GU30" s="110"/>
      <c r="GV30" s="110"/>
      <c r="GW30" s="110"/>
      <c r="GX30" s="110"/>
      <c r="GY30" s="110"/>
      <c r="GZ30" s="110"/>
      <c r="HA30" s="110"/>
      <c r="HB30" s="110"/>
      <c r="HC30" s="110"/>
      <c r="HD30" s="110"/>
      <c r="HE30" s="110"/>
      <c r="HF30" s="110"/>
      <c r="HG30" s="110"/>
      <c r="HH30" s="110"/>
      <c r="HI30" s="110"/>
      <c r="HJ30" s="110"/>
      <c r="HK30" s="110"/>
      <c r="HL30" s="110"/>
      <c r="HM30" s="110"/>
      <c r="HN30" s="110"/>
      <c r="HO30" s="110"/>
      <c r="HP30" s="110"/>
      <c r="HQ30" s="110"/>
      <c r="HR30" s="110"/>
      <c r="HS30" s="110"/>
      <c r="HT30" s="110"/>
      <c r="HU30" s="110"/>
      <c r="HV30" s="110"/>
      <c r="HW30" s="110"/>
      <c r="HX30" s="110"/>
      <c r="HY30" s="110"/>
      <c r="HZ30" s="110"/>
      <c r="IA30" s="110"/>
      <c r="IB30" s="110"/>
      <c r="IC30" s="110"/>
      <c r="ID30" s="110"/>
      <c r="IE30" s="110"/>
      <c r="IF30" s="110"/>
      <c r="IG30" s="110"/>
      <c r="IH30" s="110"/>
      <c r="II30" s="110"/>
      <c r="IJ30" s="110"/>
      <c r="IK30" s="110"/>
      <c r="IL30" s="110"/>
      <c r="IM30" s="110"/>
      <c r="IN30" s="110"/>
      <c r="IO30" s="110"/>
      <c r="IP30" s="110"/>
      <c r="IQ30" s="110"/>
      <c r="IR30" s="110"/>
      <c r="IS30" s="110"/>
      <c r="IT30" s="110"/>
      <c r="IU30" s="110"/>
      <c r="IV30" s="110"/>
    </row>
    <row r="31" spans="1:256" s="51" customFormat="1" ht="20.25" customHeight="1" x14ac:dyDescent="0.15">
      <c r="A31" s="263"/>
      <c r="B31" s="75" t="s">
        <v>57</v>
      </c>
      <c r="C31" s="74">
        <v>504.56</v>
      </c>
      <c r="D31" s="74">
        <v>1123</v>
      </c>
      <c r="E31" s="82">
        <v>78.459911675063793</v>
      </c>
      <c r="F31" s="82">
        <v>2993.12</v>
      </c>
      <c r="G31" s="74">
        <v>806</v>
      </c>
      <c r="H31" s="74">
        <v>4.5599999999999996</v>
      </c>
      <c r="I31" s="74">
        <v>1</v>
      </c>
      <c r="J31" s="74">
        <v>8.5</v>
      </c>
      <c r="K31" s="74">
        <v>2</v>
      </c>
      <c r="L31" s="74">
        <v>487.34</v>
      </c>
      <c r="M31" s="74">
        <v>1104</v>
      </c>
      <c r="N31" s="74">
        <v>83.192215773301498</v>
      </c>
      <c r="O31" s="74">
        <v>2688.29</v>
      </c>
      <c r="P31" s="74">
        <v>673</v>
      </c>
      <c r="Q31" s="74">
        <v>22.27</v>
      </c>
      <c r="R31" s="74">
        <v>34</v>
      </c>
      <c r="S31" s="74" t="e">
        <v>#DIV/0!</v>
      </c>
      <c r="T31" s="74">
        <v>75.55</v>
      </c>
      <c r="U31" s="74">
        <v>21</v>
      </c>
      <c r="V31" s="74">
        <v>486.2</v>
      </c>
      <c r="W31" s="74">
        <v>1102</v>
      </c>
      <c r="X31" s="74">
        <v>83.122478287629093</v>
      </c>
      <c r="Y31" s="74">
        <v>2685.04</v>
      </c>
      <c r="Z31" s="74">
        <v>671</v>
      </c>
      <c r="AA31" s="74">
        <v>0</v>
      </c>
      <c r="AB31" s="74">
        <v>0</v>
      </c>
      <c r="AC31" s="74">
        <v>0</v>
      </c>
      <c r="AD31" s="74">
        <v>0</v>
      </c>
      <c r="AE31" s="74">
        <v>1.1399999999999999</v>
      </c>
      <c r="AF31" s="74">
        <v>2</v>
      </c>
      <c r="AG31" s="74">
        <v>3.25</v>
      </c>
      <c r="AH31" s="74">
        <v>2</v>
      </c>
      <c r="AI31" s="74">
        <v>0</v>
      </c>
      <c r="AJ31" s="74">
        <v>0</v>
      </c>
      <c r="AK31" s="74">
        <v>0</v>
      </c>
      <c r="AL31" s="74">
        <v>0</v>
      </c>
      <c r="AM31" s="74">
        <v>0</v>
      </c>
      <c r="AN31" s="74">
        <v>0</v>
      </c>
      <c r="AO31" s="74">
        <v>0</v>
      </c>
      <c r="AP31" s="74">
        <v>0</v>
      </c>
      <c r="AQ31" s="74">
        <v>0</v>
      </c>
      <c r="AR31" s="74">
        <v>0</v>
      </c>
      <c r="AS31" s="74">
        <v>0</v>
      </c>
      <c r="AT31" s="74">
        <v>0</v>
      </c>
      <c r="AU31" s="74">
        <v>0</v>
      </c>
      <c r="AV31" s="74">
        <v>0</v>
      </c>
      <c r="AW31" s="74">
        <v>0</v>
      </c>
      <c r="AX31" s="74">
        <v>0</v>
      </c>
      <c r="AY31" s="74">
        <v>0</v>
      </c>
      <c r="AZ31" s="74">
        <v>0</v>
      </c>
      <c r="BA31" s="74">
        <v>0</v>
      </c>
      <c r="BB31" s="74">
        <v>0</v>
      </c>
      <c r="BC31" s="74">
        <v>0</v>
      </c>
      <c r="BD31" s="74">
        <v>0</v>
      </c>
      <c r="BE31" s="74">
        <v>0</v>
      </c>
      <c r="BF31" s="74">
        <v>0</v>
      </c>
      <c r="BG31" s="74">
        <v>7.99</v>
      </c>
      <c r="BH31" s="74">
        <v>7</v>
      </c>
      <c r="BI31" s="74">
        <v>126.83</v>
      </c>
      <c r="BJ31" s="74">
        <v>48</v>
      </c>
      <c r="BK31" s="74">
        <v>4.59</v>
      </c>
      <c r="BL31" s="74">
        <v>10</v>
      </c>
      <c r="BM31" s="74">
        <v>150.35</v>
      </c>
      <c r="BN31" s="74">
        <v>79</v>
      </c>
      <c r="BO31" s="74">
        <v>0.08</v>
      </c>
      <c r="BP31" s="74">
        <v>1</v>
      </c>
      <c r="BQ31" s="74">
        <v>19.149999999999999</v>
      </c>
      <c r="BR31" s="74">
        <v>4</v>
      </c>
      <c r="BS31" s="74">
        <v>0</v>
      </c>
      <c r="BT31" s="74">
        <v>0</v>
      </c>
      <c r="BU31" s="74">
        <v>0</v>
      </c>
      <c r="BV31" s="74">
        <v>0</v>
      </c>
      <c r="BW31" s="110">
        <f t="shared" si="0"/>
        <v>504.55999999999995</v>
      </c>
      <c r="BX31" s="110">
        <f t="shared" si="1"/>
        <v>0</v>
      </c>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c r="EO31" s="110"/>
      <c r="EP31" s="110"/>
      <c r="EQ31" s="110"/>
      <c r="ER31" s="110"/>
      <c r="ES31" s="110"/>
      <c r="ET31" s="110"/>
      <c r="EU31" s="110"/>
      <c r="EV31" s="110"/>
      <c r="EW31" s="110"/>
      <c r="EX31" s="110"/>
      <c r="EY31" s="110"/>
      <c r="EZ31" s="110"/>
      <c r="FA31" s="110"/>
      <c r="FB31" s="110"/>
      <c r="FC31" s="110"/>
      <c r="FD31" s="110"/>
      <c r="FE31" s="110"/>
      <c r="FF31" s="110"/>
      <c r="FG31" s="110"/>
      <c r="FH31" s="110"/>
      <c r="FI31" s="110"/>
      <c r="FJ31" s="110"/>
      <c r="FK31" s="110"/>
      <c r="FL31" s="110"/>
      <c r="FM31" s="110"/>
      <c r="FN31" s="110"/>
      <c r="FO31" s="110"/>
      <c r="FP31" s="110"/>
      <c r="FQ31" s="110"/>
      <c r="FR31" s="110"/>
      <c r="FS31" s="110"/>
      <c r="FT31" s="110"/>
      <c r="FU31" s="110"/>
      <c r="FV31" s="110"/>
      <c r="FW31" s="110"/>
      <c r="FX31" s="110"/>
      <c r="FY31" s="110"/>
      <c r="FZ31" s="110"/>
      <c r="GA31" s="110"/>
      <c r="GB31" s="110"/>
      <c r="GC31" s="110"/>
      <c r="GD31" s="110"/>
      <c r="GE31" s="110"/>
      <c r="GF31" s="110"/>
      <c r="GG31" s="110"/>
      <c r="GH31" s="110"/>
      <c r="GI31" s="110"/>
      <c r="GJ31" s="110"/>
      <c r="GK31" s="110"/>
      <c r="GL31" s="110"/>
      <c r="GM31" s="110"/>
      <c r="GN31" s="110"/>
      <c r="GO31" s="110"/>
      <c r="GP31" s="110"/>
      <c r="GQ31" s="110"/>
      <c r="GR31" s="110"/>
      <c r="GS31" s="110"/>
      <c r="GT31" s="110"/>
      <c r="GU31" s="110"/>
      <c r="GV31" s="110"/>
      <c r="GW31" s="110"/>
      <c r="GX31" s="110"/>
      <c r="GY31" s="110"/>
      <c r="GZ31" s="110"/>
      <c r="HA31" s="110"/>
      <c r="HB31" s="110"/>
      <c r="HC31" s="110"/>
      <c r="HD31" s="110"/>
      <c r="HE31" s="110"/>
      <c r="HF31" s="110"/>
      <c r="HG31" s="110"/>
      <c r="HH31" s="110"/>
      <c r="HI31" s="110"/>
      <c r="HJ31" s="110"/>
      <c r="HK31" s="110"/>
      <c r="HL31" s="110"/>
      <c r="HM31" s="110"/>
      <c r="HN31" s="110"/>
      <c r="HO31" s="110"/>
      <c r="HP31" s="110"/>
      <c r="HQ31" s="110"/>
      <c r="HR31" s="110"/>
      <c r="HS31" s="110"/>
      <c r="HT31" s="110"/>
      <c r="HU31" s="110"/>
      <c r="HV31" s="110"/>
      <c r="HW31" s="110"/>
      <c r="HX31" s="110"/>
      <c r="HY31" s="110"/>
      <c r="HZ31" s="110"/>
      <c r="IA31" s="110"/>
      <c r="IB31" s="110"/>
      <c r="IC31" s="110"/>
      <c r="ID31" s="110"/>
      <c r="IE31" s="110"/>
      <c r="IF31" s="110"/>
      <c r="IG31" s="110"/>
      <c r="IH31" s="110"/>
      <c r="II31" s="110"/>
      <c r="IJ31" s="110"/>
      <c r="IK31" s="110"/>
      <c r="IL31" s="110"/>
      <c r="IM31" s="110"/>
      <c r="IN31" s="110"/>
      <c r="IO31" s="110"/>
      <c r="IP31" s="110"/>
      <c r="IQ31" s="110"/>
      <c r="IR31" s="110"/>
      <c r="IS31" s="110"/>
      <c r="IT31" s="110"/>
      <c r="IU31" s="110"/>
      <c r="IV31" s="110"/>
    </row>
    <row r="32" spans="1:256" s="51" customFormat="1" ht="20.25" customHeight="1" x14ac:dyDescent="0.15">
      <c r="A32" s="263"/>
      <c r="B32" s="75" t="s">
        <v>58</v>
      </c>
      <c r="C32" s="74">
        <v>1411.009444</v>
      </c>
      <c r="D32" s="74">
        <v>1482</v>
      </c>
      <c r="E32" s="82">
        <v>120.58716645065201</v>
      </c>
      <c r="F32" s="82">
        <v>10963.638746000001</v>
      </c>
      <c r="G32" s="74">
        <v>2445</v>
      </c>
      <c r="H32" s="74">
        <v>171.97747000000001</v>
      </c>
      <c r="I32" s="74">
        <v>61</v>
      </c>
      <c r="J32" s="74">
        <v>4239.5278289999997</v>
      </c>
      <c r="K32" s="74">
        <v>156</v>
      </c>
      <c r="L32" s="74">
        <v>762.870721</v>
      </c>
      <c r="M32" s="74">
        <v>1213</v>
      </c>
      <c r="N32" s="74">
        <v>68.176404506423694</v>
      </c>
      <c r="O32" s="74">
        <v>3948.6125670000001</v>
      </c>
      <c r="P32" s="74">
        <v>1903</v>
      </c>
      <c r="Q32" s="74">
        <v>11.335894</v>
      </c>
      <c r="R32" s="74">
        <v>10</v>
      </c>
      <c r="S32" s="74"/>
      <c r="T32" s="74">
        <v>44.647359999999999</v>
      </c>
      <c r="U32" s="74">
        <v>21</v>
      </c>
      <c r="V32" s="74">
        <v>762.870721</v>
      </c>
      <c r="W32" s="74">
        <v>1213</v>
      </c>
      <c r="X32" s="74">
        <v>68.176404567351696</v>
      </c>
      <c r="Y32" s="74">
        <v>3948.6125670000001</v>
      </c>
      <c r="Z32" s="74">
        <v>1903</v>
      </c>
      <c r="AA32" s="74">
        <v>0</v>
      </c>
      <c r="AB32" s="74">
        <v>0</v>
      </c>
      <c r="AC32" s="74">
        <v>0</v>
      </c>
      <c r="AD32" s="74">
        <v>0</v>
      </c>
      <c r="AE32" s="74">
        <v>0</v>
      </c>
      <c r="AF32" s="74">
        <v>0</v>
      </c>
      <c r="AG32" s="74">
        <v>0</v>
      </c>
      <c r="AH32" s="74">
        <v>0</v>
      </c>
      <c r="AI32" s="74">
        <v>0</v>
      </c>
      <c r="AJ32" s="74">
        <v>0</v>
      </c>
      <c r="AK32" s="74">
        <v>0</v>
      </c>
      <c r="AL32" s="74">
        <v>0</v>
      </c>
      <c r="AM32" s="74"/>
      <c r="AN32" s="74"/>
      <c r="AO32" s="74"/>
      <c r="AP32" s="74"/>
      <c r="AQ32" s="74">
        <v>0</v>
      </c>
      <c r="AR32" s="74">
        <v>0</v>
      </c>
      <c r="AS32" s="74">
        <v>0.6</v>
      </c>
      <c r="AT32" s="74">
        <v>1</v>
      </c>
      <c r="AU32" s="74">
        <v>31.546688</v>
      </c>
      <c r="AV32" s="74">
        <v>1</v>
      </c>
      <c r="AW32" s="74">
        <v>629.21169999999995</v>
      </c>
      <c r="AX32" s="74">
        <v>17</v>
      </c>
      <c r="AY32" s="74">
        <v>0</v>
      </c>
      <c r="AZ32" s="74">
        <v>0</v>
      </c>
      <c r="BA32" s="74">
        <v>0</v>
      </c>
      <c r="BB32" s="74">
        <v>1</v>
      </c>
      <c r="BC32" s="74"/>
      <c r="BD32" s="74"/>
      <c r="BE32" s="74"/>
      <c r="BF32" s="74"/>
      <c r="BG32" s="74">
        <v>443.62456500000002</v>
      </c>
      <c r="BH32" s="74">
        <v>204</v>
      </c>
      <c r="BI32" s="74">
        <v>2010.81665</v>
      </c>
      <c r="BJ32" s="74">
        <v>350</v>
      </c>
      <c r="BK32" s="74">
        <v>0.99</v>
      </c>
      <c r="BL32" s="74">
        <v>3</v>
      </c>
      <c r="BM32" s="74">
        <v>134.87</v>
      </c>
      <c r="BN32" s="74">
        <v>17</v>
      </c>
      <c r="BO32" s="74"/>
      <c r="BP32" s="74"/>
      <c r="BQ32" s="74"/>
      <c r="BR32" s="74"/>
      <c r="BS32" s="74"/>
      <c r="BT32" s="74"/>
      <c r="BU32" s="74"/>
      <c r="BV32" s="74"/>
      <c r="BW32" s="110">
        <f t="shared" si="0"/>
        <v>1411.009444</v>
      </c>
      <c r="BX32" s="110">
        <f t="shared" si="1"/>
        <v>0</v>
      </c>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0"/>
      <c r="FS32" s="110"/>
      <c r="FT32" s="110"/>
      <c r="FU32" s="110"/>
      <c r="FV32" s="110"/>
      <c r="FW32" s="110"/>
      <c r="FX32" s="110"/>
      <c r="FY32" s="110"/>
      <c r="FZ32" s="110"/>
      <c r="GA32" s="110"/>
      <c r="GB32" s="110"/>
      <c r="GC32" s="110"/>
      <c r="GD32" s="110"/>
      <c r="GE32" s="110"/>
      <c r="GF32" s="110"/>
      <c r="GG32" s="110"/>
      <c r="GH32" s="110"/>
      <c r="GI32" s="110"/>
      <c r="GJ32" s="110"/>
      <c r="GK32" s="110"/>
      <c r="GL32" s="110"/>
      <c r="GM32" s="110"/>
      <c r="GN32" s="110"/>
      <c r="GO32" s="110"/>
      <c r="GP32" s="110"/>
      <c r="GQ32" s="110"/>
      <c r="GR32" s="110"/>
      <c r="GS32" s="110"/>
      <c r="GT32" s="110"/>
      <c r="GU32" s="110"/>
      <c r="GV32" s="110"/>
      <c r="GW32" s="110"/>
      <c r="GX32" s="110"/>
      <c r="GY32" s="110"/>
      <c r="GZ32" s="110"/>
      <c r="HA32" s="110"/>
      <c r="HB32" s="110"/>
      <c r="HC32" s="110"/>
      <c r="HD32" s="110"/>
      <c r="HE32" s="110"/>
      <c r="HF32" s="110"/>
      <c r="HG32" s="110"/>
      <c r="HH32" s="110"/>
      <c r="HI32" s="110"/>
      <c r="HJ32" s="110"/>
      <c r="HK32" s="110"/>
      <c r="HL32" s="110"/>
      <c r="HM32" s="110"/>
      <c r="HN32" s="110"/>
      <c r="HO32" s="110"/>
      <c r="HP32" s="110"/>
      <c r="HQ32" s="110"/>
      <c r="HR32" s="110"/>
      <c r="HS32" s="110"/>
      <c r="HT32" s="110"/>
      <c r="HU32" s="110"/>
      <c r="HV32" s="110"/>
      <c r="HW32" s="110"/>
      <c r="HX32" s="110"/>
      <c r="HY32" s="110"/>
      <c r="HZ32" s="110"/>
      <c r="IA32" s="110"/>
      <c r="IB32" s="110"/>
      <c r="IC32" s="110"/>
      <c r="ID32" s="110"/>
      <c r="IE32" s="110"/>
      <c r="IF32" s="110"/>
      <c r="IG32" s="110"/>
      <c r="IH32" s="110"/>
      <c r="II32" s="110"/>
      <c r="IJ32" s="110"/>
      <c r="IK32" s="110"/>
      <c r="IL32" s="110"/>
      <c r="IM32" s="110"/>
      <c r="IN32" s="110"/>
      <c r="IO32" s="110"/>
      <c r="IP32" s="110"/>
      <c r="IQ32" s="110"/>
      <c r="IR32" s="110"/>
      <c r="IS32" s="110"/>
      <c r="IT32" s="110"/>
      <c r="IU32" s="110"/>
      <c r="IV32" s="110"/>
    </row>
    <row r="33" spans="1:256" s="51" customFormat="1" ht="20.25" customHeight="1" x14ac:dyDescent="0.15">
      <c r="A33" s="263"/>
      <c r="B33" s="75" t="s">
        <v>59</v>
      </c>
      <c r="C33" s="82">
        <v>306.16000000000003</v>
      </c>
      <c r="D33" s="83">
        <v>653</v>
      </c>
      <c r="E33" s="82">
        <v>44.370371443892118</v>
      </c>
      <c r="F33" s="82">
        <v>1195.19</v>
      </c>
      <c r="G33" s="83">
        <v>136</v>
      </c>
      <c r="H33" s="82"/>
      <c r="I33" s="94"/>
      <c r="J33" s="82">
        <v>4.5999999999999996</v>
      </c>
      <c r="K33" s="94">
        <v>1</v>
      </c>
      <c r="L33" s="82">
        <v>303.64</v>
      </c>
      <c r="M33" s="94">
        <v>613</v>
      </c>
      <c r="N33" s="83">
        <v>48.632199372157089</v>
      </c>
      <c r="O33" s="82">
        <v>1092.2</v>
      </c>
      <c r="P33" s="85">
        <v>127</v>
      </c>
      <c r="Q33" s="82"/>
      <c r="R33" s="94"/>
      <c r="S33" s="82" t="e">
        <v>#DIV/0!</v>
      </c>
      <c r="T33" s="82">
        <v>0</v>
      </c>
      <c r="U33" s="94">
        <v>0</v>
      </c>
      <c r="V33" s="82">
        <v>299.03999999999996</v>
      </c>
      <c r="W33" s="82">
        <v>604</v>
      </c>
      <c r="X33" s="83">
        <v>0</v>
      </c>
      <c r="Y33" s="82">
        <v>1040</v>
      </c>
      <c r="Z33" s="82">
        <v>125</v>
      </c>
      <c r="AA33" s="82">
        <v>3.38</v>
      </c>
      <c r="AB33" s="94">
        <v>8</v>
      </c>
      <c r="AC33" s="82">
        <v>38.56</v>
      </c>
      <c r="AD33" s="94">
        <v>1</v>
      </c>
      <c r="AE33" s="82">
        <v>1.22</v>
      </c>
      <c r="AF33" s="94">
        <v>1</v>
      </c>
      <c r="AG33" s="94">
        <v>13.64</v>
      </c>
      <c r="AH33" s="94">
        <v>1</v>
      </c>
      <c r="AI33" s="94">
        <v>0</v>
      </c>
      <c r="AJ33" s="94">
        <v>0</v>
      </c>
      <c r="AK33" s="94">
        <v>0</v>
      </c>
      <c r="AL33" s="94">
        <v>0</v>
      </c>
      <c r="AM33" s="94">
        <v>0</v>
      </c>
      <c r="AN33" s="94">
        <v>0</v>
      </c>
      <c r="AO33" s="94">
        <v>0</v>
      </c>
      <c r="AP33" s="94">
        <v>0</v>
      </c>
      <c r="AQ33" s="82"/>
      <c r="AR33" s="94"/>
      <c r="AS33" s="82">
        <v>0</v>
      </c>
      <c r="AT33" s="82">
        <v>0</v>
      </c>
      <c r="AU33" s="94"/>
      <c r="AV33" s="94"/>
      <c r="AW33" s="94">
        <v>0</v>
      </c>
      <c r="AX33" s="94">
        <v>0</v>
      </c>
      <c r="AY33" s="82">
        <v>0</v>
      </c>
      <c r="AZ33" s="94">
        <v>0</v>
      </c>
      <c r="BA33" s="82">
        <v>0</v>
      </c>
      <c r="BB33" s="94">
        <v>0</v>
      </c>
      <c r="BC33" s="82">
        <v>0</v>
      </c>
      <c r="BD33" s="83">
        <v>0</v>
      </c>
      <c r="BE33" s="82">
        <v>0</v>
      </c>
      <c r="BF33" s="83">
        <v>0</v>
      </c>
      <c r="BG33" s="82">
        <v>1.35</v>
      </c>
      <c r="BH33" s="94">
        <v>7</v>
      </c>
      <c r="BI33" s="82">
        <v>4.1399999999999997</v>
      </c>
      <c r="BJ33" s="82">
        <v>1</v>
      </c>
      <c r="BK33" s="82">
        <v>1.1700000000000002</v>
      </c>
      <c r="BL33" s="94">
        <v>33</v>
      </c>
      <c r="BM33" s="82">
        <v>94.25</v>
      </c>
      <c r="BN33" s="94">
        <v>7</v>
      </c>
      <c r="BO33" s="82"/>
      <c r="BP33" s="94">
        <v>0</v>
      </c>
      <c r="BQ33" s="82"/>
      <c r="BR33" s="94">
        <v>0</v>
      </c>
      <c r="BS33" s="82">
        <v>0</v>
      </c>
      <c r="BT33" s="94">
        <v>0</v>
      </c>
      <c r="BU33" s="82">
        <v>0</v>
      </c>
      <c r="BV33" s="94">
        <v>0</v>
      </c>
      <c r="BW33" s="110">
        <f t="shared" si="0"/>
        <v>306.16000000000003</v>
      </c>
      <c r="BX33" s="110">
        <f t="shared" si="1"/>
        <v>0</v>
      </c>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c r="EO33" s="110"/>
      <c r="EP33" s="110"/>
      <c r="EQ33" s="110"/>
      <c r="ER33" s="110"/>
      <c r="ES33" s="110"/>
      <c r="ET33" s="110"/>
      <c r="EU33" s="110"/>
      <c r="EV33" s="110"/>
      <c r="EW33" s="110"/>
      <c r="EX33" s="110"/>
      <c r="EY33" s="110"/>
      <c r="EZ33" s="110"/>
      <c r="FA33" s="110"/>
      <c r="FB33" s="110"/>
      <c r="FC33" s="110"/>
      <c r="FD33" s="110"/>
      <c r="FE33" s="110"/>
      <c r="FF33" s="110"/>
      <c r="FG33" s="110"/>
      <c r="FH33" s="110"/>
      <c r="FI33" s="110"/>
      <c r="FJ33" s="110"/>
      <c r="FK33" s="110"/>
      <c r="FL33" s="110"/>
      <c r="FM33" s="110"/>
      <c r="FN33" s="110"/>
      <c r="FO33" s="110"/>
      <c r="FP33" s="110"/>
      <c r="FQ33" s="110"/>
      <c r="FR33" s="110"/>
      <c r="FS33" s="110"/>
      <c r="FT33" s="110"/>
      <c r="FU33" s="110"/>
      <c r="FV33" s="110"/>
      <c r="FW33" s="110"/>
      <c r="FX33" s="110"/>
      <c r="FY33" s="110"/>
      <c r="FZ33" s="110"/>
      <c r="GA33" s="110"/>
      <c r="GB33" s="110"/>
      <c r="GC33" s="110"/>
      <c r="GD33" s="110"/>
      <c r="GE33" s="110"/>
      <c r="GF33" s="110"/>
      <c r="GG33" s="110"/>
      <c r="GH33" s="110"/>
      <c r="GI33" s="110"/>
      <c r="GJ33" s="110"/>
      <c r="GK33" s="110"/>
      <c r="GL33" s="110"/>
      <c r="GM33" s="110"/>
      <c r="GN33" s="110"/>
      <c r="GO33" s="110"/>
      <c r="GP33" s="110"/>
      <c r="GQ33" s="110"/>
      <c r="GR33" s="110"/>
      <c r="GS33" s="110"/>
      <c r="GT33" s="110"/>
      <c r="GU33" s="110"/>
      <c r="GV33" s="110"/>
      <c r="GW33" s="110"/>
      <c r="GX33" s="110"/>
      <c r="GY33" s="110"/>
      <c r="GZ33" s="110"/>
      <c r="HA33" s="110"/>
      <c r="HB33" s="110"/>
      <c r="HC33" s="110"/>
      <c r="HD33" s="110"/>
      <c r="HE33" s="110"/>
      <c r="HF33" s="110"/>
      <c r="HG33" s="110"/>
      <c r="HH33" s="110"/>
      <c r="HI33" s="110"/>
      <c r="HJ33" s="110"/>
      <c r="HK33" s="110"/>
      <c r="HL33" s="110"/>
      <c r="HM33" s="110"/>
      <c r="HN33" s="110"/>
      <c r="HO33" s="110"/>
      <c r="HP33" s="110"/>
      <c r="HQ33" s="110"/>
      <c r="HR33" s="110"/>
      <c r="HS33" s="110"/>
      <c r="HT33" s="110"/>
      <c r="HU33" s="110"/>
      <c r="HV33" s="110"/>
      <c r="HW33" s="110"/>
      <c r="HX33" s="110"/>
      <c r="HY33" s="110"/>
      <c r="HZ33" s="110"/>
      <c r="IA33" s="110"/>
      <c r="IB33" s="110"/>
      <c r="IC33" s="110"/>
      <c r="ID33" s="110"/>
      <c r="IE33" s="110"/>
      <c r="IF33" s="110"/>
      <c r="IG33" s="110"/>
      <c r="IH33" s="110"/>
      <c r="II33" s="110"/>
      <c r="IJ33" s="110"/>
      <c r="IK33" s="110"/>
      <c r="IL33" s="110"/>
      <c r="IM33" s="110"/>
      <c r="IN33" s="110"/>
      <c r="IO33" s="110"/>
      <c r="IP33" s="110"/>
      <c r="IQ33" s="110"/>
      <c r="IR33" s="110"/>
      <c r="IS33" s="110"/>
      <c r="IT33" s="110"/>
      <c r="IU33" s="110"/>
      <c r="IV33" s="110"/>
    </row>
    <row r="34" spans="1:256" s="51" customFormat="1" ht="27.95" customHeight="1" x14ac:dyDescent="0.15">
      <c r="A34" s="263"/>
      <c r="B34" s="75" t="s">
        <v>60</v>
      </c>
      <c r="C34" s="74">
        <v>3221.4805700000002</v>
      </c>
      <c r="D34" s="74">
        <v>7943</v>
      </c>
      <c r="E34" s="82">
        <v>61.188067451141997</v>
      </c>
      <c r="F34" s="82">
        <v>14363.301645</v>
      </c>
      <c r="G34" s="74">
        <v>5320</v>
      </c>
      <c r="H34" s="74">
        <v>153.38476299999999</v>
      </c>
      <c r="I34" s="74">
        <v>83</v>
      </c>
      <c r="J34" s="74">
        <v>957.17200500000001</v>
      </c>
      <c r="K34" s="74">
        <v>177</v>
      </c>
      <c r="L34" s="74">
        <v>1983.102087</v>
      </c>
      <c r="M34" s="74">
        <v>4110</v>
      </c>
      <c r="N34" s="74">
        <v>62.709549517310101</v>
      </c>
      <c r="O34" s="74">
        <v>7247.4813809999996</v>
      </c>
      <c r="P34" s="74">
        <v>2105</v>
      </c>
      <c r="Q34" s="74">
        <v>62.991253999999998</v>
      </c>
      <c r="R34" s="74">
        <v>103</v>
      </c>
      <c r="S34" s="74">
        <v>70.536691568493495</v>
      </c>
      <c r="T34" s="74">
        <v>202.83403799999999</v>
      </c>
      <c r="U34" s="74">
        <v>38</v>
      </c>
      <c r="V34" s="74">
        <v>1983.102087</v>
      </c>
      <c r="W34" s="74">
        <v>4110</v>
      </c>
      <c r="X34" s="74">
        <v>62.785833170342897</v>
      </c>
      <c r="Y34" s="74">
        <v>7235.7136119999996</v>
      </c>
      <c r="Z34" s="74">
        <v>2098</v>
      </c>
      <c r="AA34" s="74">
        <v>0</v>
      </c>
      <c r="AB34" s="74">
        <v>0</v>
      </c>
      <c r="AC34" s="74">
        <v>11.767768999999999</v>
      </c>
      <c r="AD34" s="74">
        <v>7</v>
      </c>
      <c r="AE34" s="74">
        <v>0</v>
      </c>
      <c r="AF34" s="74">
        <v>0</v>
      </c>
      <c r="AG34" s="74">
        <v>0</v>
      </c>
      <c r="AH34" s="74">
        <v>0</v>
      </c>
      <c r="AI34" s="74">
        <v>245.145196</v>
      </c>
      <c r="AJ34" s="74">
        <v>1163</v>
      </c>
      <c r="AK34" s="74">
        <v>78.242643000000001</v>
      </c>
      <c r="AL34" s="74">
        <v>66</v>
      </c>
      <c r="AM34" s="74">
        <v>245.145196</v>
      </c>
      <c r="AN34" s="74">
        <v>1163</v>
      </c>
      <c r="AO34" s="74">
        <v>78.242643000000001</v>
      </c>
      <c r="AP34" s="74">
        <v>66</v>
      </c>
      <c r="AQ34" s="74">
        <v>2.2745000000000002</v>
      </c>
      <c r="AR34" s="74">
        <v>5</v>
      </c>
      <c r="AS34" s="74">
        <v>13.190899999999999</v>
      </c>
      <c r="AT34" s="74">
        <v>15</v>
      </c>
      <c r="AU34" s="74">
        <v>44.776001999999998</v>
      </c>
      <c r="AV34" s="74">
        <v>6</v>
      </c>
      <c r="AW34" s="74">
        <v>1411.467729</v>
      </c>
      <c r="AX34" s="74">
        <v>69</v>
      </c>
      <c r="AY34" s="74">
        <v>0</v>
      </c>
      <c r="AZ34" s="74">
        <v>0</v>
      </c>
      <c r="BA34" s="74">
        <v>110.40505</v>
      </c>
      <c r="BB34" s="74">
        <v>12</v>
      </c>
      <c r="BC34" s="74">
        <v>0</v>
      </c>
      <c r="BD34" s="74">
        <v>0</v>
      </c>
      <c r="BE34" s="74">
        <v>2.16</v>
      </c>
      <c r="BF34" s="74">
        <v>2</v>
      </c>
      <c r="BG34" s="74">
        <v>442.65754199999998</v>
      </c>
      <c r="BH34" s="74">
        <v>245</v>
      </c>
      <c r="BI34" s="74">
        <v>3984.6334740000002</v>
      </c>
      <c r="BJ34" s="74">
        <v>2027</v>
      </c>
      <c r="BK34" s="74">
        <v>91.529567</v>
      </c>
      <c r="BL34" s="74">
        <v>77</v>
      </c>
      <c r="BM34" s="74">
        <v>213.849752</v>
      </c>
      <c r="BN34" s="74">
        <v>823</v>
      </c>
      <c r="BO34" s="74">
        <v>258.61091299999998</v>
      </c>
      <c r="BP34" s="74">
        <v>2254</v>
      </c>
      <c r="BQ34" s="74">
        <v>344.698711</v>
      </c>
      <c r="BR34" s="74">
        <v>24</v>
      </c>
      <c r="BS34" s="74">
        <v>0</v>
      </c>
      <c r="BT34" s="74">
        <v>0</v>
      </c>
      <c r="BU34" s="74">
        <v>0</v>
      </c>
      <c r="BV34" s="74">
        <v>0</v>
      </c>
      <c r="BW34" s="110">
        <f t="shared" si="0"/>
        <v>3221.4805699999997</v>
      </c>
      <c r="BX34" s="110">
        <f t="shared" si="1"/>
        <v>0</v>
      </c>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110"/>
      <c r="FF34" s="110"/>
      <c r="FG34" s="110"/>
      <c r="FH34" s="110"/>
      <c r="FI34" s="110"/>
      <c r="FJ34" s="110"/>
      <c r="FK34" s="110"/>
      <c r="FL34" s="110"/>
      <c r="FM34" s="110"/>
      <c r="FN34" s="110"/>
      <c r="FO34" s="110"/>
      <c r="FP34" s="110"/>
      <c r="FQ34" s="110"/>
      <c r="FR34" s="110"/>
      <c r="FS34" s="110"/>
      <c r="FT34" s="110"/>
      <c r="FU34" s="110"/>
      <c r="FV34" s="110"/>
      <c r="FW34" s="110"/>
      <c r="FX34" s="110"/>
      <c r="FY34" s="110"/>
      <c r="FZ34" s="110"/>
      <c r="GA34" s="110"/>
      <c r="GB34" s="110"/>
      <c r="GC34" s="110"/>
      <c r="GD34" s="110"/>
      <c r="GE34" s="110"/>
      <c r="GF34" s="110"/>
      <c r="GG34" s="110"/>
      <c r="GH34" s="110"/>
      <c r="GI34" s="110"/>
      <c r="GJ34" s="110"/>
      <c r="GK34" s="110"/>
      <c r="GL34" s="110"/>
      <c r="GM34" s="110"/>
      <c r="GN34" s="110"/>
      <c r="GO34" s="110"/>
      <c r="GP34" s="110"/>
      <c r="GQ34" s="110"/>
      <c r="GR34" s="110"/>
      <c r="GS34" s="110"/>
      <c r="GT34" s="110"/>
      <c r="GU34" s="110"/>
      <c r="GV34" s="110"/>
      <c r="GW34" s="110"/>
      <c r="GX34" s="110"/>
      <c r="GY34" s="110"/>
      <c r="GZ34" s="110"/>
      <c r="HA34" s="110"/>
      <c r="HB34" s="110"/>
      <c r="HC34" s="110"/>
      <c r="HD34" s="110"/>
      <c r="HE34" s="110"/>
      <c r="HF34" s="110"/>
      <c r="HG34" s="110"/>
      <c r="HH34" s="110"/>
      <c r="HI34" s="110"/>
      <c r="HJ34" s="110"/>
      <c r="HK34" s="110"/>
      <c r="HL34" s="110"/>
      <c r="HM34" s="110"/>
      <c r="HN34" s="110"/>
      <c r="HO34" s="110"/>
      <c r="HP34" s="110"/>
      <c r="HQ34" s="110"/>
      <c r="HR34" s="110"/>
      <c r="HS34" s="110"/>
      <c r="HT34" s="110"/>
      <c r="HU34" s="110"/>
      <c r="HV34" s="110"/>
      <c r="HW34" s="110"/>
      <c r="HX34" s="110"/>
      <c r="HY34" s="110"/>
      <c r="HZ34" s="110"/>
      <c r="IA34" s="110"/>
      <c r="IB34" s="110"/>
      <c r="IC34" s="110"/>
      <c r="ID34" s="110"/>
      <c r="IE34" s="110"/>
      <c r="IF34" s="110"/>
      <c r="IG34" s="110"/>
      <c r="IH34" s="110"/>
      <c r="II34" s="110"/>
      <c r="IJ34" s="110"/>
      <c r="IK34" s="110"/>
      <c r="IL34" s="110"/>
      <c r="IM34" s="110"/>
      <c r="IN34" s="110"/>
      <c r="IO34" s="110"/>
      <c r="IP34" s="110"/>
      <c r="IQ34" s="110"/>
      <c r="IR34" s="110"/>
      <c r="IS34" s="110"/>
      <c r="IT34" s="110"/>
      <c r="IU34" s="110"/>
      <c r="IV34" s="110"/>
    </row>
    <row r="35" spans="1:256" s="51" customFormat="1" ht="24" customHeight="1" x14ac:dyDescent="0.15">
      <c r="A35" s="298"/>
      <c r="B35" s="75" t="s">
        <v>39</v>
      </c>
      <c r="C35" s="86">
        <v>3030.8712369999998</v>
      </c>
      <c r="D35" s="87">
        <v>5915</v>
      </c>
      <c r="E35" s="82">
        <v>34.370576551131698</v>
      </c>
      <c r="F35" s="82">
        <v>17574.310279000001</v>
      </c>
      <c r="G35" s="86">
        <v>7593</v>
      </c>
      <c r="H35" s="89">
        <v>18.2486</v>
      </c>
      <c r="I35" s="89">
        <v>16</v>
      </c>
      <c r="J35" s="89">
        <v>161.168171</v>
      </c>
      <c r="K35" s="89">
        <v>59</v>
      </c>
      <c r="L35" s="89">
        <v>2805.5061909999999</v>
      </c>
      <c r="M35" s="89">
        <v>5676</v>
      </c>
      <c r="N35" s="87">
        <v>35.147105210148098</v>
      </c>
      <c r="O35" s="89">
        <v>14134.389139999999</v>
      </c>
      <c r="P35" s="95">
        <v>6099</v>
      </c>
      <c r="Q35" s="95">
        <v>104.71299999999999</v>
      </c>
      <c r="R35" s="89">
        <v>167</v>
      </c>
      <c r="S35" s="87">
        <v>1065.57510506874</v>
      </c>
      <c r="T35" s="95">
        <v>455.83839999999998</v>
      </c>
      <c r="U35" s="89">
        <v>175</v>
      </c>
      <c r="V35" s="95">
        <v>2799.5277999999998</v>
      </c>
      <c r="W35" s="89">
        <v>5638</v>
      </c>
      <c r="X35" s="87">
        <v>35.190028045491303</v>
      </c>
      <c r="Y35" s="95">
        <v>13976.2814</v>
      </c>
      <c r="Z35" s="95">
        <v>6018</v>
      </c>
      <c r="AA35" s="95">
        <v>4.8998850000000003</v>
      </c>
      <c r="AB35" s="89">
        <v>34</v>
      </c>
      <c r="AC35" s="95">
        <v>150.49779799999999</v>
      </c>
      <c r="AD35" s="89">
        <v>80</v>
      </c>
      <c r="AE35" s="95">
        <v>0</v>
      </c>
      <c r="AF35" s="103">
        <v>0</v>
      </c>
      <c r="AG35" s="95">
        <v>7.61</v>
      </c>
      <c r="AH35" s="103">
        <v>1</v>
      </c>
      <c r="AI35" s="89">
        <v>0</v>
      </c>
      <c r="AJ35" s="89">
        <v>0</v>
      </c>
      <c r="AK35" s="89">
        <v>0</v>
      </c>
      <c r="AL35" s="89">
        <v>0</v>
      </c>
      <c r="AM35" s="89">
        <v>0</v>
      </c>
      <c r="AN35" s="89">
        <v>0</v>
      </c>
      <c r="AO35" s="89">
        <v>0</v>
      </c>
      <c r="AP35" s="89">
        <v>0</v>
      </c>
      <c r="AQ35" s="106">
        <v>5.7247000000000003</v>
      </c>
      <c r="AR35" s="103">
        <v>74</v>
      </c>
      <c r="AS35" s="106">
        <v>15.625044000000001</v>
      </c>
      <c r="AT35" s="103">
        <v>92</v>
      </c>
      <c r="AU35" s="89">
        <v>93.732868999999994</v>
      </c>
      <c r="AV35" s="89">
        <v>5</v>
      </c>
      <c r="AW35" s="89">
        <v>698.96706900000004</v>
      </c>
      <c r="AX35" s="89">
        <v>51</v>
      </c>
      <c r="AY35" s="95">
        <v>0</v>
      </c>
      <c r="AZ35" s="95">
        <v>0</v>
      </c>
      <c r="BA35" s="95">
        <v>2.5225</v>
      </c>
      <c r="BB35" s="95">
        <v>4</v>
      </c>
      <c r="BC35" s="95">
        <v>0</v>
      </c>
      <c r="BD35" s="95">
        <v>0</v>
      </c>
      <c r="BE35" s="95">
        <v>5</v>
      </c>
      <c r="BF35" s="95">
        <v>1</v>
      </c>
      <c r="BG35" s="95">
        <v>97.655705999999995</v>
      </c>
      <c r="BH35" s="103">
        <v>106</v>
      </c>
      <c r="BI35" s="95">
        <v>1896.586323</v>
      </c>
      <c r="BJ35" s="103">
        <v>1053</v>
      </c>
      <c r="BK35" s="106">
        <v>9.854196</v>
      </c>
      <c r="BL35" s="103">
        <v>37</v>
      </c>
      <c r="BM35" s="106">
        <v>646.28203199999996</v>
      </c>
      <c r="BN35" s="103">
        <v>222</v>
      </c>
      <c r="BO35" s="89">
        <v>0</v>
      </c>
      <c r="BP35" s="89">
        <v>0</v>
      </c>
      <c r="BQ35" s="89">
        <v>0</v>
      </c>
      <c r="BR35" s="89">
        <v>0</v>
      </c>
      <c r="BS35" s="89">
        <v>0.14897500000043501</v>
      </c>
      <c r="BT35" s="103">
        <v>1</v>
      </c>
      <c r="BU35" s="89">
        <v>13.769999999995401</v>
      </c>
      <c r="BV35" s="103">
        <v>12</v>
      </c>
      <c r="BW35" s="110">
        <f t="shared" si="0"/>
        <v>3030.8712370000003</v>
      </c>
      <c r="BX35" s="110">
        <f t="shared" si="1"/>
        <v>0</v>
      </c>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c r="IT35" s="110"/>
      <c r="IU35" s="110"/>
      <c r="IV35" s="110"/>
    </row>
    <row r="36" spans="1:256" s="51" customFormat="1" ht="20.25" customHeight="1" x14ac:dyDescent="0.15">
      <c r="A36" s="263"/>
      <c r="B36" s="75" t="s">
        <v>61</v>
      </c>
      <c r="C36" s="74">
        <v>114.88</v>
      </c>
      <c r="D36" s="74">
        <v>316</v>
      </c>
      <c r="E36" s="82">
        <v>36.01</v>
      </c>
      <c r="F36" s="82">
        <v>983.62</v>
      </c>
      <c r="G36" s="74">
        <v>281</v>
      </c>
      <c r="H36" s="74">
        <v>0</v>
      </c>
      <c r="I36" s="74">
        <v>0</v>
      </c>
      <c r="J36" s="74">
        <v>22.13</v>
      </c>
      <c r="K36" s="74">
        <v>17</v>
      </c>
      <c r="L36" s="74">
        <v>113.75</v>
      </c>
      <c r="M36" s="74">
        <v>314</v>
      </c>
      <c r="N36" s="74">
        <v>38.96</v>
      </c>
      <c r="O36" s="74">
        <v>697.98</v>
      </c>
      <c r="P36" s="74">
        <v>156</v>
      </c>
      <c r="Q36" s="74"/>
      <c r="R36" s="74"/>
      <c r="S36" s="74"/>
      <c r="T36" s="74"/>
      <c r="U36" s="74"/>
      <c r="V36" s="74">
        <v>113.75</v>
      </c>
      <c r="W36" s="74">
        <v>314</v>
      </c>
      <c r="X36" s="74">
        <v>38.96</v>
      </c>
      <c r="Y36" s="74">
        <v>697.98</v>
      </c>
      <c r="Z36" s="74">
        <v>156</v>
      </c>
      <c r="AA36" s="74"/>
      <c r="AB36" s="74"/>
      <c r="AC36" s="74"/>
      <c r="AD36" s="74"/>
      <c r="AE36" s="74"/>
      <c r="AF36" s="74"/>
      <c r="AG36" s="74"/>
      <c r="AH36" s="74"/>
      <c r="AI36" s="74"/>
      <c r="AJ36" s="74"/>
      <c r="AK36" s="74"/>
      <c r="AL36" s="74"/>
      <c r="AM36" s="74"/>
      <c r="AN36" s="74"/>
      <c r="AO36" s="74"/>
      <c r="AP36" s="74"/>
      <c r="AQ36" s="74">
        <v>0</v>
      </c>
      <c r="AR36" s="74">
        <v>0</v>
      </c>
      <c r="AS36" s="74">
        <v>15.92</v>
      </c>
      <c r="AT36" s="74">
        <v>17</v>
      </c>
      <c r="AU36" s="74">
        <v>1.1200000000000001</v>
      </c>
      <c r="AV36" s="74">
        <v>1</v>
      </c>
      <c r="AW36" s="74">
        <v>74.88</v>
      </c>
      <c r="AX36" s="74">
        <v>9</v>
      </c>
      <c r="AY36" s="74">
        <v>0</v>
      </c>
      <c r="AZ36" s="74">
        <v>0</v>
      </c>
      <c r="BA36" s="74">
        <v>0</v>
      </c>
      <c r="BB36" s="74">
        <v>0</v>
      </c>
      <c r="BC36" s="74"/>
      <c r="BD36" s="74"/>
      <c r="BE36" s="74"/>
      <c r="BF36" s="74"/>
      <c r="BG36" s="74">
        <v>0.01</v>
      </c>
      <c r="BH36" s="74">
        <v>1</v>
      </c>
      <c r="BI36" s="74">
        <v>108.23</v>
      </c>
      <c r="BJ36" s="74">
        <v>67</v>
      </c>
      <c r="BK36" s="74">
        <v>0</v>
      </c>
      <c r="BL36" s="74">
        <v>0</v>
      </c>
      <c r="BM36" s="74">
        <v>64.47</v>
      </c>
      <c r="BN36" s="74">
        <v>13</v>
      </c>
      <c r="BO36" s="74">
        <v>0</v>
      </c>
      <c r="BP36" s="74">
        <v>0</v>
      </c>
      <c r="BQ36" s="74">
        <v>0</v>
      </c>
      <c r="BR36" s="74">
        <v>0</v>
      </c>
      <c r="BS36" s="82">
        <v>0</v>
      </c>
      <c r="BT36" s="94">
        <v>0</v>
      </c>
      <c r="BU36" s="82">
        <v>0.01</v>
      </c>
      <c r="BV36" s="94">
        <v>2</v>
      </c>
      <c r="BW36" s="110">
        <f t="shared" si="0"/>
        <v>114.88000000000001</v>
      </c>
      <c r="BX36" s="110">
        <f t="shared" si="1"/>
        <v>0</v>
      </c>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c r="FR36" s="110"/>
      <c r="FS36" s="110"/>
      <c r="FT36" s="110"/>
      <c r="FU36" s="110"/>
      <c r="FV36" s="110"/>
      <c r="FW36" s="110"/>
      <c r="FX36" s="110"/>
      <c r="FY36" s="110"/>
      <c r="FZ36" s="110"/>
      <c r="GA36" s="110"/>
      <c r="GB36" s="110"/>
      <c r="GC36" s="110"/>
      <c r="GD36" s="110"/>
      <c r="GE36" s="110"/>
      <c r="GF36" s="110"/>
      <c r="GG36" s="110"/>
      <c r="GH36" s="110"/>
      <c r="GI36" s="110"/>
      <c r="GJ36" s="110"/>
      <c r="GK36" s="110"/>
      <c r="GL36" s="110"/>
      <c r="GM36" s="110"/>
      <c r="GN36" s="110"/>
      <c r="GO36" s="110"/>
      <c r="GP36" s="110"/>
      <c r="GQ36" s="110"/>
      <c r="GR36" s="110"/>
      <c r="GS36" s="110"/>
      <c r="GT36" s="110"/>
      <c r="GU36" s="110"/>
      <c r="GV36" s="110"/>
      <c r="GW36" s="110"/>
      <c r="GX36" s="110"/>
      <c r="GY36" s="110"/>
      <c r="GZ36" s="110"/>
      <c r="HA36" s="110"/>
      <c r="HB36" s="110"/>
      <c r="HC36" s="110"/>
      <c r="HD36" s="110"/>
      <c r="HE36" s="110"/>
      <c r="HF36" s="110"/>
      <c r="HG36" s="110"/>
      <c r="HH36" s="110"/>
      <c r="HI36" s="110"/>
      <c r="HJ36" s="110"/>
      <c r="HK36" s="110"/>
      <c r="HL36" s="110"/>
      <c r="HM36" s="110"/>
      <c r="HN36" s="110"/>
      <c r="HO36" s="110"/>
      <c r="HP36" s="110"/>
      <c r="HQ36" s="110"/>
      <c r="HR36" s="110"/>
      <c r="HS36" s="110"/>
      <c r="HT36" s="110"/>
      <c r="HU36" s="110"/>
      <c r="HV36" s="110"/>
      <c r="HW36" s="110"/>
      <c r="HX36" s="110"/>
      <c r="HY36" s="110"/>
      <c r="HZ36" s="110"/>
      <c r="IA36" s="110"/>
      <c r="IB36" s="110"/>
      <c r="IC36" s="110"/>
      <c r="ID36" s="110"/>
      <c r="IE36" s="110"/>
      <c r="IF36" s="110"/>
      <c r="IG36" s="110"/>
      <c r="IH36" s="110"/>
      <c r="II36" s="110"/>
      <c r="IJ36" s="110"/>
      <c r="IK36" s="110"/>
      <c r="IL36" s="110"/>
      <c r="IM36" s="110"/>
      <c r="IN36" s="110"/>
      <c r="IO36" s="110"/>
      <c r="IP36" s="110"/>
      <c r="IQ36" s="110"/>
      <c r="IR36" s="110"/>
      <c r="IS36" s="110"/>
      <c r="IT36" s="110"/>
      <c r="IU36" s="110"/>
      <c r="IV36" s="110"/>
    </row>
    <row r="37" spans="1:256" s="51" customFormat="1" ht="20.25" customHeight="1" x14ac:dyDescent="0.15">
      <c r="A37" s="263"/>
      <c r="B37" s="75" t="s">
        <v>62</v>
      </c>
      <c r="C37" s="74">
        <v>14.15</v>
      </c>
      <c r="D37" s="74">
        <v>61</v>
      </c>
      <c r="E37" s="82">
        <v>38.06</v>
      </c>
      <c r="F37" s="82">
        <v>122.43</v>
      </c>
      <c r="G37" s="74">
        <v>11</v>
      </c>
      <c r="H37" s="74">
        <v>0</v>
      </c>
      <c r="I37" s="74">
        <v>0</v>
      </c>
      <c r="J37" s="74">
        <v>0</v>
      </c>
      <c r="K37" s="74">
        <v>0</v>
      </c>
      <c r="L37" s="74">
        <v>14.15</v>
      </c>
      <c r="M37" s="74">
        <v>58</v>
      </c>
      <c r="N37" s="74">
        <v>23.76</v>
      </c>
      <c r="O37" s="74">
        <v>78.87</v>
      </c>
      <c r="P37" s="74">
        <v>2</v>
      </c>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v>0</v>
      </c>
      <c r="BH37" s="74">
        <v>3</v>
      </c>
      <c r="BI37" s="74">
        <v>43.56</v>
      </c>
      <c r="BJ37" s="74">
        <v>9</v>
      </c>
      <c r="BK37" s="74"/>
      <c r="BL37" s="74"/>
      <c r="BM37" s="74"/>
      <c r="BN37" s="74"/>
      <c r="BO37" s="74"/>
      <c r="BP37" s="74"/>
      <c r="BQ37" s="74"/>
      <c r="BR37" s="74"/>
      <c r="BS37" s="74"/>
      <c r="BT37" s="74"/>
      <c r="BU37" s="74"/>
      <c r="BV37" s="74"/>
      <c r="BW37" s="110">
        <f t="shared" si="0"/>
        <v>14.15</v>
      </c>
      <c r="BX37" s="110">
        <f t="shared" si="1"/>
        <v>0</v>
      </c>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0"/>
      <c r="EP37" s="110"/>
      <c r="EQ37" s="110"/>
      <c r="ER37" s="110"/>
      <c r="ES37" s="110"/>
      <c r="ET37" s="110"/>
      <c r="EU37" s="110"/>
      <c r="EV37" s="110"/>
      <c r="EW37" s="110"/>
      <c r="EX37" s="110"/>
      <c r="EY37" s="110"/>
      <c r="EZ37" s="110"/>
      <c r="FA37" s="110"/>
      <c r="FB37" s="110"/>
      <c r="FC37" s="110"/>
      <c r="FD37" s="110"/>
      <c r="FE37" s="110"/>
      <c r="FF37" s="110"/>
      <c r="FG37" s="110"/>
      <c r="FH37" s="110"/>
      <c r="FI37" s="110"/>
      <c r="FJ37" s="110"/>
      <c r="FK37" s="110"/>
      <c r="FL37" s="110"/>
      <c r="FM37" s="110"/>
      <c r="FN37" s="110"/>
      <c r="FO37" s="110"/>
      <c r="FP37" s="110"/>
      <c r="FQ37" s="110"/>
      <c r="FR37" s="110"/>
      <c r="FS37" s="110"/>
      <c r="FT37" s="110"/>
      <c r="FU37" s="110"/>
      <c r="FV37" s="110"/>
      <c r="FW37" s="110"/>
      <c r="FX37" s="110"/>
      <c r="FY37" s="110"/>
      <c r="FZ37" s="110"/>
      <c r="GA37" s="110"/>
      <c r="GB37" s="110"/>
      <c r="GC37" s="110"/>
      <c r="GD37" s="110"/>
      <c r="GE37" s="110"/>
      <c r="GF37" s="110"/>
      <c r="GG37" s="110"/>
      <c r="GH37" s="110"/>
      <c r="GI37" s="110"/>
      <c r="GJ37" s="110"/>
      <c r="GK37" s="110"/>
      <c r="GL37" s="110"/>
      <c r="GM37" s="110"/>
      <c r="GN37" s="110"/>
      <c r="GO37" s="110"/>
      <c r="GP37" s="110"/>
      <c r="GQ37" s="110"/>
      <c r="GR37" s="110"/>
      <c r="GS37" s="110"/>
      <c r="GT37" s="110"/>
      <c r="GU37" s="110"/>
      <c r="GV37" s="110"/>
      <c r="GW37" s="110"/>
      <c r="GX37" s="110"/>
      <c r="GY37" s="110"/>
      <c r="GZ37" s="110"/>
      <c r="HA37" s="110"/>
      <c r="HB37" s="110"/>
      <c r="HC37" s="110"/>
      <c r="HD37" s="110"/>
      <c r="HE37" s="110"/>
      <c r="HF37" s="110"/>
      <c r="HG37" s="110"/>
      <c r="HH37" s="110"/>
      <c r="HI37" s="110"/>
      <c r="HJ37" s="110"/>
      <c r="HK37" s="110"/>
      <c r="HL37" s="110"/>
      <c r="HM37" s="110"/>
      <c r="HN37" s="110"/>
      <c r="HO37" s="110"/>
      <c r="HP37" s="110"/>
      <c r="HQ37" s="110"/>
      <c r="HR37" s="110"/>
      <c r="HS37" s="110"/>
      <c r="HT37" s="110"/>
      <c r="HU37" s="110"/>
      <c r="HV37" s="110"/>
      <c r="HW37" s="110"/>
      <c r="HX37" s="110"/>
      <c r="HY37" s="110"/>
      <c r="HZ37" s="110"/>
      <c r="IA37" s="110"/>
      <c r="IB37" s="110"/>
      <c r="IC37" s="110"/>
      <c r="ID37" s="110"/>
      <c r="IE37" s="110"/>
      <c r="IF37" s="110"/>
      <c r="IG37" s="110"/>
      <c r="IH37" s="110"/>
      <c r="II37" s="110"/>
      <c r="IJ37" s="110"/>
      <c r="IK37" s="110"/>
      <c r="IL37" s="110"/>
      <c r="IM37" s="110"/>
      <c r="IN37" s="110"/>
      <c r="IO37" s="110"/>
      <c r="IP37" s="110"/>
      <c r="IQ37" s="110"/>
      <c r="IR37" s="110"/>
      <c r="IS37" s="110"/>
      <c r="IT37" s="110"/>
      <c r="IU37" s="110"/>
      <c r="IV37" s="110"/>
    </row>
    <row r="38" spans="1:256" s="51" customFormat="1" ht="20.25" customHeight="1" x14ac:dyDescent="0.15">
      <c r="A38" s="263"/>
      <c r="B38" s="75" t="s">
        <v>63</v>
      </c>
      <c r="C38" s="74">
        <v>1304.3699999999999</v>
      </c>
      <c r="D38" s="74">
        <v>3153</v>
      </c>
      <c r="E38" s="82">
        <v>23.76</v>
      </c>
      <c r="F38" s="82">
        <v>4202.6899999999996</v>
      </c>
      <c r="G38" s="74">
        <v>1708</v>
      </c>
      <c r="H38" s="74">
        <v>0</v>
      </c>
      <c r="I38" s="74">
        <v>1</v>
      </c>
      <c r="J38" s="74">
        <v>0</v>
      </c>
      <c r="K38" s="74">
        <v>0</v>
      </c>
      <c r="L38" s="74">
        <v>1268.01</v>
      </c>
      <c r="M38" s="74">
        <v>3114</v>
      </c>
      <c r="N38" s="74">
        <v>46.14</v>
      </c>
      <c r="O38" s="74">
        <v>3668.52</v>
      </c>
      <c r="P38" s="74">
        <v>1520</v>
      </c>
      <c r="Q38" s="74">
        <v>14.98</v>
      </c>
      <c r="R38" s="74">
        <v>52</v>
      </c>
      <c r="S38" s="74">
        <v>72.86</v>
      </c>
      <c r="T38" s="74">
        <v>169.16</v>
      </c>
      <c r="U38" s="74">
        <v>38</v>
      </c>
      <c r="V38" s="74">
        <v>1268.01</v>
      </c>
      <c r="W38" s="74">
        <v>3114</v>
      </c>
      <c r="X38" s="74">
        <v>46.14</v>
      </c>
      <c r="Y38" s="74">
        <v>3668.52</v>
      </c>
      <c r="Z38" s="74">
        <v>1520</v>
      </c>
      <c r="AA38" s="74"/>
      <c r="AB38" s="74"/>
      <c r="AC38" s="74"/>
      <c r="AD38" s="74"/>
      <c r="AE38" s="74"/>
      <c r="AF38" s="74"/>
      <c r="AG38" s="74"/>
      <c r="AH38" s="74"/>
      <c r="AI38" s="74"/>
      <c r="AJ38" s="74"/>
      <c r="AK38" s="74"/>
      <c r="AL38" s="74"/>
      <c r="AM38" s="74"/>
      <c r="AN38" s="74"/>
      <c r="AO38" s="74"/>
      <c r="AP38" s="74"/>
      <c r="AQ38" s="74">
        <v>1.84</v>
      </c>
      <c r="AR38" s="74">
        <v>2</v>
      </c>
      <c r="AS38" s="74">
        <v>0.85</v>
      </c>
      <c r="AT38" s="74">
        <v>1</v>
      </c>
      <c r="AU38" s="74">
        <v>0</v>
      </c>
      <c r="AV38" s="74">
        <v>0</v>
      </c>
      <c r="AW38" s="74">
        <v>61</v>
      </c>
      <c r="AX38" s="74">
        <v>2</v>
      </c>
      <c r="AY38" s="74"/>
      <c r="AZ38" s="74"/>
      <c r="BA38" s="74"/>
      <c r="BB38" s="74"/>
      <c r="BC38" s="74"/>
      <c r="BD38" s="74"/>
      <c r="BE38" s="74"/>
      <c r="BF38" s="74"/>
      <c r="BG38" s="74">
        <v>9.86</v>
      </c>
      <c r="BH38" s="74">
        <v>6</v>
      </c>
      <c r="BI38" s="74">
        <v>195.7</v>
      </c>
      <c r="BJ38" s="74">
        <v>45</v>
      </c>
      <c r="BK38" s="74">
        <v>22.7</v>
      </c>
      <c r="BL38" s="74">
        <v>6</v>
      </c>
      <c r="BM38" s="74">
        <v>273.07</v>
      </c>
      <c r="BN38" s="74">
        <v>138</v>
      </c>
      <c r="BO38" s="74">
        <v>1.96</v>
      </c>
      <c r="BP38" s="74">
        <v>24</v>
      </c>
      <c r="BQ38" s="74">
        <v>3.55</v>
      </c>
      <c r="BR38" s="74">
        <v>2</v>
      </c>
      <c r="BS38" s="74"/>
      <c r="BT38" s="74"/>
      <c r="BU38" s="74"/>
      <c r="BV38" s="74"/>
      <c r="BW38" s="110">
        <f t="shared" si="0"/>
        <v>1304.3699999999999</v>
      </c>
      <c r="BX38" s="110">
        <f t="shared" si="1"/>
        <v>0</v>
      </c>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c r="EO38" s="110"/>
      <c r="EP38" s="110"/>
      <c r="EQ38" s="110"/>
      <c r="ER38" s="110"/>
      <c r="ES38" s="110"/>
      <c r="ET38" s="110"/>
      <c r="EU38" s="110"/>
      <c r="EV38" s="110"/>
      <c r="EW38" s="110"/>
      <c r="EX38" s="110"/>
      <c r="EY38" s="110"/>
      <c r="EZ38" s="110"/>
      <c r="FA38" s="110"/>
      <c r="FB38" s="110"/>
      <c r="FC38" s="110"/>
      <c r="FD38" s="110"/>
      <c r="FE38" s="110"/>
      <c r="FF38" s="110"/>
      <c r="FG38" s="110"/>
      <c r="FH38" s="110"/>
      <c r="FI38" s="110"/>
      <c r="FJ38" s="110"/>
      <c r="FK38" s="110"/>
      <c r="FL38" s="110"/>
      <c r="FM38" s="110"/>
      <c r="FN38" s="110"/>
      <c r="FO38" s="110"/>
      <c r="FP38" s="110"/>
      <c r="FQ38" s="110"/>
      <c r="FR38" s="110"/>
      <c r="FS38" s="110"/>
      <c r="FT38" s="110"/>
      <c r="FU38" s="110"/>
      <c r="FV38" s="110"/>
      <c r="FW38" s="110"/>
      <c r="FX38" s="110"/>
      <c r="FY38" s="110"/>
      <c r="FZ38" s="110"/>
      <c r="GA38" s="110"/>
      <c r="GB38" s="110"/>
      <c r="GC38" s="110"/>
      <c r="GD38" s="110"/>
      <c r="GE38" s="110"/>
      <c r="GF38" s="110"/>
      <c r="GG38" s="110"/>
      <c r="GH38" s="110"/>
      <c r="GI38" s="110"/>
      <c r="GJ38" s="110"/>
      <c r="GK38" s="110"/>
      <c r="GL38" s="110"/>
      <c r="GM38" s="110"/>
      <c r="GN38" s="110"/>
      <c r="GO38" s="110"/>
      <c r="GP38" s="110"/>
      <c r="GQ38" s="110"/>
      <c r="GR38" s="110"/>
      <c r="GS38" s="110"/>
      <c r="GT38" s="110"/>
      <c r="GU38" s="110"/>
      <c r="GV38" s="110"/>
      <c r="GW38" s="110"/>
      <c r="GX38" s="110"/>
      <c r="GY38" s="110"/>
      <c r="GZ38" s="110"/>
      <c r="HA38" s="110"/>
      <c r="HB38" s="110"/>
      <c r="HC38" s="110"/>
      <c r="HD38" s="110"/>
      <c r="HE38" s="110"/>
      <c r="HF38" s="110"/>
      <c r="HG38" s="110"/>
      <c r="HH38" s="110"/>
      <c r="HI38" s="110"/>
      <c r="HJ38" s="110"/>
      <c r="HK38" s="110"/>
      <c r="HL38" s="110"/>
      <c r="HM38" s="110"/>
      <c r="HN38" s="110"/>
      <c r="HO38" s="110"/>
      <c r="HP38" s="110"/>
      <c r="HQ38" s="110"/>
      <c r="HR38" s="110"/>
      <c r="HS38" s="110"/>
      <c r="HT38" s="110"/>
      <c r="HU38" s="110"/>
      <c r="HV38" s="110"/>
      <c r="HW38" s="110"/>
      <c r="HX38" s="110"/>
      <c r="HY38" s="110"/>
      <c r="HZ38" s="110"/>
      <c r="IA38" s="110"/>
      <c r="IB38" s="110"/>
      <c r="IC38" s="110"/>
      <c r="ID38" s="110"/>
      <c r="IE38" s="110"/>
      <c r="IF38" s="110"/>
      <c r="IG38" s="110"/>
      <c r="IH38" s="110"/>
      <c r="II38" s="110"/>
      <c r="IJ38" s="110"/>
      <c r="IK38" s="110"/>
      <c r="IL38" s="110"/>
      <c r="IM38" s="110"/>
      <c r="IN38" s="110"/>
      <c r="IO38" s="110"/>
      <c r="IP38" s="110"/>
      <c r="IQ38" s="110"/>
      <c r="IR38" s="110"/>
      <c r="IS38" s="110"/>
      <c r="IT38" s="110"/>
      <c r="IU38" s="110"/>
      <c r="IV38" s="110"/>
    </row>
    <row r="39" spans="1:256" s="51" customFormat="1" ht="23.1" customHeight="1" x14ac:dyDescent="0.15">
      <c r="A39" s="263"/>
      <c r="B39" s="75" t="s">
        <v>64</v>
      </c>
      <c r="C39" s="74">
        <v>267.29123700000002</v>
      </c>
      <c r="D39" s="74">
        <v>381</v>
      </c>
      <c r="E39" s="82">
        <v>997.35536194029896</v>
      </c>
      <c r="F39" s="82">
        <v>536.30918399999996</v>
      </c>
      <c r="G39" s="74">
        <v>404</v>
      </c>
      <c r="H39" s="74"/>
      <c r="I39" s="74"/>
      <c r="J39" s="74"/>
      <c r="K39" s="74"/>
      <c r="L39" s="74">
        <v>266.21176800000001</v>
      </c>
      <c r="M39" s="74">
        <v>378</v>
      </c>
      <c r="N39" s="96">
        <v>1667.9935338345899</v>
      </c>
      <c r="O39" s="74">
        <v>351.61702000000002</v>
      </c>
      <c r="P39" s="74">
        <v>362</v>
      </c>
      <c r="Q39" s="74"/>
      <c r="R39" s="74"/>
      <c r="S39" s="74"/>
      <c r="T39" s="74"/>
      <c r="U39" s="74"/>
      <c r="V39" s="74">
        <v>266.21176800000001</v>
      </c>
      <c r="W39" s="74">
        <v>378</v>
      </c>
      <c r="X39" s="96">
        <v>1667.9935338345899</v>
      </c>
      <c r="Y39" s="74">
        <v>351.61702000000002</v>
      </c>
      <c r="Z39" s="74">
        <v>362</v>
      </c>
      <c r="AA39" s="74"/>
      <c r="AB39" s="74"/>
      <c r="AC39" s="74"/>
      <c r="AD39" s="74"/>
      <c r="AE39" s="74"/>
      <c r="AF39" s="74"/>
      <c r="AG39" s="74"/>
      <c r="AH39" s="74"/>
      <c r="AI39" s="74">
        <v>0</v>
      </c>
      <c r="AJ39" s="74">
        <v>0</v>
      </c>
      <c r="AK39" s="74">
        <v>0</v>
      </c>
      <c r="AL39" s="74">
        <v>0</v>
      </c>
      <c r="AM39" s="74">
        <v>0</v>
      </c>
      <c r="AN39" s="74">
        <v>0</v>
      </c>
      <c r="AO39" s="74">
        <v>0</v>
      </c>
      <c r="AP39" s="74">
        <v>0</v>
      </c>
      <c r="AQ39" s="74"/>
      <c r="AR39" s="74"/>
      <c r="AS39" s="74"/>
      <c r="AT39" s="74"/>
      <c r="AU39" s="74"/>
      <c r="AV39" s="74"/>
      <c r="AW39" s="74">
        <v>1</v>
      </c>
      <c r="AX39" s="74">
        <v>1</v>
      </c>
      <c r="AY39" s="74">
        <v>0.84499999999999997</v>
      </c>
      <c r="AZ39" s="74">
        <v>1</v>
      </c>
      <c r="BA39" s="74"/>
      <c r="BB39" s="74"/>
      <c r="BC39" s="74"/>
      <c r="BD39" s="74"/>
      <c r="BE39" s="74"/>
      <c r="BF39" s="74"/>
      <c r="BG39" s="74"/>
      <c r="BH39" s="74"/>
      <c r="BI39" s="74">
        <v>18.245628</v>
      </c>
      <c r="BJ39" s="74">
        <v>12</v>
      </c>
      <c r="BK39" s="74">
        <v>0.23446900000000001</v>
      </c>
      <c r="BL39" s="74">
        <v>2</v>
      </c>
      <c r="BM39" s="74">
        <v>165.44653600000001</v>
      </c>
      <c r="BN39" s="74">
        <v>29</v>
      </c>
      <c r="BO39" s="74"/>
      <c r="BP39" s="74"/>
      <c r="BQ39" s="74"/>
      <c r="BR39" s="74"/>
      <c r="BS39" s="74"/>
      <c r="BT39" s="74"/>
      <c r="BU39" s="74"/>
      <c r="BV39" s="74"/>
      <c r="BW39" s="110">
        <f t="shared" si="0"/>
        <v>267.29123700000002</v>
      </c>
      <c r="BX39" s="110">
        <f t="shared" si="1"/>
        <v>0</v>
      </c>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c r="HL39" s="110"/>
      <c r="HM39" s="110"/>
      <c r="HN39" s="110"/>
      <c r="HO39" s="110"/>
      <c r="HP39" s="110"/>
      <c r="HQ39" s="110"/>
      <c r="HR39" s="110"/>
      <c r="HS39" s="110"/>
      <c r="HT39" s="110"/>
      <c r="HU39" s="110"/>
      <c r="HV39" s="110"/>
      <c r="HW39" s="110"/>
      <c r="HX39" s="110"/>
      <c r="HY39" s="110"/>
      <c r="HZ39" s="110"/>
      <c r="IA39" s="110"/>
      <c r="IB39" s="110"/>
      <c r="IC39" s="110"/>
      <c r="ID39" s="110"/>
      <c r="IE39" s="110"/>
      <c r="IF39" s="110"/>
      <c r="IG39" s="110"/>
      <c r="IH39" s="110"/>
      <c r="II39" s="110"/>
      <c r="IJ39" s="110"/>
      <c r="IK39" s="110"/>
      <c r="IL39" s="110"/>
      <c r="IM39" s="110"/>
      <c r="IN39" s="110"/>
      <c r="IO39" s="110"/>
      <c r="IP39" s="110"/>
      <c r="IQ39" s="110"/>
      <c r="IR39" s="110"/>
      <c r="IS39" s="110"/>
      <c r="IT39" s="110"/>
      <c r="IU39" s="110"/>
      <c r="IV39" s="110"/>
    </row>
    <row r="40" spans="1:256" s="51" customFormat="1" ht="18.95" customHeight="1" x14ac:dyDescent="0.15">
      <c r="A40" s="263"/>
      <c r="B40" s="75" t="s">
        <v>65</v>
      </c>
      <c r="C40" s="74">
        <v>235.798609</v>
      </c>
      <c r="D40" s="74">
        <v>583</v>
      </c>
      <c r="E40" s="82">
        <v>13.9213962888139</v>
      </c>
      <c r="F40" s="82">
        <v>883.96619999999996</v>
      </c>
      <c r="G40" s="74">
        <v>260</v>
      </c>
      <c r="H40" s="74">
        <v>0.65849999999999997</v>
      </c>
      <c r="I40" s="74">
        <v>1</v>
      </c>
      <c r="J40" s="74">
        <v>145.0462</v>
      </c>
      <c r="K40" s="74">
        <v>6</v>
      </c>
      <c r="L40" s="74">
        <v>202.25831199999999</v>
      </c>
      <c r="M40" s="74">
        <v>521</v>
      </c>
      <c r="N40" s="74">
        <v>54.058785589902897</v>
      </c>
      <c r="O40" s="74">
        <v>690.60379999999998</v>
      </c>
      <c r="P40" s="74">
        <v>178</v>
      </c>
      <c r="Q40" s="74">
        <v>0</v>
      </c>
      <c r="R40" s="74">
        <v>0</v>
      </c>
      <c r="S40" s="74">
        <v>0</v>
      </c>
      <c r="T40" s="74">
        <v>0</v>
      </c>
      <c r="U40" s="74">
        <v>0</v>
      </c>
      <c r="V40" s="74">
        <v>202.25831199999999</v>
      </c>
      <c r="W40" s="74">
        <v>521</v>
      </c>
      <c r="X40" s="74">
        <v>54.058742244095399</v>
      </c>
      <c r="Y40" s="74">
        <v>690.60379999999998</v>
      </c>
      <c r="Z40" s="74">
        <v>178</v>
      </c>
      <c r="AA40" s="74">
        <v>0</v>
      </c>
      <c r="AB40" s="74">
        <v>0</v>
      </c>
      <c r="AC40" s="74">
        <v>0</v>
      </c>
      <c r="AD40" s="74">
        <v>0</v>
      </c>
      <c r="AE40" s="74">
        <v>0</v>
      </c>
      <c r="AF40" s="74">
        <v>0</v>
      </c>
      <c r="AG40" s="74">
        <v>0</v>
      </c>
      <c r="AH40" s="74">
        <v>0</v>
      </c>
      <c r="AI40" s="74">
        <v>0</v>
      </c>
      <c r="AJ40" s="74">
        <v>0</v>
      </c>
      <c r="AK40" s="74">
        <v>0</v>
      </c>
      <c r="AL40" s="74">
        <v>0</v>
      </c>
      <c r="AM40" s="74">
        <v>0</v>
      </c>
      <c r="AN40" s="74">
        <v>0</v>
      </c>
      <c r="AO40" s="74">
        <v>0</v>
      </c>
      <c r="AP40" s="74">
        <v>0</v>
      </c>
      <c r="AQ40" s="74">
        <v>0</v>
      </c>
      <c r="AR40" s="74">
        <v>0</v>
      </c>
      <c r="AS40" s="74">
        <v>0</v>
      </c>
      <c r="AT40" s="74">
        <v>0</v>
      </c>
      <c r="AU40" s="74">
        <v>0</v>
      </c>
      <c r="AV40" s="74">
        <v>0</v>
      </c>
      <c r="AW40" s="74">
        <v>0</v>
      </c>
      <c r="AX40" s="74">
        <v>0</v>
      </c>
      <c r="AY40" s="74">
        <v>0</v>
      </c>
      <c r="AZ40" s="74">
        <v>0</v>
      </c>
      <c r="BA40" s="74">
        <v>0</v>
      </c>
      <c r="BB40" s="74">
        <v>0</v>
      </c>
      <c r="BC40" s="74">
        <v>0</v>
      </c>
      <c r="BD40" s="74">
        <v>0</v>
      </c>
      <c r="BE40" s="74">
        <v>0</v>
      </c>
      <c r="BF40" s="74">
        <v>0</v>
      </c>
      <c r="BG40" s="74">
        <v>31.065808000000001</v>
      </c>
      <c r="BH40" s="74">
        <v>57</v>
      </c>
      <c r="BI40" s="74">
        <v>20.9162</v>
      </c>
      <c r="BJ40" s="74">
        <v>54</v>
      </c>
      <c r="BK40" s="74">
        <v>1.8159890000000001</v>
      </c>
      <c r="BL40" s="74">
        <v>4</v>
      </c>
      <c r="BM40" s="74">
        <v>27.4</v>
      </c>
      <c r="BN40" s="74">
        <v>22</v>
      </c>
      <c r="BO40" s="74">
        <v>0</v>
      </c>
      <c r="BP40" s="74">
        <v>0</v>
      </c>
      <c r="BQ40" s="74">
        <v>0</v>
      </c>
      <c r="BR40" s="74">
        <v>0</v>
      </c>
      <c r="BS40" s="74">
        <v>0</v>
      </c>
      <c r="BT40" s="74">
        <v>0</v>
      </c>
      <c r="BU40" s="74">
        <v>0</v>
      </c>
      <c r="BV40" s="74">
        <v>0</v>
      </c>
      <c r="BW40" s="110">
        <f t="shared" si="0"/>
        <v>235.798609</v>
      </c>
      <c r="BX40" s="110">
        <f t="shared" si="1"/>
        <v>0</v>
      </c>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1"/>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c r="IU40" s="110"/>
      <c r="IV40" s="110"/>
    </row>
    <row r="41" spans="1:256" s="51" customFormat="1" ht="20.25" customHeight="1" x14ac:dyDescent="0.15">
      <c r="A41" s="263"/>
      <c r="B41" s="75" t="s">
        <v>66</v>
      </c>
      <c r="C41" s="74">
        <v>128.22999999999999</v>
      </c>
      <c r="D41" s="74">
        <v>263</v>
      </c>
      <c r="E41" s="82">
        <v>12.6</v>
      </c>
      <c r="F41" s="82">
        <v>675.71</v>
      </c>
      <c r="G41" s="74">
        <v>147</v>
      </c>
      <c r="H41" s="74">
        <v>0</v>
      </c>
      <c r="I41" s="74">
        <v>1</v>
      </c>
      <c r="J41" s="74">
        <v>0</v>
      </c>
      <c r="K41" s="74">
        <v>0</v>
      </c>
      <c r="L41" s="74">
        <v>90.24</v>
      </c>
      <c r="M41" s="74">
        <v>234</v>
      </c>
      <c r="N41" s="74">
        <v>11.3</v>
      </c>
      <c r="O41" s="74">
        <v>203.4</v>
      </c>
      <c r="P41" s="74">
        <v>67</v>
      </c>
      <c r="Q41" s="74">
        <v>0</v>
      </c>
      <c r="R41" s="74">
        <v>0</v>
      </c>
      <c r="S41" s="74">
        <v>0</v>
      </c>
      <c r="T41" s="74">
        <v>0</v>
      </c>
      <c r="U41" s="74">
        <v>0</v>
      </c>
      <c r="V41" s="74">
        <v>90.24</v>
      </c>
      <c r="W41" s="74">
        <v>234</v>
      </c>
      <c r="X41" s="74">
        <v>11.3</v>
      </c>
      <c r="Y41" s="74">
        <v>203.4</v>
      </c>
      <c r="Z41" s="74">
        <v>67</v>
      </c>
      <c r="AA41" s="74">
        <v>0</v>
      </c>
      <c r="AB41" s="74">
        <v>0</v>
      </c>
      <c r="AC41" s="74">
        <v>0</v>
      </c>
      <c r="AD41" s="74">
        <v>0</v>
      </c>
      <c r="AE41" s="74">
        <v>0</v>
      </c>
      <c r="AF41" s="74">
        <v>0</v>
      </c>
      <c r="AG41" s="74">
        <v>0</v>
      </c>
      <c r="AH41" s="74">
        <v>0</v>
      </c>
      <c r="AI41" s="74">
        <v>0</v>
      </c>
      <c r="AJ41" s="74">
        <v>0</v>
      </c>
      <c r="AK41" s="74">
        <v>0</v>
      </c>
      <c r="AL41" s="74">
        <v>0</v>
      </c>
      <c r="AM41" s="74">
        <v>0</v>
      </c>
      <c r="AN41" s="74">
        <v>0</v>
      </c>
      <c r="AO41" s="74">
        <v>0</v>
      </c>
      <c r="AP41" s="74">
        <v>0</v>
      </c>
      <c r="AQ41" s="74">
        <v>0.55000000000000004</v>
      </c>
      <c r="AR41" s="74">
        <v>4</v>
      </c>
      <c r="AS41" s="74">
        <v>1.2</v>
      </c>
      <c r="AT41" s="74">
        <v>1</v>
      </c>
      <c r="AU41" s="74">
        <v>0</v>
      </c>
      <c r="AV41" s="74">
        <v>0</v>
      </c>
      <c r="AW41" s="74">
        <v>147.19999999999999</v>
      </c>
      <c r="AX41" s="74">
        <v>3</v>
      </c>
      <c r="AY41" s="74">
        <v>0</v>
      </c>
      <c r="AZ41" s="74">
        <v>0</v>
      </c>
      <c r="BA41" s="74">
        <v>0</v>
      </c>
      <c r="BB41" s="74">
        <v>0</v>
      </c>
      <c r="BC41" s="74">
        <v>0</v>
      </c>
      <c r="BD41" s="74">
        <v>0</v>
      </c>
      <c r="BE41" s="74">
        <v>0</v>
      </c>
      <c r="BF41" s="74">
        <v>0</v>
      </c>
      <c r="BG41" s="74">
        <v>7.24</v>
      </c>
      <c r="BH41" s="74">
        <v>17</v>
      </c>
      <c r="BI41" s="74">
        <v>138.13999999999999</v>
      </c>
      <c r="BJ41" s="74">
        <v>32</v>
      </c>
      <c r="BK41" s="74">
        <v>30.2</v>
      </c>
      <c r="BL41" s="74">
        <v>7</v>
      </c>
      <c r="BM41" s="74">
        <v>185.77</v>
      </c>
      <c r="BN41" s="74">
        <v>44</v>
      </c>
      <c r="BO41" s="74">
        <v>0</v>
      </c>
      <c r="BP41" s="74">
        <v>0</v>
      </c>
      <c r="BQ41" s="74">
        <v>0</v>
      </c>
      <c r="BR41" s="74">
        <v>0</v>
      </c>
      <c r="BS41" s="74">
        <v>0</v>
      </c>
      <c r="BT41" s="74">
        <v>0</v>
      </c>
      <c r="BU41" s="74">
        <v>0</v>
      </c>
      <c r="BV41" s="74">
        <v>0</v>
      </c>
      <c r="BW41" s="110">
        <f t="shared" si="0"/>
        <v>128.22999999999999</v>
      </c>
      <c r="BX41" s="110">
        <f t="shared" si="1"/>
        <v>0</v>
      </c>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0"/>
      <c r="IP41" s="110"/>
      <c r="IQ41" s="110"/>
      <c r="IR41" s="110"/>
      <c r="IS41" s="110"/>
      <c r="IT41" s="110"/>
      <c r="IU41" s="110"/>
      <c r="IV41" s="110"/>
    </row>
    <row r="42" spans="1:256" s="51" customFormat="1" ht="20.25" customHeight="1" x14ac:dyDescent="0.15">
      <c r="A42" s="263"/>
      <c r="B42" s="75" t="s">
        <v>67</v>
      </c>
      <c r="C42" s="82">
        <v>335.464361</v>
      </c>
      <c r="D42" s="83">
        <v>718</v>
      </c>
      <c r="E42" s="82">
        <v>43.54</v>
      </c>
      <c r="F42" s="82">
        <v>2011.4221789999999</v>
      </c>
      <c r="G42" s="83">
        <v>604</v>
      </c>
      <c r="H42" s="82">
        <v>0.215</v>
      </c>
      <c r="I42" s="94">
        <v>1</v>
      </c>
      <c r="J42" s="82">
        <v>103.12287999999999</v>
      </c>
      <c r="K42" s="94">
        <v>6</v>
      </c>
      <c r="L42" s="82">
        <v>285.326953</v>
      </c>
      <c r="M42" s="94">
        <v>678</v>
      </c>
      <c r="N42" s="83">
        <v>61.82</v>
      </c>
      <c r="O42" s="82">
        <v>940.57285400000001</v>
      </c>
      <c r="P42" s="85">
        <v>349</v>
      </c>
      <c r="Q42" s="82">
        <v>52.175860999999998</v>
      </c>
      <c r="R42" s="94">
        <v>129</v>
      </c>
      <c r="S42" s="94">
        <v>105.67</v>
      </c>
      <c r="T42" s="82">
        <v>84.439943999999997</v>
      </c>
      <c r="U42" s="94">
        <v>37</v>
      </c>
      <c r="V42" s="82">
        <v>285.326953</v>
      </c>
      <c r="W42" s="94">
        <v>678</v>
      </c>
      <c r="X42" s="83">
        <v>61.82</v>
      </c>
      <c r="Y42" s="82">
        <v>940.57285400000001</v>
      </c>
      <c r="Z42" s="85">
        <v>349</v>
      </c>
      <c r="AA42" s="82"/>
      <c r="AB42" s="102"/>
      <c r="AC42" s="82"/>
      <c r="AD42" s="94"/>
      <c r="AE42" s="82"/>
      <c r="AF42" s="94"/>
      <c r="AG42" s="82"/>
      <c r="AH42" s="94"/>
      <c r="AI42" s="94"/>
      <c r="AJ42" s="94"/>
      <c r="AK42" s="94"/>
      <c r="AL42" s="94"/>
      <c r="AM42" s="94"/>
      <c r="AN42" s="94"/>
      <c r="AO42" s="94"/>
      <c r="AP42" s="94"/>
      <c r="AQ42" s="82"/>
      <c r="AR42" s="82"/>
      <c r="AS42" s="82"/>
      <c r="AT42" s="82"/>
      <c r="AU42" s="82">
        <v>7.4306749999999999</v>
      </c>
      <c r="AV42" s="94">
        <v>1</v>
      </c>
      <c r="AW42" s="94">
        <v>16.277699999999999</v>
      </c>
      <c r="AX42" s="94">
        <v>1</v>
      </c>
      <c r="AY42" s="82"/>
      <c r="AZ42" s="94"/>
      <c r="BA42" s="82"/>
      <c r="BB42" s="94"/>
      <c r="BC42" s="82"/>
      <c r="BD42" s="83"/>
      <c r="BE42" s="83"/>
      <c r="BF42" s="83"/>
      <c r="BG42" s="82">
        <v>4.1552920000000002</v>
      </c>
      <c r="BH42" s="94">
        <v>32</v>
      </c>
      <c r="BI42" s="82">
        <v>395.68500499999999</v>
      </c>
      <c r="BJ42" s="94">
        <v>147</v>
      </c>
      <c r="BK42" s="82">
        <v>38.336441000000001</v>
      </c>
      <c r="BL42" s="94">
        <v>6</v>
      </c>
      <c r="BM42" s="82">
        <v>555.76373999999998</v>
      </c>
      <c r="BN42" s="94">
        <v>101</v>
      </c>
      <c r="BO42" s="82"/>
      <c r="BP42" s="94"/>
      <c r="BQ42" s="82"/>
      <c r="BR42" s="94"/>
      <c r="BS42" s="82"/>
      <c r="BT42" s="94"/>
      <c r="BU42" s="82"/>
      <c r="BV42" s="94"/>
      <c r="BW42" s="110">
        <f t="shared" si="0"/>
        <v>335.46436099999994</v>
      </c>
      <c r="BX42" s="110">
        <f t="shared" si="1"/>
        <v>0</v>
      </c>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0"/>
      <c r="IP42" s="110"/>
      <c r="IQ42" s="110"/>
      <c r="IR42" s="110"/>
      <c r="IS42" s="110"/>
      <c r="IT42" s="110"/>
      <c r="IU42" s="110"/>
      <c r="IV42" s="110"/>
    </row>
    <row r="43" spans="1:256" s="51" customFormat="1" ht="20.25" customHeight="1" x14ac:dyDescent="0.15">
      <c r="A43" s="263"/>
      <c r="B43" s="75" t="s">
        <v>68</v>
      </c>
      <c r="C43" s="82">
        <v>232.9</v>
      </c>
      <c r="D43" s="82">
        <v>611</v>
      </c>
      <c r="E43" s="82"/>
      <c r="F43" s="82">
        <v>350.07</v>
      </c>
      <c r="G43" s="82">
        <v>388</v>
      </c>
      <c r="H43" s="82">
        <v>0</v>
      </c>
      <c r="I43" s="82">
        <v>0</v>
      </c>
      <c r="J43" s="82">
        <v>0</v>
      </c>
      <c r="K43" s="82">
        <v>0</v>
      </c>
      <c r="L43" s="82">
        <v>231.68</v>
      </c>
      <c r="M43" s="82">
        <v>609</v>
      </c>
      <c r="N43" s="82">
        <v>0.42199999999999999</v>
      </c>
      <c r="O43" s="82">
        <v>342.95</v>
      </c>
      <c r="P43" s="82">
        <v>355</v>
      </c>
      <c r="Q43" s="82">
        <v>0.13</v>
      </c>
      <c r="R43" s="82">
        <v>1</v>
      </c>
      <c r="S43" s="82">
        <v>1.2E-2</v>
      </c>
      <c r="T43" s="82">
        <v>0</v>
      </c>
      <c r="U43" s="82">
        <v>0</v>
      </c>
      <c r="V43" s="82">
        <v>231.55</v>
      </c>
      <c r="W43" s="82">
        <v>608</v>
      </c>
      <c r="X43" s="82">
        <v>0.41</v>
      </c>
      <c r="Y43" s="82">
        <v>342.95</v>
      </c>
      <c r="Z43" s="82">
        <v>355</v>
      </c>
      <c r="AA43" s="82">
        <v>0</v>
      </c>
      <c r="AB43" s="82">
        <v>0</v>
      </c>
      <c r="AC43" s="82">
        <v>0</v>
      </c>
      <c r="AD43" s="82">
        <v>0</v>
      </c>
      <c r="AE43" s="82">
        <v>0</v>
      </c>
      <c r="AF43" s="82">
        <v>0</v>
      </c>
      <c r="AG43" s="82">
        <v>0</v>
      </c>
      <c r="AH43" s="82">
        <v>0</v>
      </c>
      <c r="AI43" s="82">
        <v>0</v>
      </c>
      <c r="AJ43" s="82">
        <v>0</v>
      </c>
      <c r="AK43" s="82">
        <v>0</v>
      </c>
      <c r="AL43" s="82">
        <v>0</v>
      </c>
      <c r="AM43" s="82">
        <v>0</v>
      </c>
      <c r="AN43" s="82">
        <v>0</v>
      </c>
      <c r="AO43" s="82">
        <v>0</v>
      </c>
      <c r="AP43" s="82">
        <v>0</v>
      </c>
      <c r="AQ43" s="82">
        <v>0</v>
      </c>
      <c r="AR43" s="82">
        <v>0</v>
      </c>
      <c r="AS43" s="82">
        <v>0</v>
      </c>
      <c r="AT43" s="82">
        <v>0</v>
      </c>
      <c r="AU43" s="82">
        <v>0</v>
      </c>
      <c r="AV43" s="82">
        <v>0</v>
      </c>
      <c r="AW43" s="82">
        <v>0</v>
      </c>
      <c r="AX43" s="82">
        <v>0</v>
      </c>
      <c r="AY43" s="82">
        <v>0</v>
      </c>
      <c r="AZ43" s="82">
        <v>0</v>
      </c>
      <c r="BA43" s="82">
        <v>0</v>
      </c>
      <c r="BB43" s="82">
        <v>0</v>
      </c>
      <c r="BC43" s="82">
        <v>0</v>
      </c>
      <c r="BD43" s="82">
        <v>0</v>
      </c>
      <c r="BE43" s="82">
        <v>0</v>
      </c>
      <c r="BF43" s="82">
        <v>0</v>
      </c>
      <c r="BG43" s="82">
        <v>0</v>
      </c>
      <c r="BH43" s="82">
        <v>0</v>
      </c>
      <c r="BI43" s="82">
        <v>2.4300000000000002</v>
      </c>
      <c r="BJ43" s="82">
        <v>14</v>
      </c>
      <c r="BK43" s="82">
        <v>1.22</v>
      </c>
      <c r="BL43" s="82">
        <v>2</v>
      </c>
      <c r="BM43" s="82">
        <v>0.81</v>
      </c>
      <c r="BN43" s="82">
        <v>11</v>
      </c>
      <c r="BO43" s="82">
        <v>0</v>
      </c>
      <c r="BP43" s="82">
        <v>0</v>
      </c>
      <c r="BQ43" s="82">
        <v>0</v>
      </c>
      <c r="BR43" s="82">
        <v>0</v>
      </c>
      <c r="BS43" s="82">
        <v>0</v>
      </c>
      <c r="BT43" s="82">
        <v>0</v>
      </c>
      <c r="BU43" s="82">
        <v>8</v>
      </c>
      <c r="BV43" s="82">
        <v>3.87</v>
      </c>
      <c r="BW43" s="110">
        <f t="shared" si="0"/>
        <v>232.9</v>
      </c>
      <c r="BX43" s="110">
        <f t="shared" si="1"/>
        <v>0</v>
      </c>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0"/>
      <c r="IP43" s="110"/>
      <c r="IQ43" s="110"/>
      <c r="IR43" s="110"/>
      <c r="IS43" s="110"/>
      <c r="IT43" s="110"/>
      <c r="IU43" s="110"/>
      <c r="IV43" s="110"/>
    </row>
    <row r="44" spans="1:256" s="51" customFormat="1" ht="20.25" customHeight="1" x14ac:dyDescent="0.15">
      <c r="A44" s="263"/>
      <c r="B44" s="75" t="s">
        <v>69</v>
      </c>
      <c r="C44" s="82">
        <v>164.26</v>
      </c>
      <c r="D44" s="82">
        <v>323</v>
      </c>
      <c r="E44" s="82">
        <v>38.44</v>
      </c>
      <c r="F44" s="82"/>
      <c r="G44" s="82"/>
      <c r="H44" s="82"/>
      <c r="I44" s="82"/>
      <c r="J44" s="82"/>
      <c r="K44" s="82"/>
      <c r="L44" s="82">
        <v>149.04</v>
      </c>
      <c r="M44" s="82">
        <v>314</v>
      </c>
      <c r="N44" s="82">
        <v>37.35</v>
      </c>
      <c r="O44" s="82">
        <v>425.27</v>
      </c>
      <c r="P44" s="82">
        <v>70</v>
      </c>
      <c r="Q44" s="82"/>
      <c r="R44" s="82"/>
      <c r="S44" s="83"/>
      <c r="T44" s="82"/>
      <c r="U44" s="82"/>
      <c r="V44" s="82">
        <v>149.04</v>
      </c>
      <c r="W44" s="83">
        <v>314</v>
      </c>
      <c r="X44" s="83"/>
      <c r="Y44" s="82"/>
      <c r="Z44" s="83"/>
      <c r="AA44" s="82"/>
      <c r="AB44" s="82"/>
      <c r="AC44" s="82"/>
      <c r="AD44" s="82"/>
      <c r="AE44" s="82"/>
      <c r="AF44" s="82"/>
      <c r="AG44" s="82"/>
      <c r="AH44" s="82"/>
      <c r="AI44" s="82"/>
      <c r="AJ44" s="82"/>
      <c r="AK44" s="82"/>
      <c r="AL44" s="82"/>
      <c r="AM44" s="104"/>
      <c r="AN44" s="104"/>
      <c r="AO44" s="104"/>
      <c r="AP44" s="104"/>
      <c r="AQ44" s="82"/>
      <c r="AR44" s="82"/>
      <c r="AS44" s="82">
        <v>0.51</v>
      </c>
      <c r="AT44" s="82">
        <v>2</v>
      </c>
      <c r="AU44" s="104"/>
      <c r="AV44" s="82"/>
      <c r="AW44" s="82"/>
      <c r="AX44" s="82"/>
      <c r="AY44" s="82">
        <v>1.8</v>
      </c>
      <c r="AZ44" s="82">
        <v>1</v>
      </c>
      <c r="BA44" s="82">
        <v>5.4</v>
      </c>
      <c r="BB44" s="82">
        <v>2</v>
      </c>
      <c r="BC44" s="82"/>
      <c r="BD44" s="82"/>
      <c r="BE44" s="82"/>
      <c r="BF44" s="82"/>
      <c r="BG44" s="82">
        <v>0.16</v>
      </c>
      <c r="BH44" s="82">
        <v>4</v>
      </c>
      <c r="BI44" s="82">
        <v>45.86</v>
      </c>
      <c r="BJ44" s="82">
        <v>13</v>
      </c>
      <c r="BK44" s="82">
        <v>13.26</v>
      </c>
      <c r="BL44" s="82">
        <v>4</v>
      </c>
      <c r="BM44" s="82"/>
      <c r="BN44" s="82"/>
      <c r="BO44" s="82"/>
      <c r="BP44" s="82"/>
      <c r="BQ44" s="82">
        <v>0.18</v>
      </c>
      <c r="BR44" s="82">
        <v>1</v>
      </c>
      <c r="BS44" s="82"/>
      <c r="BT44" s="104"/>
      <c r="BU44" s="82"/>
      <c r="BV44" s="104"/>
      <c r="BW44" s="110">
        <f t="shared" si="0"/>
        <v>164.26</v>
      </c>
      <c r="BX44" s="110">
        <f t="shared" si="1"/>
        <v>0</v>
      </c>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0"/>
      <c r="IP44" s="110"/>
      <c r="IQ44" s="110"/>
      <c r="IR44" s="110"/>
      <c r="IS44" s="110"/>
      <c r="IT44" s="110"/>
      <c r="IU44" s="110"/>
      <c r="IV44" s="110"/>
    </row>
    <row r="45" spans="1:256" s="51" customFormat="1" ht="20.25" customHeight="1" x14ac:dyDescent="0.15">
      <c r="A45" s="263"/>
      <c r="B45" s="75" t="s">
        <v>70</v>
      </c>
      <c r="C45" s="82">
        <v>23.480547000000001</v>
      </c>
      <c r="D45" s="82">
        <v>74</v>
      </c>
      <c r="E45" s="82">
        <v>1.7308678180206851</v>
      </c>
      <c r="F45" s="82">
        <v>2.476</v>
      </c>
      <c r="G45" s="82">
        <v>7</v>
      </c>
      <c r="H45" s="82"/>
      <c r="I45" s="82"/>
      <c r="J45" s="82"/>
      <c r="K45" s="82"/>
      <c r="L45" s="82">
        <v>23.480547000000001</v>
      </c>
      <c r="M45" s="82">
        <v>74</v>
      </c>
      <c r="N45" s="82">
        <v>1.9808679257627582</v>
      </c>
      <c r="O45" s="82">
        <v>2.476</v>
      </c>
      <c r="P45" s="82">
        <v>7</v>
      </c>
      <c r="Q45" s="82"/>
      <c r="R45" s="82"/>
      <c r="S45" s="83"/>
      <c r="T45" s="82"/>
      <c r="U45" s="82"/>
      <c r="V45" s="82">
        <v>23.480547000000001</v>
      </c>
      <c r="W45" s="83">
        <v>74</v>
      </c>
      <c r="X45" s="83">
        <v>1.9808679257627582</v>
      </c>
      <c r="Y45" s="82">
        <v>2.476</v>
      </c>
      <c r="Z45" s="83">
        <v>7</v>
      </c>
      <c r="AA45" s="82"/>
      <c r="AB45" s="82"/>
      <c r="AC45" s="82"/>
      <c r="AD45" s="82"/>
      <c r="AE45" s="82"/>
      <c r="AF45" s="82"/>
      <c r="AG45" s="82"/>
      <c r="AH45" s="82"/>
      <c r="AI45" s="82"/>
      <c r="AJ45" s="82"/>
      <c r="AK45" s="82"/>
      <c r="AL45" s="82"/>
      <c r="AM45" s="104"/>
      <c r="AN45" s="104"/>
      <c r="AO45" s="104"/>
      <c r="AP45" s="104"/>
      <c r="AQ45" s="82"/>
      <c r="AR45" s="82"/>
      <c r="AS45" s="82"/>
      <c r="AT45" s="82"/>
      <c r="AU45" s="104"/>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104"/>
      <c r="BU45" s="82"/>
      <c r="BV45" s="104"/>
      <c r="BW45" s="110">
        <f t="shared" si="0"/>
        <v>23.480547000000001</v>
      </c>
      <c r="BX45" s="110">
        <f t="shared" si="1"/>
        <v>0</v>
      </c>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0"/>
      <c r="IP45" s="110"/>
      <c r="IQ45" s="110"/>
      <c r="IR45" s="110"/>
      <c r="IS45" s="110"/>
      <c r="IT45" s="110"/>
      <c r="IU45" s="110"/>
      <c r="IV45" s="110"/>
    </row>
    <row r="46" spans="1:256" s="51" customFormat="1" ht="20.25" customHeight="1" x14ac:dyDescent="0.15">
      <c r="A46" s="263"/>
      <c r="B46" s="75" t="s">
        <v>71</v>
      </c>
      <c r="C46" s="82">
        <v>352.73</v>
      </c>
      <c r="D46" s="82">
        <v>1318</v>
      </c>
      <c r="E46" s="82">
        <v>0.59499999999999997</v>
      </c>
      <c r="F46" s="82">
        <v>549.99</v>
      </c>
      <c r="G46" s="82">
        <v>312</v>
      </c>
      <c r="H46" s="82">
        <v>0</v>
      </c>
      <c r="I46" s="82">
        <v>0</v>
      </c>
      <c r="J46" s="82">
        <v>0</v>
      </c>
      <c r="K46" s="82">
        <v>0</v>
      </c>
      <c r="L46" s="82">
        <v>345.34</v>
      </c>
      <c r="M46" s="82">
        <v>1293</v>
      </c>
      <c r="N46" s="82">
        <v>0.60850000000000004</v>
      </c>
      <c r="O46" s="82">
        <v>468.9</v>
      </c>
      <c r="P46" s="82">
        <v>295</v>
      </c>
      <c r="Q46" s="82">
        <v>0</v>
      </c>
      <c r="R46" s="82">
        <v>0</v>
      </c>
      <c r="S46" s="83">
        <v>0</v>
      </c>
      <c r="T46" s="82">
        <v>0</v>
      </c>
      <c r="U46" s="82">
        <v>0</v>
      </c>
      <c r="V46" s="82">
        <v>345.34</v>
      </c>
      <c r="W46" s="83">
        <v>1293</v>
      </c>
      <c r="X46" s="83">
        <v>0.60850000000000004</v>
      </c>
      <c r="Y46" s="82">
        <v>468.9</v>
      </c>
      <c r="Z46" s="83">
        <v>295</v>
      </c>
      <c r="AA46" s="82">
        <v>0</v>
      </c>
      <c r="AB46" s="82">
        <v>0</v>
      </c>
      <c r="AC46" s="82">
        <v>0</v>
      </c>
      <c r="AD46" s="82">
        <v>0</v>
      </c>
      <c r="AE46" s="82">
        <v>0</v>
      </c>
      <c r="AF46" s="82">
        <v>0</v>
      </c>
      <c r="AG46" s="82">
        <v>0</v>
      </c>
      <c r="AH46" s="82">
        <v>0</v>
      </c>
      <c r="AI46" s="82">
        <v>0</v>
      </c>
      <c r="AJ46" s="82">
        <v>0</v>
      </c>
      <c r="AK46" s="82">
        <v>0</v>
      </c>
      <c r="AL46" s="82">
        <v>0</v>
      </c>
      <c r="AM46" s="104">
        <v>0</v>
      </c>
      <c r="AN46" s="104">
        <v>0</v>
      </c>
      <c r="AO46" s="104">
        <v>0</v>
      </c>
      <c r="AP46" s="104">
        <v>0</v>
      </c>
      <c r="AQ46" s="82">
        <v>0</v>
      </c>
      <c r="AR46" s="82">
        <v>0</v>
      </c>
      <c r="AS46" s="82">
        <v>0</v>
      </c>
      <c r="AT46" s="82">
        <v>0</v>
      </c>
      <c r="AU46" s="104">
        <v>0</v>
      </c>
      <c r="AV46" s="82">
        <v>0</v>
      </c>
      <c r="AW46" s="82">
        <v>0</v>
      </c>
      <c r="AX46" s="82">
        <v>0</v>
      </c>
      <c r="AY46" s="82">
        <v>0</v>
      </c>
      <c r="AZ46" s="82">
        <v>0</v>
      </c>
      <c r="BA46" s="82">
        <v>0</v>
      </c>
      <c r="BB46" s="82">
        <v>0</v>
      </c>
      <c r="BC46" s="82">
        <v>0</v>
      </c>
      <c r="BD46" s="82">
        <v>0</v>
      </c>
      <c r="BE46" s="82">
        <v>0</v>
      </c>
      <c r="BF46" s="82">
        <v>0</v>
      </c>
      <c r="BG46" s="82">
        <v>0.51029999999999998</v>
      </c>
      <c r="BH46" s="82">
        <v>5</v>
      </c>
      <c r="BI46" s="82">
        <v>2.27</v>
      </c>
      <c r="BJ46" s="82">
        <v>8</v>
      </c>
      <c r="BK46" s="82">
        <v>6.88</v>
      </c>
      <c r="BL46" s="82">
        <v>20</v>
      </c>
      <c r="BM46" s="82">
        <v>78.819999999999993</v>
      </c>
      <c r="BN46" s="82">
        <v>9</v>
      </c>
      <c r="BO46" s="82">
        <v>0</v>
      </c>
      <c r="BP46" s="82">
        <v>0</v>
      </c>
      <c r="BQ46" s="82">
        <v>0</v>
      </c>
      <c r="BR46" s="82">
        <v>0</v>
      </c>
      <c r="BS46" s="82">
        <v>0</v>
      </c>
      <c r="BT46" s="104">
        <v>0</v>
      </c>
      <c r="BU46" s="82">
        <v>0</v>
      </c>
      <c r="BV46" s="104">
        <v>0</v>
      </c>
      <c r="BW46" s="110">
        <f t="shared" si="0"/>
        <v>352.73029999999994</v>
      </c>
      <c r="BX46" s="110">
        <f t="shared" si="1"/>
        <v>-2.9999999992469384E-4</v>
      </c>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0"/>
      <c r="IP46" s="110"/>
      <c r="IQ46" s="110"/>
      <c r="IR46" s="110"/>
      <c r="IS46" s="110"/>
      <c r="IT46" s="110"/>
      <c r="IU46" s="110"/>
      <c r="IV46" s="110"/>
    </row>
    <row r="47" spans="1:256" s="51" customFormat="1" ht="20.25" customHeight="1" x14ac:dyDescent="0.15">
      <c r="A47" s="263"/>
      <c r="B47" s="75" t="s">
        <v>72</v>
      </c>
      <c r="C47" s="82">
        <v>68.839821999999998</v>
      </c>
      <c r="D47" s="82">
        <v>165</v>
      </c>
      <c r="E47" s="82">
        <v>15.49</v>
      </c>
      <c r="F47" s="82">
        <v>172.546852</v>
      </c>
      <c r="G47" s="82">
        <v>49</v>
      </c>
      <c r="H47" s="82">
        <v>0</v>
      </c>
      <c r="I47" s="82">
        <v>0</v>
      </c>
      <c r="J47" s="82">
        <v>0</v>
      </c>
      <c r="K47" s="82">
        <v>0</v>
      </c>
      <c r="L47" s="82">
        <v>66.534591000000006</v>
      </c>
      <c r="M47" s="82">
        <v>144</v>
      </c>
      <c r="N47" s="82">
        <v>37.61</v>
      </c>
      <c r="O47" s="82">
        <v>83.4024</v>
      </c>
      <c r="P47" s="82">
        <v>43</v>
      </c>
      <c r="Q47" s="82">
        <v>0</v>
      </c>
      <c r="R47" s="82">
        <v>0</v>
      </c>
      <c r="S47" s="83">
        <v>0</v>
      </c>
      <c r="T47" s="82">
        <v>0</v>
      </c>
      <c r="U47" s="82">
        <v>0</v>
      </c>
      <c r="V47" s="82">
        <v>66.534591000000006</v>
      </c>
      <c r="W47" s="83">
        <v>144</v>
      </c>
      <c r="X47" s="83">
        <v>37.61</v>
      </c>
      <c r="Y47" s="82">
        <v>83.4024</v>
      </c>
      <c r="Z47" s="83">
        <v>43</v>
      </c>
      <c r="AA47" s="82">
        <v>0</v>
      </c>
      <c r="AB47" s="82">
        <v>0</v>
      </c>
      <c r="AC47" s="82">
        <v>0</v>
      </c>
      <c r="AD47" s="82">
        <v>0</v>
      </c>
      <c r="AE47" s="82">
        <v>0</v>
      </c>
      <c r="AF47" s="82">
        <v>0</v>
      </c>
      <c r="AG47" s="82">
        <v>0</v>
      </c>
      <c r="AH47" s="82">
        <v>0</v>
      </c>
      <c r="AI47" s="82">
        <v>0</v>
      </c>
      <c r="AJ47" s="82">
        <v>0</v>
      </c>
      <c r="AK47" s="82">
        <v>0</v>
      </c>
      <c r="AL47" s="82">
        <v>0</v>
      </c>
      <c r="AM47" s="104">
        <v>0</v>
      </c>
      <c r="AN47" s="104">
        <v>0</v>
      </c>
      <c r="AO47" s="104">
        <v>0</v>
      </c>
      <c r="AP47" s="104">
        <v>0</v>
      </c>
      <c r="AQ47" s="82">
        <v>0</v>
      </c>
      <c r="AR47" s="82">
        <v>0</v>
      </c>
      <c r="AS47" s="82">
        <v>0</v>
      </c>
      <c r="AT47" s="82">
        <v>0</v>
      </c>
      <c r="AU47" s="104">
        <v>0</v>
      </c>
      <c r="AV47" s="82">
        <v>0</v>
      </c>
      <c r="AW47" s="82">
        <v>0</v>
      </c>
      <c r="AX47" s="82">
        <v>0</v>
      </c>
      <c r="AY47" s="82">
        <v>0</v>
      </c>
      <c r="AZ47" s="82">
        <v>0</v>
      </c>
      <c r="BA47" s="82">
        <v>0</v>
      </c>
      <c r="BB47" s="82">
        <v>0</v>
      </c>
      <c r="BC47" s="82">
        <v>0</v>
      </c>
      <c r="BD47" s="82">
        <v>0</v>
      </c>
      <c r="BE47" s="82">
        <v>0</v>
      </c>
      <c r="BF47" s="82">
        <v>0</v>
      </c>
      <c r="BG47" s="82">
        <v>0</v>
      </c>
      <c r="BH47" s="82">
        <v>0</v>
      </c>
      <c r="BI47" s="82">
        <v>87.814400000000006</v>
      </c>
      <c r="BJ47" s="82">
        <v>4</v>
      </c>
      <c r="BK47" s="82">
        <v>2.3052000000000001</v>
      </c>
      <c r="BL47" s="82">
        <v>21</v>
      </c>
      <c r="BM47" s="82">
        <v>1.33</v>
      </c>
      <c r="BN47" s="82">
        <v>2</v>
      </c>
      <c r="BO47" s="82">
        <v>0</v>
      </c>
      <c r="BP47" s="82">
        <v>0</v>
      </c>
      <c r="BQ47" s="82">
        <v>0</v>
      </c>
      <c r="BR47" s="82">
        <v>0</v>
      </c>
      <c r="BS47" s="82">
        <v>0</v>
      </c>
      <c r="BT47" s="104">
        <v>0</v>
      </c>
      <c r="BU47" s="82">
        <v>0</v>
      </c>
      <c r="BV47" s="104">
        <v>0</v>
      </c>
      <c r="BW47" s="110">
        <f t="shared" si="0"/>
        <v>68.839791000000005</v>
      </c>
      <c r="BX47" s="110">
        <f t="shared" si="1"/>
        <v>3.0999999992786798E-5</v>
      </c>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c r="IT47" s="110"/>
      <c r="IU47" s="110"/>
      <c r="IV47" s="110"/>
    </row>
    <row r="48" spans="1:256" s="52" customFormat="1" ht="20.25" customHeight="1" x14ac:dyDescent="0.15">
      <c r="A48" s="264"/>
      <c r="B48" s="90" t="s">
        <v>17</v>
      </c>
      <c r="C48" s="91">
        <f>SUM(C7:C47)</f>
        <v>108999.69384300544</v>
      </c>
      <c r="D48" s="91">
        <f t="shared" ref="D48:BO48" si="2">SUM(D7:D47)</f>
        <v>215774</v>
      </c>
      <c r="E48" s="234">
        <f>C48/各地承保!D48*100</f>
        <v>45.026479724603533</v>
      </c>
      <c r="F48" s="234">
        <f t="shared" si="2"/>
        <v>455402.31398400012</v>
      </c>
      <c r="G48" s="91">
        <f t="shared" si="2"/>
        <v>165479</v>
      </c>
      <c r="H48" s="91">
        <f t="shared" si="2"/>
        <v>3160.8646988249989</v>
      </c>
      <c r="I48" s="91">
        <f t="shared" si="2"/>
        <v>687</v>
      </c>
      <c r="J48" s="91">
        <f t="shared" si="2"/>
        <v>49638.009571999988</v>
      </c>
      <c r="K48" s="91">
        <f t="shared" si="2"/>
        <v>2605</v>
      </c>
      <c r="L48" s="91">
        <f t="shared" si="2"/>
        <v>88366.253918775081</v>
      </c>
      <c r="M48" s="91">
        <f t="shared" si="2"/>
        <v>158775</v>
      </c>
      <c r="N48" s="91">
        <f>L48/各地承保!N48*100</f>
        <v>50.568231826686592</v>
      </c>
      <c r="O48" s="91">
        <f t="shared" si="2"/>
        <v>315359.39141900011</v>
      </c>
      <c r="P48" s="91">
        <f t="shared" si="2"/>
        <v>126735</v>
      </c>
      <c r="Q48" s="91">
        <f t="shared" si="2"/>
        <v>7016.5584799999997</v>
      </c>
      <c r="R48" s="91">
        <f t="shared" si="2"/>
        <v>15649</v>
      </c>
      <c r="S48" s="91">
        <f>Q48/各地承保!T48*100</f>
        <v>127.15858599565195</v>
      </c>
      <c r="T48" s="91">
        <f t="shared" si="2"/>
        <v>30658.044775000006</v>
      </c>
      <c r="U48" s="91">
        <f t="shared" si="2"/>
        <v>14117</v>
      </c>
      <c r="V48" s="91">
        <f t="shared" si="2"/>
        <v>87923.063009775098</v>
      </c>
      <c r="W48" s="91">
        <f t="shared" si="2"/>
        <v>158257</v>
      </c>
      <c r="X48" s="91">
        <f>V48/各地承保!Z48*100</f>
        <v>50.444324026318057</v>
      </c>
      <c r="Y48" s="91">
        <f t="shared" si="2"/>
        <v>312438.20575299999</v>
      </c>
      <c r="Z48" s="91">
        <f t="shared" si="2"/>
        <v>125309</v>
      </c>
      <c r="AA48" s="91">
        <f t="shared" si="2"/>
        <v>378.89563700000008</v>
      </c>
      <c r="AB48" s="91">
        <f t="shared" si="2"/>
        <v>400</v>
      </c>
      <c r="AC48" s="91">
        <f t="shared" si="2"/>
        <v>1967.7027629999998</v>
      </c>
      <c r="AD48" s="91">
        <f t="shared" si="2"/>
        <v>1208</v>
      </c>
      <c r="AE48" s="91">
        <f t="shared" si="2"/>
        <v>48.936766000000006</v>
      </c>
      <c r="AF48" s="91">
        <f t="shared" si="2"/>
        <v>55</v>
      </c>
      <c r="AG48" s="91">
        <f t="shared" si="2"/>
        <v>449.34296099999995</v>
      </c>
      <c r="AH48" s="91">
        <f t="shared" si="2"/>
        <v>146</v>
      </c>
      <c r="AI48" s="91">
        <f t="shared" si="2"/>
        <v>3339.6255909982001</v>
      </c>
      <c r="AJ48" s="91">
        <f t="shared" si="2"/>
        <v>24076</v>
      </c>
      <c r="AK48" s="91">
        <f t="shared" si="2"/>
        <v>1704.416344</v>
      </c>
      <c r="AL48" s="91">
        <f t="shared" si="2"/>
        <v>2914</v>
      </c>
      <c r="AM48" s="91">
        <f t="shared" si="2"/>
        <v>3334.7914026795002</v>
      </c>
      <c r="AN48" s="91">
        <f t="shared" si="2"/>
        <v>24072</v>
      </c>
      <c r="AO48" s="91">
        <f t="shared" si="2"/>
        <v>1655.5736439999998</v>
      </c>
      <c r="AP48" s="91">
        <f t="shared" si="2"/>
        <v>2908</v>
      </c>
      <c r="AQ48" s="91">
        <f t="shared" si="2"/>
        <v>239.46688982610002</v>
      </c>
      <c r="AR48" s="91">
        <f t="shared" si="2"/>
        <v>1545</v>
      </c>
      <c r="AS48" s="91">
        <f t="shared" si="2"/>
        <v>431.50611300000008</v>
      </c>
      <c r="AT48" s="91">
        <f t="shared" si="2"/>
        <v>1124</v>
      </c>
      <c r="AU48" s="91">
        <f t="shared" si="2"/>
        <v>1762.1765757937001</v>
      </c>
      <c r="AV48" s="91">
        <f t="shared" si="2"/>
        <v>143</v>
      </c>
      <c r="AW48" s="91">
        <f t="shared" si="2"/>
        <v>21109.213800000001</v>
      </c>
      <c r="AX48" s="91">
        <f t="shared" si="2"/>
        <v>836</v>
      </c>
      <c r="AY48" s="91">
        <f t="shared" si="2"/>
        <v>225.42523</v>
      </c>
      <c r="AZ48" s="91">
        <f t="shared" si="2"/>
        <v>660</v>
      </c>
      <c r="BA48" s="91">
        <f t="shared" si="2"/>
        <v>3105.6855850000002</v>
      </c>
      <c r="BB48" s="91">
        <f t="shared" si="2"/>
        <v>536</v>
      </c>
      <c r="BC48" s="91">
        <f t="shared" si="2"/>
        <v>2189.0095026528002</v>
      </c>
      <c r="BD48" s="91">
        <f t="shared" si="2"/>
        <v>222</v>
      </c>
      <c r="BE48" s="91">
        <f t="shared" si="2"/>
        <v>3649.353869</v>
      </c>
      <c r="BF48" s="91">
        <f t="shared" si="2"/>
        <v>80</v>
      </c>
      <c r="BG48" s="91">
        <f t="shared" si="2"/>
        <v>4289.2108721200993</v>
      </c>
      <c r="BH48" s="91">
        <f t="shared" si="2"/>
        <v>2541</v>
      </c>
      <c r="BI48" s="91">
        <f t="shared" si="2"/>
        <v>38189.009456</v>
      </c>
      <c r="BJ48" s="91">
        <f t="shared" si="2"/>
        <v>13554</v>
      </c>
      <c r="BK48" s="91">
        <f t="shared" si="2"/>
        <v>2810.4062275081997</v>
      </c>
      <c r="BL48" s="91">
        <f t="shared" si="2"/>
        <v>3823</v>
      </c>
      <c r="BM48" s="91">
        <f t="shared" si="2"/>
        <v>17458.968495000001</v>
      </c>
      <c r="BN48" s="91">
        <f t="shared" si="2"/>
        <v>11507</v>
      </c>
      <c r="BO48" s="91">
        <f t="shared" si="2"/>
        <v>2417.5619515062995</v>
      </c>
      <c r="BP48" s="91">
        <f t="shared" ref="BP48:BV48" si="3">SUM(BP7:BP47)</f>
        <v>23248</v>
      </c>
      <c r="BQ48" s="91">
        <f t="shared" si="3"/>
        <v>1862.9358179999999</v>
      </c>
      <c r="BR48" s="91">
        <f t="shared" si="3"/>
        <v>5405</v>
      </c>
      <c r="BS48" s="91">
        <f t="shared" si="3"/>
        <v>199.69261199999721</v>
      </c>
      <c r="BT48" s="91">
        <f t="shared" si="3"/>
        <v>54</v>
      </c>
      <c r="BU48" s="91">
        <f t="shared" si="3"/>
        <v>3371.5644609999854</v>
      </c>
      <c r="BV48" s="91">
        <f t="shared" si="3"/>
        <v>264.87</v>
      </c>
      <c r="BW48" s="110">
        <f t="shared" si="0"/>
        <v>108999.69407000545</v>
      </c>
      <c r="BX48" s="110">
        <f t="shared" si="1"/>
        <v>-2.2700001136399806E-4</v>
      </c>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c r="IM48" s="56"/>
      <c r="IN48" s="56"/>
      <c r="IO48" s="56"/>
      <c r="IP48" s="56"/>
      <c r="IQ48" s="56"/>
      <c r="IR48" s="56"/>
      <c r="IS48" s="56"/>
      <c r="IT48" s="56"/>
      <c r="IU48" s="56"/>
      <c r="IV48" s="56"/>
    </row>
    <row r="49" spans="1:256" s="49" customFormat="1" ht="20.25" customHeight="1" x14ac:dyDescent="0.15">
      <c r="A49" s="261" t="s">
        <v>73</v>
      </c>
      <c r="B49" s="75" t="s">
        <v>74</v>
      </c>
      <c r="C49" s="74">
        <v>3878.5317759999998</v>
      </c>
      <c r="D49" s="74">
        <v>8331</v>
      </c>
      <c r="E49" s="82">
        <v>37.882349068199197</v>
      </c>
      <c r="F49" s="82">
        <v>21560.22899</v>
      </c>
      <c r="G49" s="74">
        <v>4379</v>
      </c>
      <c r="H49" s="74">
        <v>56.023262000000003</v>
      </c>
      <c r="I49" s="74">
        <v>4</v>
      </c>
      <c r="J49" s="74">
        <v>171.09307100000001</v>
      </c>
      <c r="K49" s="74">
        <v>36</v>
      </c>
      <c r="L49" s="74">
        <v>2664.7668619999999</v>
      </c>
      <c r="M49" s="74">
        <v>4465</v>
      </c>
      <c r="N49" s="74"/>
      <c r="O49" s="74">
        <v>15806.875774</v>
      </c>
      <c r="P49" s="74">
        <v>4129</v>
      </c>
      <c r="Q49" s="74">
        <v>25.431538</v>
      </c>
      <c r="R49" s="74">
        <v>40</v>
      </c>
      <c r="S49" s="74"/>
      <c r="T49" s="74">
        <v>158.07426000000001</v>
      </c>
      <c r="U49" s="74">
        <v>56</v>
      </c>
      <c r="V49" s="74">
        <v>2650.9525530000001</v>
      </c>
      <c r="W49" s="74">
        <v>4445</v>
      </c>
      <c r="X49" s="74"/>
      <c r="Y49" s="74">
        <v>15649.579959000001</v>
      </c>
      <c r="Z49" s="74">
        <v>4083</v>
      </c>
      <c r="AA49" s="74">
        <v>12.511191</v>
      </c>
      <c r="AB49" s="74">
        <v>9</v>
      </c>
      <c r="AC49" s="74">
        <v>130.23555400000001</v>
      </c>
      <c r="AD49" s="74">
        <v>35</v>
      </c>
      <c r="AE49" s="74">
        <v>1.303118</v>
      </c>
      <c r="AF49" s="74">
        <v>11</v>
      </c>
      <c r="AG49" s="74">
        <v>27.060261000000001</v>
      </c>
      <c r="AH49" s="74">
        <v>11</v>
      </c>
      <c r="AI49" s="74">
        <v>444.13386800000001</v>
      </c>
      <c r="AJ49" s="74">
        <v>2518</v>
      </c>
      <c r="AK49" s="74">
        <v>4.2909199999999998</v>
      </c>
      <c r="AL49" s="74">
        <v>9</v>
      </c>
      <c r="AM49" s="74">
        <v>443.833868</v>
      </c>
      <c r="AN49" s="74">
        <v>2516</v>
      </c>
      <c r="AO49" s="74">
        <v>4.2909199999999998</v>
      </c>
      <c r="AP49" s="74">
        <v>9</v>
      </c>
      <c r="AQ49" s="74">
        <v>159.46520000000001</v>
      </c>
      <c r="AR49" s="74">
        <v>75</v>
      </c>
      <c r="AS49" s="74">
        <v>0</v>
      </c>
      <c r="AT49" s="74">
        <v>0</v>
      </c>
      <c r="AU49" s="74">
        <v>0</v>
      </c>
      <c r="AV49" s="74">
        <v>0</v>
      </c>
      <c r="AW49" s="74">
        <v>0</v>
      </c>
      <c r="AX49" s="74">
        <v>0</v>
      </c>
      <c r="AY49" s="74">
        <v>40.278171</v>
      </c>
      <c r="AZ49" s="74">
        <v>20</v>
      </c>
      <c r="BA49" s="74">
        <v>3964.218922</v>
      </c>
      <c r="BB49" s="74">
        <v>29</v>
      </c>
      <c r="BC49" s="74">
        <v>7.8441190000000001</v>
      </c>
      <c r="BD49" s="74">
        <v>3</v>
      </c>
      <c r="BE49" s="74">
        <v>0</v>
      </c>
      <c r="BF49" s="74">
        <v>0</v>
      </c>
      <c r="BG49" s="74">
        <v>283.304123</v>
      </c>
      <c r="BH49" s="74">
        <v>104</v>
      </c>
      <c r="BI49" s="74">
        <v>1197.9758730000001</v>
      </c>
      <c r="BJ49" s="74">
        <v>115</v>
      </c>
      <c r="BK49" s="74">
        <v>222.60600600000001</v>
      </c>
      <c r="BL49" s="74">
        <v>1141</v>
      </c>
      <c r="BM49" s="74">
        <v>325.77443</v>
      </c>
      <c r="BN49" s="74">
        <v>60</v>
      </c>
      <c r="BO49" s="74">
        <v>0.110165</v>
      </c>
      <c r="BP49" s="74">
        <v>1</v>
      </c>
      <c r="BQ49" s="74">
        <v>0</v>
      </c>
      <c r="BR49" s="74">
        <v>0</v>
      </c>
      <c r="BS49" s="74">
        <v>-2.0400348077487299E-13</v>
      </c>
      <c r="BT49" s="74">
        <v>0</v>
      </c>
      <c r="BU49" s="74">
        <v>90.000000000000597</v>
      </c>
      <c r="BV49" s="74">
        <v>1</v>
      </c>
      <c r="BW49" s="110">
        <f t="shared" si="0"/>
        <v>3878.5317759999998</v>
      </c>
      <c r="BX49" s="110">
        <f t="shared" si="1"/>
        <v>0</v>
      </c>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IS49" s="59"/>
      <c r="IT49" s="59"/>
      <c r="IU49" s="59"/>
      <c r="IV49" s="59"/>
    </row>
    <row r="50" spans="1:256" s="53" customFormat="1" ht="20.25" customHeight="1" x14ac:dyDescent="0.15">
      <c r="A50" s="261"/>
      <c r="B50" s="69" t="s">
        <v>31</v>
      </c>
      <c r="C50" s="74">
        <v>770.86133900000004</v>
      </c>
      <c r="D50" s="74">
        <v>1823</v>
      </c>
      <c r="E50" s="82">
        <v>14.761933611351701</v>
      </c>
      <c r="F50" s="82">
        <v>4123.2144600000001</v>
      </c>
      <c r="G50" s="74">
        <v>852</v>
      </c>
      <c r="H50" s="74">
        <v>0</v>
      </c>
      <c r="I50" s="74">
        <v>0</v>
      </c>
      <c r="J50" s="74">
        <v>251.1001</v>
      </c>
      <c r="K50" s="74">
        <v>12</v>
      </c>
      <c r="L50" s="74">
        <v>717.30072199999995</v>
      </c>
      <c r="M50" s="74">
        <v>1442</v>
      </c>
      <c r="N50" s="74">
        <v>40.1967111528988</v>
      </c>
      <c r="O50" s="74">
        <v>2041.0388330000001</v>
      </c>
      <c r="P50" s="74">
        <v>525</v>
      </c>
      <c r="Q50" s="74">
        <v>48.407449</v>
      </c>
      <c r="R50" s="74">
        <v>151</v>
      </c>
      <c r="S50" s="74">
        <v>18.1966816329887</v>
      </c>
      <c r="T50" s="74">
        <v>128.268765</v>
      </c>
      <c r="U50" s="74">
        <v>45</v>
      </c>
      <c r="V50" s="74">
        <v>717.30072199999995</v>
      </c>
      <c r="W50" s="74">
        <v>1442</v>
      </c>
      <c r="X50" s="74">
        <v>40.219124086223403</v>
      </c>
      <c r="Y50" s="74">
        <v>2041.0388330000001</v>
      </c>
      <c r="Z50" s="74">
        <v>525</v>
      </c>
      <c r="AA50" s="74">
        <v>0</v>
      </c>
      <c r="AB50" s="74">
        <v>0</v>
      </c>
      <c r="AC50" s="74">
        <v>0</v>
      </c>
      <c r="AD50" s="74">
        <v>0</v>
      </c>
      <c r="AE50" s="74">
        <v>0</v>
      </c>
      <c r="AF50" s="74">
        <v>0</v>
      </c>
      <c r="AG50" s="74">
        <v>0</v>
      </c>
      <c r="AH50" s="74">
        <v>0</v>
      </c>
      <c r="AI50" s="74">
        <v>25.123971999999998</v>
      </c>
      <c r="AJ50" s="74">
        <v>235</v>
      </c>
      <c r="AK50" s="74">
        <v>14.72743</v>
      </c>
      <c r="AL50" s="74">
        <v>145</v>
      </c>
      <c r="AM50" s="74">
        <v>25.123971999999998</v>
      </c>
      <c r="AN50" s="74">
        <v>235</v>
      </c>
      <c r="AO50" s="74">
        <v>14.72743</v>
      </c>
      <c r="AP50" s="74">
        <v>145</v>
      </c>
      <c r="AQ50" s="74">
        <v>0</v>
      </c>
      <c r="AR50" s="74">
        <v>1</v>
      </c>
      <c r="AS50" s="74">
        <v>0</v>
      </c>
      <c r="AT50" s="74">
        <v>1</v>
      </c>
      <c r="AU50" s="74">
        <v>0</v>
      </c>
      <c r="AV50" s="74">
        <v>1</v>
      </c>
      <c r="AW50" s="74">
        <v>204.83090000000001</v>
      </c>
      <c r="AX50" s="74">
        <v>3</v>
      </c>
      <c r="AY50" s="74">
        <v>0</v>
      </c>
      <c r="AZ50" s="74">
        <v>0</v>
      </c>
      <c r="BA50" s="74">
        <v>847.458394</v>
      </c>
      <c r="BB50" s="74">
        <v>26</v>
      </c>
      <c r="BC50" s="74">
        <v>0</v>
      </c>
      <c r="BD50" s="74">
        <v>0</v>
      </c>
      <c r="BE50" s="74">
        <v>0</v>
      </c>
      <c r="BF50" s="74">
        <v>0</v>
      </c>
      <c r="BG50" s="74">
        <v>19.34563</v>
      </c>
      <c r="BH50" s="74">
        <v>55</v>
      </c>
      <c r="BI50" s="74">
        <v>631.93920300000002</v>
      </c>
      <c r="BJ50" s="74">
        <v>103</v>
      </c>
      <c r="BK50" s="74">
        <v>0</v>
      </c>
      <c r="BL50" s="74">
        <v>5</v>
      </c>
      <c r="BM50" s="74">
        <v>101.8138</v>
      </c>
      <c r="BN50" s="74">
        <v>27</v>
      </c>
      <c r="BO50" s="74">
        <v>9.0910150000000005</v>
      </c>
      <c r="BP50" s="74">
        <v>84</v>
      </c>
      <c r="BQ50" s="74">
        <v>30.305800000000001</v>
      </c>
      <c r="BR50" s="74">
        <v>10</v>
      </c>
      <c r="BS50" s="74">
        <v>0</v>
      </c>
      <c r="BT50" s="74">
        <v>0</v>
      </c>
      <c r="BU50" s="74">
        <v>0</v>
      </c>
      <c r="BV50" s="74">
        <v>0</v>
      </c>
      <c r="BW50" s="110">
        <f t="shared" si="0"/>
        <v>770.86133899999993</v>
      </c>
      <c r="BX50" s="110">
        <f t="shared" si="1"/>
        <v>0</v>
      </c>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c r="DM50" s="114"/>
      <c r="DN50" s="114"/>
      <c r="DO50" s="114"/>
      <c r="DP50" s="114"/>
      <c r="DQ50" s="114"/>
      <c r="DR50" s="114"/>
      <c r="DS50" s="114"/>
      <c r="DT50" s="114"/>
      <c r="DU50" s="114"/>
      <c r="DV50" s="114"/>
      <c r="DW50" s="114"/>
      <c r="DX50" s="114"/>
      <c r="DY50" s="114"/>
      <c r="DZ50" s="114"/>
      <c r="EA50" s="114"/>
      <c r="EB50" s="114"/>
      <c r="EC50" s="114"/>
      <c r="ED50" s="114"/>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c r="GI50" s="114"/>
      <c r="GJ50" s="114"/>
      <c r="GK50" s="114"/>
      <c r="GL50" s="114"/>
      <c r="GM50" s="114"/>
      <c r="GN50" s="114"/>
      <c r="GO50" s="114"/>
      <c r="GP50" s="114"/>
      <c r="GQ50" s="114"/>
      <c r="GR50" s="114"/>
      <c r="GS50" s="114"/>
      <c r="GT50" s="114"/>
      <c r="GU50" s="114"/>
      <c r="GV50" s="114"/>
      <c r="GW50" s="114"/>
      <c r="GX50" s="114"/>
      <c r="GY50" s="114"/>
      <c r="GZ50" s="114"/>
      <c r="HA50" s="114"/>
      <c r="HB50" s="114"/>
      <c r="HC50" s="114"/>
      <c r="HD50" s="114"/>
      <c r="HE50" s="114"/>
      <c r="HF50" s="114"/>
      <c r="HG50" s="114"/>
      <c r="HH50" s="114"/>
      <c r="HI50" s="114"/>
      <c r="HJ50" s="114"/>
      <c r="HK50" s="114"/>
      <c r="HL50" s="114"/>
      <c r="HM50" s="114"/>
      <c r="HN50" s="114"/>
      <c r="HO50" s="114"/>
      <c r="HP50" s="114"/>
      <c r="HQ50" s="114"/>
      <c r="HR50" s="114"/>
      <c r="HS50" s="114"/>
      <c r="HT50" s="114"/>
      <c r="HU50" s="114"/>
      <c r="HV50" s="114"/>
      <c r="HW50" s="114"/>
      <c r="HX50" s="114"/>
      <c r="HY50" s="114"/>
      <c r="HZ50" s="114"/>
      <c r="IA50" s="114"/>
      <c r="IB50" s="114"/>
      <c r="IC50" s="114"/>
      <c r="ID50" s="114"/>
      <c r="IE50" s="114"/>
      <c r="IF50" s="114"/>
      <c r="IG50" s="114"/>
      <c r="IH50" s="114"/>
      <c r="II50" s="114"/>
      <c r="IJ50" s="114"/>
      <c r="IK50" s="114"/>
      <c r="IL50" s="114"/>
      <c r="IM50" s="114"/>
      <c r="IN50" s="114"/>
      <c r="IO50" s="114"/>
      <c r="IP50" s="114"/>
      <c r="IQ50" s="114"/>
      <c r="IR50" s="114"/>
      <c r="IS50" s="114"/>
      <c r="IT50" s="114"/>
      <c r="IU50" s="114"/>
      <c r="IV50" s="114"/>
    </row>
    <row r="51" spans="1:256" s="53" customFormat="1" ht="20.100000000000001" customHeight="1" x14ac:dyDescent="0.15">
      <c r="A51" s="261"/>
      <c r="B51" s="69" t="s">
        <v>32</v>
      </c>
      <c r="C51" s="76">
        <v>3146.22</v>
      </c>
      <c r="D51" s="76">
        <v>5854</v>
      </c>
      <c r="E51" s="82">
        <v>16.535632220831701</v>
      </c>
      <c r="F51" s="82">
        <v>18775.00273</v>
      </c>
      <c r="G51" s="76">
        <v>6190</v>
      </c>
      <c r="H51" s="76">
        <v>181.880381</v>
      </c>
      <c r="I51" s="76">
        <v>3</v>
      </c>
      <c r="J51" s="76">
        <v>756.21145000000001</v>
      </c>
      <c r="K51" s="76">
        <v>16</v>
      </c>
      <c r="L51" s="76">
        <v>2842.9465679999998</v>
      </c>
      <c r="M51" s="76">
        <v>5516</v>
      </c>
      <c r="N51" s="76">
        <v>42.382395366886598</v>
      </c>
      <c r="O51" s="76">
        <v>14615.359581999999</v>
      </c>
      <c r="P51" s="76">
        <v>5312</v>
      </c>
      <c r="Q51" s="76">
        <v>665.58678899999995</v>
      </c>
      <c r="R51" s="76">
        <v>1318</v>
      </c>
      <c r="S51" s="76">
        <v>6450.2637964102796</v>
      </c>
      <c r="T51" s="76">
        <v>3577.1987640000002</v>
      </c>
      <c r="U51" s="76">
        <v>1286</v>
      </c>
      <c r="V51" s="76">
        <v>2840.5039569999999</v>
      </c>
      <c r="W51" s="76">
        <v>5507</v>
      </c>
      <c r="X51" s="76">
        <v>42.402294332180503</v>
      </c>
      <c r="Y51" s="76">
        <v>14511.503612</v>
      </c>
      <c r="Z51" s="76">
        <v>5229</v>
      </c>
      <c r="AA51" s="76">
        <v>1.2300150000000001</v>
      </c>
      <c r="AB51" s="76">
        <v>7</v>
      </c>
      <c r="AC51" s="76">
        <v>75.743179999999995</v>
      </c>
      <c r="AD51" s="76">
        <v>48</v>
      </c>
      <c r="AE51" s="76">
        <v>1.212596</v>
      </c>
      <c r="AF51" s="76">
        <v>2</v>
      </c>
      <c r="AG51" s="76">
        <v>28.11279</v>
      </c>
      <c r="AH51" s="76">
        <v>35</v>
      </c>
      <c r="AI51" s="76">
        <v>44.772174</v>
      </c>
      <c r="AJ51" s="76">
        <v>138</v>
      </c>
      <c r="AK51" s="76">
        <v>14.473725</v>
      </c>
      <c r="AL51" s="76">
        <v>26</v>
      </c>
      <c r="AM51" s="76">
        <v>32.562773999999997</v>
      </c>
      <c r="AN51" s="76">
        <v>134</v>
      </c>
      <c r="AO51" s="76">
        <v>14.473725</v>
      </c>
      <c r="AP51" s="76">
        <v>26</v>
      </c>
      <c r="AQ51" s="76">
        <v>1.5977110000000001</v>
      </c>
      <c r="AR51" s="76">
        <v>16</v>
      </c>
      <c r="AS51" s="76">
        <v>26.988149</v>
      </c>
      <c r="AT51" s="76">
        <v>75</v>
      </c>
      <c r="AU51" s="76">
        <v>0</v>
      </c>
      <c r="AV51" s="76">
        <v>0</v>
      </c>
      <c r="AW51" s="76">
        <v>1</v>
      </c>
      <c r="AX51" s="76">
        <v>1</v>
      </c>
      <c r="AY51" s="76">
        <v>0.14907899999999999</v>
      </c>
      <c r="AZ51" s="76">
        <v>1</v>
      </c>
      <c r="BA51" s="76">
        <v>36.491551000000001</v>
      </c>
      <c r="BB51" s="76">
        <v>8</v>
      </c>
      <c r="BC51" s="76">
        <v>0</v>
      </c>
      <c r="BD51" s="76">
        <v>0</v>
      </c>
      <c r="BE51" s="76">
        <v>0</v>
      </c>
      <c r="BF51" s="76">
        <v>0</v>
      </c>
      <c r="BG51" s="76">
        <v>53.980576999999997</v>
      </c>
      <c r="BH51" s="76">
        <v>46</v>
      </c>
      <c r="BI51" s="76">
        <v>516.80335200000002</v>
      </c>
      <c r="BJ51" s="76">
        <v>98</v>
      </c>
      <c r="BK51" s="76">
        <v>5.2874970000000001</v>
      </c>
      <c r="BL51" s="76">
        <v>19</v>
      </c>
      <c r="BM51" s="76">
        <v>136.639364</v>
      </c>
      <c r="BN51" s="76">
        <v>323</v>
      </c>
      <c r="BO51" s="76">
        <v>7.3359379999999996</v>
      </c>
      <c r="BP51" s="76">
        <v>114</v>
      </c>
      <c r="BQ51" s="76">
        <v>71.635557000000006</v>
      </c>
      <c r="BR51" s="76">
        <v>326</v>
      </c>
      <c r="BS51" s="76">
        <v>8.2676150000005304</v>
      </c>
      <c r="BT51" s="76">
        <v>1</v>
      </c>
      <c r="BU51" s="76">
        <v>2599.4</v>
      </c>
      <c r="BV51" s="76">
        <v>5</v>
      </c>
      <c r="BW51" s="110">
        <f t="shared" si="0"/>
        <v>3146.2175400000001</v>
      </c>
      <c r="BX51" s="110">
        <f t="shared" si="1"/>
        <v>2.4599999997008126E-3</v>
      </c>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114"/>
      <c r="GN51" s="114"/>
      <c r="GO51" s="114"/>
      <c r="GP51" s="114"/>
      <c r="GQ51" s="114"/>
      <c r="GR51" s="114"/>
      <c r="GS51" s="114"/>
      <c r="GT51" s="114"/>
      <c r="GU51" s="114"/>
      <c r="GV51" s="114"/>
      <c r="GW51" s="114"/>
      <c r="GX51" s="114"/>
      <c r="GY51" s="114"/>
      <c r="GZ51" s="114"/>
      <c r="HA51" s="114"/>
      <c r="HB51" s="114"/>
      <c r="HC51" s="114"/>
      <c r="HD51" s="114"/>
      <c r="HE51" s="114"/>
      <c r="HF51" s="114"/>
      <c r="HG51" s="114"/>
      <c r="HH51" s="114"/>
      <c r="HI51" s="114"/>
      <c r="HJ51" s="114"/>
      <c r="HK51" s="114"/>
      <c r="HL51" s="114"/>
      <c r="HM51" s="114"/>
      <c r="HN51" s="114"/>
      <c r="HO51" s="114"/>
      <c r="HP51" s="114"/>
      <c r="HQ51" s="114"/>
      <c r="HR51" s="114"/>
      <c r="HS51" s="114"/>
      <c r="HT51" s="114"/>
      <c r="HU51" s="114"/>
      <c r="HV51" s="114"/>
      <c r="HW51" s="114"/>
      <c r="HX51" s="114"/>
      <c r="HY51" s="114"/>
      <c r="HZ51" s="114"/>
      <c r="IA51" s="114"/>
      <c r="IB51" s="114"/>
      <c r="IC51" s="114"/>
      <c r="ID51" s="114"/>
      <c r="IE51" s="114"/>
      <c r="IF51" s="114"/>
      <c r="IG51" s="114"/>
      <c r="IH51" s="114"/>
      <c r="II51" s="114"/>
      <c r="IJ51" s="114"/>
      <c r="IK51" s="114"/>
      <c r="IL51" s="114"/>
      <c r="IM51" s="114"/>
      <c r="IN51" s="114"/>
      <c r="IO51" s="114"/>
      <c r="IP51" s="114"/>
      <c r="IQ51" s="114"/>
      <c r="IR51" s="114"/>
      <c r="IS51" s="114"/>
      <c r="IT51" s="114"/>
      <c r="IU51" s="114"/>
      <c r="IV51" s="114"/>
    </row>
    <row r="52" spans="1:256" s="53" customFormat="1" ht="20.25" customHeight="1" x14ac:dyDescent="0.15">
      <c r="A52" s="261"/>
      <c r="B52" s="75" t="s">
        <v>117</v>
      </c>
      <c r="C52" s="74">
        <v>147.019845</v>
      </c>
      <c r="D52" s="74">
        <v>290</v>
      </c>
      <c r="E52" s="82">
        <v>71.541919477659903</v>
      </c>
      <c r="F52" s="82">
        <v>570.52908000000002</v>
      </c>
      <c r="G52" s="74">
        <v>194</v>
      </c>
      <c r="H52" s="74">
        <v>12.523716</v>
      </c>
      <c r="I52" s="74">
        <v>3</v>
      </c>
      <c r="J52" s="74">
        <v>20.176736999999999</v>
      </c>
      <c r="K52" s="74">
        <v>5</v>
      </c>
      <c r="L52" s="74">
        <v>118.200119</v>
      </c>
      <c r="M52" s="74">
        <v>245</v>
      </c>
      <c r="N52" s="74">
        <v>76.856040127343405</v>
      </c>
      <c r="O52" s="74">
        <v>385.92636399999998</v>
      </c>
      <c r="P52" s="74">
        <v>126</v>
      </c>
      <c r="Q52" s="74">
        <v>0</v>
      </c>
      <c r="R52" s="74"/>
      <c r="S52" s="74" t="e">
        <v>#DIV/0!</v>
      </c>
      <c r="T52" s="74">
        <v>0</v>
      </c>
      <c r="U52" s="74">
        <v>0</v>
      </c>
      <c r="V52" s="74">
        <v>68.30283</v>
      </c>
      <c r="W52" s="74">
        <v>182</v>
      </c>
      <c r="X52" s="74">
        <v>54.675344332932397</v>
      </c>
      <c r="Y52" s="74">
        <v>254.546795</v>
      </c>
      <c r="Z52" s="74">
        <v>78</v>
      </c>
      <c r="AA52" s="74">
        <v>49.897289000000001</v>
      </c>
      <c r="AB52" s="74">
        <v>63</v>
      </c>
      <c r="AC52" s="74">
        <v>131.379569</v>
      </c>
      <c r="AD52" s="74">
        <v>48</v>
      </c>
      <c r="AE52" s="74">
        <v>0</v>
      </c>
      <c r="AF52" s="74">
        <v>0</v>
      </c>
      <c r="AG52" s="74">
        <v>0</v>
      </c>
      <c r="AH52" s="74">
        <v>0</v>
      </c>
      <c r="AI52" s="74"/>
      <c r="AJ52" s="74"/>
      <c r="AK52" s="74"/>
      <c r="AL52" s="74"/>
      <c r="AM52" s="74"/>
      <c r="AN52" s="74"/>
      <c r="AO52" s="74"/>
      <c r="AP52" s="74"/>
      <c r="AQ52" s="74"/>
      <c r="AR52" s="74"/>
      <c r="AS52" s="74">
        <v>3.5938999999999999E-2</v>
      </c>
      <c r="AT52" s="74">
        <v>1</v>
      </c>
      <c r="AU52" s="74">
        <v>0</v>
      </c>
      <c r="AV52" s="74">
        <v>0</v>
      </c>
      <c r="AW52" s="74">
        <v>0.88358999999999999</v>
      </c>
      <c r="AX52" s="74">
        <v>1</v>
      </c>
      <c r="AY52" s="74"/>
      <c r="AZ52" s="74"/>
      <c r="BA52" s="74">
        <v>0</v>
      </c>
      <c r="BB52" s="74">
        <v>0</v>
      </c>
      <c r="BC52" s="74">
        <v>0</v>
      </c>
      <c r="BD52" s="74">
        <v>0</v>
      </c>
      <c r="BE52" s="74">
        <v>0</v>
      </c>
      <c r="BF52" s="74">
        <v>0</v>
      </c>
      <c r="BG52" s="74">
        <v>10.061545000000001</v>
      </c>
      <c r="BH52" s="74">
        <v>4</v>
      </c>
      <c r="BI52" s="74">
        <v>48.430700000000002</v>
      </c>
      <c r="BJ52" s="74">
        <v>9</v>
      </c>
      <c r="BK52" s="74">
        <v>6.2344650000000001</v>
      </c>
      <c r="BL52" s="74">
        <v>38</v>
      </c>
      <c r="BM52" s="74">
        <v>114.480706</v>
      </c>
      <c r="BN52" s="74">
        <v>51</v>
      </c>
      <c r="BO52" s="74">
        <v>0</v>
      </c>
      <c r="BP52" s="74">
        <v>0</v>
      </c>
      <c r="BQ52" s="74">
        <v>0.59504400000000002</v>
      </c>
      <c r="BR52" s="74">
        <v>1</v>
      </c>
      <c r="BS52" s="74"/>
      <c r="BT52" s="74"/>
      <c r="BU52" s="74"/>
      <c r="BV52" s="74"/>
      <c r="BW52" s="110">
        <f t="shared" si="0"/>
        <v>147.019845</v>
      </c>
      <c r="BX52" s="110">
        <f t="shared" si="1"/>
        <v>0</v>
      </c>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114"/>
      <c r="FQ52" s="114"/>
      <c r="FR52" s="114"/>
      <c r="FS52" s="114"/>
      <c r="FT52" s="114"/>
      <c r="FU52" s="114"/>
      <c r="FV52" s="114"/>
      <c r="FW52" s="114"/>
      <c r="FX52" s="114"/>
      <c r="FY52" s="114"/>
      <c r="FZ52" s="114"/>
      <c r="GA52" s="114"/>
      <c r="GB52" s="114"/>
      <c r="GC52" s="114"/>
      <c r="GD52" s="114"/>
      <c r="GE52" s="114"/>
      <c r="GF52" s="114"/>
      <c r="GG52" s="114"/>
      <c r="GH52" s="114"/>
      <c r="GI52" s="114"/>
      <c r="GJ52" s="114"/>
      <c r="GK52" s="114"/>
      <c r="GL52" s="114"/>
      <c r="GM52" s="114"/>
      <c r="GN52" s="114"/>
      <c r="GO52" s="114"/>
      <c r="GP52" s="114"/>
      <c r="GQ52" s="114"/>
      <c r="GR52" s="114"/>
      <c r="GS52" s="114"/>
      <c r="GT52" s="114"/>
      <c r="GU52" s="114"/>
      <c r="GV52" s="114"/>
      <c r="GW52" s="114"/>
      <c r="GX52" s="114"/>
      <c r="GY52" s="114"/>
      <c r="GZ52" s="114"/>
      <c r="HA52" s="114"/>
      <c r="HB52" s="114"/>
      <c r="HC52" s="114"/>
      <c r="HD52" s="114"/>
      <c r="HE52" s="114"/>
      <c r="HF52" s="114"/>
      <c r="HG52" s="114"/>
      <c r="HH52" s="114"/>
      <c r="HI52" s="114"/>
      <c r="HJ52" s="114"/>
      <c r="HK52" s="114"/>
      <c r="HL52" s="114"/>
      <c r="HM52" s="114"/>
      <c r="HN52" s="114"/>
      <c r="HO52" s="114"/>
      <c r="HP52" s="114"/>
      <c r="HQ52" s="114"/>
      <c r="HR52" s="114"/>
      <c r="HS52" s="114"/>
      <c r="HT52" s="114"/>
      <c r="HU52" s="114"/>
      <c r="HV52" s="114"/>
      <c r="HW52" s="114"/>
      <c r="HX52" s="114"/>
      <c r="HY52" s="114"/>
      <c r="HZ52" s="114"/>
      <c r="IA52" s="114"/>
      <c r="IB52" s="114"/>
      <c r="IC52" s="114"/>
      <c r="ID52" s="114"/>
      <c r="IE52" s="114"/>
      <c r="IF52" s="114"/>
      <c r="IG52" s="114"/>
      <c r="IH52" s="114"/>
      <c r="II52" s="114"/>
      <c r="IJ52" s="114"/>
      <c r="IK52" s="114"/>
      <c r="IL52" s="114"/>
      <c r="IM52" s="114"/>
      <c r="IN52" s="114"/>
      <c r="IO52" s="114"/>
      <c r="IP52" s="114"/>
      <c r="IQ52" s="114"/>
      <c r="IR52" s="114"/>
      <c r="IS52" s="114"/>
      <c r="IT52" s="114"/>
      <c r="IU52" s="114"/>
      <c r="IV52" s="114"/>
    </row>
    <row r="53" spans="1:256" ht="20.25" customHeight="1" x14ac:dyDescent="0.15">
      <c r="A53" s="261"/>
      <c r="B53" s="75" t="s">
        <v>44</v>
      </c>
      <c r="C53" s="74">
        <v>51.71557</v>
      </c>
      <c r="D53" s="74">
        <v>106</v>
      </c>
      <c r="E53" s="82">
        <v>37.540926345231199</v>
      </c>
      <c r="F53" s="82">
        <v>248.6996</v>
      </c>
      <c r="G53" s="74">
        <v>121</v>
      </c>
      <c r="H53" s="74">
        <v>0</v>
      </c>
      <c r="I53" s="74">
        <v>0</v>
      </c>
      <c r="J53" s="74">
        <v>0</v>
      </c>
      <c r="K53" s="74">
        <v>0</v>
      </c>
      <c r="L53" s="74">
        <v>51.477302999999999</v>
      </c>
      <c r="M53" s="74">
        <v>103</v>
      </c>
      <c r="N53" s="74">
        <v>44.955740902613897</v>
      </c>
      <c r="O53" s="74">
        <v>170.30629999999999</v>
      </c>
      <c r="P53" s="74">
        <v>91</v>
      </c>
      <c r="Q53" s="74">
        <v>2.8319489999999998</v>
      </c>
      <c r="R53" s="74">
        <v>13</v>
      </c>
      <c r="S53" s="74">
        <v>169.33700662895001</v>
      </c>
      <c r="T53" s="74">
        <v>0.46225500000000003</v>
      </c>
      <c r="U53" s="74">
        <v>3</v>
      </c>
      <c r="V53" s="74">
        <v>40.398150000000001</v>
      </c>
      <c r="W53" s="74">
        <v>86</v>
      </c>
      <c r="X53" s="74">
        <v>37.0509966766394</v>
      </c>
      <c r="Y53" s="74">
        <v>95.585999999999999</v>
      </c>
      <c r="Z53" s="74">
        <v>54</v>
      </c>
      <c r="AA53" s="74">
        <v>7.19475</v>
      </c>
      <c r="AB53" s="74">
        <v>10</v>
      </c>
      <c r="AC53" s="74">
        <v>44.856699999999996</v>
      </c>
      <c r="AD53" s="74">
        <v>25</v>
      </c>
      <c r="AE53" s="74">
        <v>3.8844029999999998</v>
      </c>
      <c r="AF53" s="74">
        <v>7</v>
      </c>
      <c r="AG53" s="74">
        <v>29.863600000000002</v>
      </c>
      <c r="AH53" s="74">
        <v>12</v>
      </c>
      <c r="AI53" s="74">
        <v>0</v>
      </c>
      <c r="AJ53" s="74">
        <v>0</v>
      </c>
      <c r="AK53" s="74">
        <v>0</v>
      </c>
      <c r="AL53" s="74">
        <v>0</v>
      </c>
      <c r="AM53" s="74">
        <v>0</v>
      </c>
      <c r="AN53" s="74">
        <v>0</v>
      </c>
      <c r="AO53" s="74">
        <v>0</v>
      </c>
      <c r="AP53" s="74">
        <v>0</v>
      </c>
      <c r="AQ53" s="74">
        <v>0</v>
      </c>
      <c r="AR53" s="74">
        <v>0</v>
      </c>
      <c r="AS53" s="74">
        <v>0</v>
      </c>
      <c r="AT53" s="74">
        <v>0</v>
      </c>
      <c r="AU53" s="74">
        <v>0</v>
      </c>
      <c r="AV53" s="74">
        <v>0</v>
      </c>
      <c r="AW53" s="74">
        <v>0</v>
      </c>
      <c r="AX53" s="74">
        <v>0</v>
      </c>
      <c r="AY53" s="74">
        <v>0</v>
      </c>
      <c r="AZ53" s="74">
        <v>0</v>
      </c>
      <c r="BA53" s="74">
        <v>0</v>
      </c>
      <c r="BB53" s="74">
        <v>0</v>
      </c>
      <c r="BC53" s="74">
        <v>0</v>
      </c>
      <c r="BD53" s="74">
        <v>0</v>
      </c>
      <c r="BE53" s="74">
        <v>0</v>
      </c>
      <c r="BF53" s="74">
        <v>0</v>
      </c>
      <c r="BG53" s="74">
        <v>0</v>
      </c>
      <c r="BH53" s="74">
        <v>0</v>
      </c>
      <c r="BI53" s="74">
        <v>51.411000000000001</v>
      </c>
      <c r="BJ53" s="74">
        <v>13</v>
      </c>
      <c r="BK53" s="74">
        <v>1.302E-2</v>
      </c>
      <c r="BL53" s="74">
        <v>3</v>
      </c>
      <c r="BM53" s="74">
        <v>13.353899999999999</v>
      </c>
      <c r="BN53" s="74">
        <v>17</v>
      </c>
      <c r="BO53" s="74">
        <v>0.225247</v>
      </c>
      <c r="BP53" s="74">
        <v>0</v>
      </c>
      <c r="BQ53" s="74">
        <v>13.628399999999999</v>
      </c>
      <c r="BR53" s="74">
        <v>0</v>
      </c>
      <c r="BS53" s="74">
        <v>0</v>
      </c>
      <c r="BT53" s="74">
        <v>0</v>
      </c>
      <c r="BU53" s="74">
        <v>0</v>
      </c>
      <c r="BV53" s="74">
        <v>0</v>
      </c>
      <c r="BW53" s="110">
        <f t="shared" si="0"/>
        <v>51.71557</v>
      </c>
      <c r="BX53" s="110">
        <f t="shared" si="1"/>
        <v>0</v>
      </c>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59"/>
      <c r="GD53" s="59"/>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c r="HF53" s="59"/>
      <c r="HG53" s="59"/>
      <c r="HH53" s="59"/>
      <c r="HI53" s="59"/>
      <c r="HJ53" s="59"/>
      <c r="HK53" s="59"/>
      <c r="HL53" s="59"/>
      <c r="HM53" s="59"/>
      <c r="HN53" s="59"/>
      <c r="HO53" s="59"/>
      <c r="HP53" s="59"/>
      <c r="HQ53" s="59"/>
      <c r="HR53" s="59"/>
      <c r="HS53" s="59"/>
      <c r="HT53" s="59"/>
      <c r="HU53" s="59"/>
      <c r="HV53" s="59"/>
      <c r="HW53" s="59"/>
      <c r="HX53" s="59"/>
      <c r="HY53" s="59"/>
      <c r="HZ53" s="59"/>
      <c r="IA53" s="59"/>
      <c r="IB53" s="59"/>
      <c r="IC53" s="59"/>
      <c r="ID53" s="59"/>
      <c r="IE53" s="59"/>
      <c r="IF53" s="59"/>
      <c r="IG53" s="59"/>
      <c r="IH53" s="59"/>
      <c r="II53" s="59"/>
      <c r="IJ53" s="59"/>
      <c r="IK53" s="59"/>
      <c r="IL53" s="59"/>
      <c r="IM53" s="59"/>
      <c r="IN53" s="59"/>
      <c r="IO53" s="59"/>
      <c r="IP53" s="59"/>
      <c r="IQ53" s="59"/>
      <c r="IR53" s="59"/>
    </row>
    <row r="54" spans="1:256" s="53" customFormat="1" ht="20.25" customHeight="1" x14ac:dyDescent="0.15">
      <c r="A54" s="261"/>
      <c r="B54" s="69" t="s">
        <v>33</v>
      </c>
      <c r="C54" s="74">
        <v>312.52408199860002</v>
      </c>
      <c r="D54" s="74">
        <v>772</v>
      </c>
      <c r="E54" s="82">
        <v>38.829714527113381</v>
      </c>
      <c r="F54" s="82">
        <v>761.84456299999999</v>
      </c>
      <c r="G54" s="74">
        <v>710</v>
      </c>
      <c r="H54" s="76">
        <v>0</v>
      </c>
      <c r="I54" s="76">
        <v>0</v>
      </c>
      <c r="J54" s="76">
        <v>124.6</v>
      </c>
      <c r="K54" s="76">
        <v>5</v>
      </c>
      <c r="L54" s="74">
        <v>159.07754415170001</v>
      </c>
      <c r="M54" s="74">
        <v>229</v>
      </c>
      <c r="N54" s="74">
        <v>60.030787179094638</v>
      </c>
      <c r="O54" s="74">
        <v>441.33056799999997</v>
      </c>
      <c r="P54" s="74">
        <v>173</v>
      </c>
      <c r="Q54" s="74">
        <v>31.911369000000001</v>
      </c>
      <c r="R54" s="74">
        <v>23</v>
      </c>
      <c r="S54" s="74">
        <v>120.99083489194136</v>
      </c>
      <c r="T54" s="74">
        <v>17.949591000000002</v>
      </c>
      <c r="U54" s="74">
        <v>20</v>
      </c>
      <c r="V54" s="76">
        <v>147.72720515169999</v>
      </c>
      <c r="W54" s="76">
        <v>214</v>
      </c>
      <c r="X54" s="74">
        <v>56.577859431037183</v>
      </c>
      <c r="Y54" s="76">
        <v>377.74691399999995</v>
      </c>
      <c r="Z54" s="76">
        <v>150</v>
      </c>
      <c r="AA54" s="74">
        <v>10.725039000000001</v>
      </c>
      <c r="AB54" s="74">
        <v>13</v>
      </c>
      <c r="AC54" s="74">
        <v>53.052654000000004</v>
      </c>
      <c r="AD54" s="74">
        <v>21</v>
      </c>
      <c r="AE54" s="74">
        <v>0.62529999999999997</v>
      </c>
      <c r="AF54" s="74">
        <v>2</v>
      </c>
      <c r="AG54" s="74">
        <v>10.531000000000001</v>
      </c>
      <c r="AH54" s="74">
        <v>2</v>
      </c>
      <c r="AI54" s="76">
        <v>146.0983420718</v>
      </c>
      <c r="AJ54" s="76">
        <v>507</v>
      </c>
      <c r="AK54" s="74">
        <v>82.229666000000009</v>
      </c>
      <c r="AL54" s="74">
        <v>508</v>
      </c>
      <c r="AM54" s="76">
        <v>73.154769107800007</v>
      </c>
      <c r="AN54" s="76">
        <v>495</v>
      </c>
      <c r="AO54" s="74">
        <v>64.048416000000003</v>
      </c>
      <c r="AP54" s="74">
        <v>505</v>
      </c>
      <c r="AQ54" s="76">
        <v>0</v>
      </c>
      <c r="AR54" s="76">
        <v>0</v>
      </c>
      <c r="AS54" s="74">
        <v>0</v>
      </c>
      <c r="AT54" s="74">
        <v>0</v>
      </c>
      <c r="AU54" s="76">
        <v>0</v>
      </c>
      <c r="AV54" s="76">
        <v>0</v>
      </c>
      <c r="AW54" s="74">
        <v>0</v>
      </c>
      <c r="AX54" s="74">
        <v>0</v>
      </c>
      <c r="AY54" s="76">
        <v>0</v>
      </c>
      <c r="AZ54" s="76">
        <v>0</v>
      </c>
      <c r="BA54" s="74">
        <v>0</v>
      </c>
      <c r="BB54" s="74">
        <v>0</v>
      </c>
      <c r="BC54" s="76">
        <v>0</v>
      </c>
      <c r="BD54" s="76">
        <v>0</v>
      </c>
      <c r="BE54" s="74">
        <v>0</v>
      </c>
      <c r="BF54" s="74">
        <v>0</v>
      </c>
      <c r="BG54" s="76">
        <v>0</v>
      </c>
      <c r="BH54" s="76">
        <v>0</v>
      </c>
      <c r="BI54" s="74">
        <v>113.59393100000001</v>
      </c>
      <c r="BJ54" s="74">
        <v>20</v>
      </c>
      <c r="BK54" s="76">
        <v>4.4353835108000004</v>
      </c>
      <c r="BL54" s="76">
        <v>6</v>
      </c>
      <c r="BM54" s="74">
        <v>0</v>
      </c>
      <c r="BN54" s="74">
        <v>2</v>
      </c>
      <c r="BO54" s="76">
        <v>2.9128122642999998</v>
      </c>
      <c r="BP54" s="76">
        <v>30</v>
      </c>
      <c r="BQ54" s="74">
        <v>9.0398000000000006E-2</v>
      </c>
      <c r="BR54" s="74">
        <v>2</v>
      </c>
      <c r="BS54" s="76">
        <v>9.3258734068513149E-15</v>
      </c>
      <c r="BT54" s="76">
        <v>0</v>
      </c>
      <c r="BU54" s="74">
        <v>-2.0899948438568572E-14</v>
      </c>
      <c r="BV54" s="74">
        <v>0</v>
      </c>
      <c r="BW54" s="110">
        <f t="shared" si="0"/>
        <v>312.52408199860002</v>
      </c>
      <c r="BX54" s="110">
        <f t="shared" si="1"/>
        <v>0</v>
      </c>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c r="DM54" s="114"/>
      <c r="DN54" s="114"/>
      <c r="DO54" s="114"/>
      <c r="DP54" s="114"/>
      <c r="DQ54" s="114"/>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14"/>
      <c r="ER54" s="114"/>
      <c r="ES54" s="114"/>
      <c r="ET54" s="114"/>
      <c r="EU54" s="114"/>
      <c r="EV54" s="114"/>
      <c r="EW54" s="114"/>
      <c r="EX54" s="114"/>
      <c r="EY54" s="114"/>
      <c r="EZ54" s="114"/>
      <c r="FA54" s="114"/>
      <c r="FB54" s="114"/>
      <c r="FC54" s="114"/>
      <c r="FD54" s="114"/>
      <c r="FE54" s="114"/>
      <c r="FF54" s="114"/>
      <c r="FG54" s="114"/>
      <c r="FH54" s="114"/>
      <c r="FI54" s="114"/>
      <c r="FJ54" s="114"/>
      <c r="FK54" s="114"/>
      <c r="FL54" s="114"/>
      <c r="FM54" s="114"/>
      <c r="FN54" s="114"/>
      <c r="FO54" s="114"/>
      <c r="FP54" s="114"/>
      <c r="FQ54" s="114"/>
      <c r="FR54" s="114"/>
      <c r="FS54" s="114"/>
      <c r="FT54" s="114"/>
      <c r="FU54" s="114"/>
      <c r="FV54" s="114"/>
      <c r="FW54" s="114"/>
      <c r="FX54" s="114"/>
      <c r="FY54" s="114"/>
      <c r="FZ54" s="114"/>
      <c r="GA54" s="114"/>
      <c r="GB54" s="114"/>
      <c r="GC54" s="114"/>
      <c r="GD54" s="114"/>
      <c r="GE54" s="114"/>
      <c r="GF54" s="114"/>
      <c r="GG54" s="114"/>
      <c r="GH54" s="114"/>
      <c r="GI54" s="114"/>
      <c r="GJ54" s="114"/>
      <c r="GK54" s="114"/>
      <c r="GL54" s="114"/>
      <c r="GM54" s="114"/>
      <c r="GN54" s="114"/>
      <c r="GO54" s="114"/>
      <c r="GP54" s="114"/>
      <c r="GQ54" s="114"/>
      <c r="GR54" s="114"/>
      <c r="GS54" s="114"/>
      <c r="GT54" s="114"/>
      <c r="GU54" s="114"/>
      <c r="GV54" s="114"/>
      <c r="GW54" s="114"/>
      <c r="GX54" s="114"/>
      <c r="GY54" s="114"/>
      <c r="GZ54" s="114"/>
      <c r="HA54" s="114"/>
      <c r="HB54" s="114"/>
      <c r="HC54" s="114"/>
      <c r="HD54" s="114"/>
      <c r="HE54" s="114"/>
      <c r="HF54" s="114"/>
      <c r="HG54" s="114"/>
      <c r="HH54" s="114"/>
      <c r="HI54" s="114"/>
      <c r="HJ54" s="114"/>
      <c r="HK54" s="114"/>
      <c r="HL54" s="114"/>
      <c r="HM54" s="114"/>
      <c r="HN54" s="114"/>
      <c r="HO54" s="114"/>
      <c r="HP54" s="114"/>
      <c r="HQ54" s="114"/>
      <c r="HR54" s="114"/>
      <c r="HS54" s="114"/>
      <c r="HT54" s="114"/>
      <c r="HU54" s="114"/>
      <c r="HV54" s="114"/>
      <c r="HW54" s="114"/>
      <c r="HX54" s="114"/>
      <c r="HY54" s="114"/>
      <c r="HZ54" s="114"/>
      <c r="IA54" s="114"/>
      <c r="IB54" s="114"/>
      <c r="IC54" s="114"/>
      <c r="ID54" s="114"/>
      <c r="IE54" s="114"/>
      <c r="IF54" s="114"/>
      <c r="IG54" s="114"/>
      <c r="IH54" s="114"/>
      <c r="II54" s="114"/>
      <c r="IJ54" s="114"/>
      <c r="IK54" s="114"/>
      <c r="IL54" s="114"/>
      <c r="IM54" s="114"/>
      <c r="IN54" s="114"/>
      <c r="IO54" s="114"/>
      <c r="IP54" s="114"/>
      <c r="IQ54" s="114"/>
      <c r="IR54" s="114"/>
      <c r="IS54" s="114"/>
      <c r="IT54" s="114"/>
      <c r="IU54" s="114"/>
      <c r="IV54" s="114"/>
    </row>
    <row r="55" spans="1:256" s="53" customFormat="1" ht="20.25" customHeight="1" x14ac:dyDescent="0.15">
      <c r="A55" s="261"/>
      <c r="B55" s="69" t="s">
        <v>35</v>
      </c>
      <c r="C55" s="74">
        <v>34.9529</v>
      </c>
      <c r="D55" s="74">
        <v>61</v>
      </c>
      <c r="E55" s="82">
        <v>73.732836520018694</v>
      </c>
      <c r="F55" s="82">
        <v>205.95731599999999</v>
      </c>
      <c r="G55" s="74">
        <v>72</v>
      </c>
      <c r="H55" s="74"/>
      <c r="I55" s="74"/>
      <c r="J55" s="74"/>
      <c r="K55" s="74"/>
      <c r="L55" s="74">
        <v>30.218</v>
      </c>
      <c r="M55" s="74">
        <v>48</v>
      </c>
      <c r="N55" s="74">
        <v>77.7471891321687</v>
      </c>
      <c r="O55" s="74">
        <v>193.79431600000001</v>
      </c>
      <c r="P55" s="74">
        <v>62</v>
      </c>
      <c r="Q55" s="74">
        <v>6.4779920000000004</v>
      </c>
      <c r="R55" s="74">
        <v>19</v>
      </c>
      <c r="S55" s="74">
        <v>25.977432168161101</v>
      </c>
      <c r="T55" s="74">
        <v>4.9081999999999999</v>
      </c>
      <c r="U55" s="74">
        <v>13</v>
      </c>
      <c r="V55" s="74">
        <v>30.218</v>
      </c>
      <c r="W55" s="74">
        <v>48</v>
      </c>
      <c r="X55" s="74">
        <v>77.7471891321687</v>
      </c>
      <c r="Y55" s="74">
        <v>193.79431600000001</v>
      </c>
      <c r="Z55" s="74">
        <v>62</v>
      </c>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v>0.1</v>
      </c>
      <c r="BJ55" s="74">
        <v>1</v>
      </c>
      <c r="BK55" s="74">
        <v>4.7348999999999997</v>
      </c>
      <c r="BL55" s="74">
        <v>13</v>
      </c>
      <c r="BM55" s="74">
        <v>12.063000000000001</v>
      </c>
      <c r="BN55" s="74">
        <v>9</v>
      </c>
      <c r="BO55" s="74"/>
      <c r="BP55" s="74"/>
      <c r="BQ55" s="74"/>
      <c r="BR55" s="74"/>
      <c r="BS55" s="74"/>
      <c r="BT55" s="74"/>
      <c r="BU55" s="74"/>
      <c r="BV55" s="74"/>
      <c r="BW55" s="110">
        <f t="shared" si="0"/>
        <v>34.9529</v>
      </c>
      <c r="BX55" s="110">
        <f t="shared" si="1"/>
        <v>0</v>
      </c>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c r="DM55" s="114"/>
      <c r="DN55" s="114"/>
      <c r="DO55" s="114"/>
      <c r="DP55" s="114"/>
      <c r="DQ55" s="114"/>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4"/>
      <c r="GF55" s="114"/>
      <c r="GG55" s="114"/>
      <c r="GH55" s="114"/>
      <c r="GI55" s="114"/>
      <c r="GJ55" s="114"/>
      <c r="GK55" s="114"/>
      <c r="GL55" s="114"/>
      <c r="GM55" s="114"/>
      <c r="GN55" s="114"/>
      <c r="GO55" s="114"/>
      <c r="GP55" s="114"/>
      <c r="GQ55" s="114"/>
      <c r="GR55" s="114"/>
      <c r="GS55" s="114"/>
      <c r="GT55" s="114"/>
      <c r="GU55" s="114"/>
      <c r="GV55" s="114"/>
      <c r="GW55" s="114"/>
      <c r="GX55" s="114"/>
      <c r="GY55" s="114"/>
      <c r="GZ55" s="114"/>
      <c r="HA55" s="114"/>
      <c r="HB55" s="114"/>
      <c r="HC55" s="114"/>
      <c r="HD55" s="114"/>
      <c r="HE55" s="114"/>
      <c r="HF55" s="114"/>
      <c r="HG55" s="114"/>
      <c r="HH55" s="114"/>
      <c r="HI55" s="114"/>
      <c r="HJ55" s="114"/>
      <c r="HK55" s="114"/>
      <c r="HL55" s="114"/>
      <c r="HM55" s="114"/>
      <c r="HN55" s="114"/>
      <c r="HO55" s="114"/>
      <c r="HP55" s="114"/>
      <c r="HQ55" s="114"/>
      <c r="HR55" s="114"/>
      <c r="HS55" s="114"/>
      <c r="HT55" s="114"/>
      <c r="HU55" s="114"/>
      <c r="HV55" s="114"/>
      <c r="HW55" s="114"/>
      <c r="HX55" s="114"/>
      <c r="HY55" s="114"/>
      <c r="HZ55" s="114"/>
      <c r="IA55" s="114"/>
      <c r="IB55" s="114"/>
      <c r="IC55" s="114"/>
      <c r="ID55" s="114"/>
      <c r="IE55" s="114"/>
      <c r="IF55" s="114"/>
      <c r="IG55" s="114"/>
      <c r="IH55" s="114"/>
      <c r="II55" s="114"/>
      <c r="IJ55" s="114"/>
      <c r="IK55" s="114"/>
      <c r="IL55" s="114"/>
      <c r="IM55" s="114"/>
      <c r="IN55" s="114"/>
      <c r="IO55" s="114"/>
      <c r="IP55" s="114"/>
      <c r="IQ55" s="114"/>
      <c r="IR55" s="114"/>
      <c r="IS55" s="114"/>
      <c r="IT55" s="114"/>
      <c r="IU55" s="114"/>
      <c r="IV55" s="114"/>
    </row>
    <row r="56" spans="1:256" s="53" customFormat="1" ht="20.25" customHeight="1" x14ac:dyDescent="0.15">
      <c r="A56" s="261"/>
      <c r="B56" s="69" t="s">
        <v>45</v>
      </c>
      <c r="C56" s="78">
        <v>214.22969800000001</v>
      </c>
      <c r="D56" s="78">
        <v>498</v>
      </c>
      <c r="E56" s="82">
        <v>48.970929207993102</v>
      </c>
      <c r="F56" s="82">
        <v>1211.9052220000001</v>
      </c>
      <c r="G56" s="78">
        <v>653</v>
      </c>
      <c r="H56" s="78">
        <v>0</v>
      </c>
      <c r="I56" s="78">
        <v>0</v>
      </c>
      <c r="J56" s="78">
        <v>1.5</v>
      </c>
      <c r="K56" s="78">
        <v>1</v>
      </c>
      <c r="L56" s="78">
        <v>179.19937200000001</v>
      </c>
      <c r="M56" s="78">
        <v>468</v>
      </c>
      <c r="N56" s="78">
        <v>50.504197401082102</v>
      </c>
      <c r="O56" s="78">
        <v>990.010178</v>
      </c>
      <c r="P56" s="78">
        <v>529</v>
      </c>
      <c r="Q56" s="74">
        <v>0</v>
      </c>
      <c r="R56" s="74">
        <v>0</v>
      </c>
      <c r="S56" s="74">
        <v>0</v>
      </c>
      <c r="T56" s="74">
        <v>4.1881909999999998</v>
      </c>
      <c r="U56" s="74">
        <v>8</v>
      </c>
      <c r="V56" s="78">
        <v>168.06098800000001</v>
      </c>
      <c r="W56" s="78">
        <v>443</v>
      </c>
      <c r="X56" s="78">
        <v>47.640162424388897</v>
      </c>
      <c r="Y56" s="78">
        <v>702.05586800000003</v>
      </c>
      <c r="Z56" s="78">
        <v>422</v>
      </c>
      <c r="AA56" s="78">
        <v>11.136384</v>
      </c>
      <c r="AB56" s="78">
        <v>25</v>
      </c>
      <c r="AC56" s="78">
        <v>279.02231</v>
      </c>
      <c r="AD56" s="78">
        <v>103</v>
      </c>
      <c r="AE56" s="78">
        <v>2E-3</v>
      </c>
      <c r="AF56" s="78">
        <v>0</v>
      </c>
      <c r="AG56" s="78">
        <v>8.9320000000000004</v>
      </c>
      <c r="AH56" s="78">
        <v>4</v>
      </c>
      <c r="AI56" s="78">
        <v>0</v>
      </c>
      <c r="AJ56" s="78">
        <v>0</v>
      </c>
      <c r="AK56" s="78">
        <v>0</v>
      </c>
      <c r="AL56" s="78">
        <v>0</v>
      </c>
      <c r="AM56" s="78">
        <v>0</v>
      </c>
      <c r="AN56" s="78">
        <v>0</v>
      </c>
      <c r="AO56" s="78">
        <v>0</v>
      </c>
      <c r="AP56" s="78">
        <v>0</v>
      </c>
      <c r="AQ56" s="78">
        <v>0</v>
      </c>
      <c r="AR56" s="78">
        <v>0</v>
      </c>
      <c r="AS56" s="78">
        <v>2</v>
      </c>
      <c r="AT56" s="78">
        <v>1</v>
      </c>
      <c r="AU56" s="78">
        <v>0</v>
      </c>
      <c r="AV56" s="78">
        <v>0</v>
      </c>
      <c r="AW56" s="78">
        <v>0</v>
      </c>
      <c r="AX56" s="78">
        <v>0</v>
      </c>
      <c r="AY56" s="78">
        <v>0</v>
      </c>
      <c r="AZ56" s="78">
        <v>0</v>
      </c>
      <c r="BA56" s="78">
        <v>0</v>
      </c>
      <c r="BB56" s="78">
        <v>0</v>
      </c>
      <c r="BC56" s="78">
        <v>0</v>
      </c>
      <c r="BD56" s="78">
        <v>0</v>
      </c>
      <c r="BE56" s="78">
        <v>0</v>
      </c>
      <c r="BF56" s="78">
        <v>0</v>
      </c>
      <c r="BG56" s="78">
        <v>29.661466999999998</v>
      </c>
      <c r="BH56" s="78">
        <v>5</v>
      </c>
      <c r="BI56" s="78">
        <v>82.304000000000002</v>
      </c>
      <c r="BJ56" s="78">
        <v>42</v>
      </c>
      <c r="BK56" s="78">
        <v>5.3688589999999996</v>
      </c>
      <c r="BL56" s="78">
        <v>25</v>
      </c>
      <c r="BM56" s="78">
        <v>119.815044</v>
      </c>
      <c r="BN56" s="78">
        <v>76</v>
      </c>
      <c r="BO56" s="78">
        <v>0</v>
      </c>
      <c r="BP56" s="78">
        <v>0</v>
      </c>
      <c r="BQ56" s="78">
        <v>16.276</v>
      </c>
      <c r="BR56" s="78">
        <v>4</v>
      </c>
      <c r="BS56" s="74">
        <v>-2.39808173319034E-14</v>
      </c>
      <c r="BT56" s="78">
        <v>0</v>
      </c>
      <c r="BU56" s="78">
        <v>2.0961010704923001E-13</v>
      </c>
      <c r="BV56" s="78">
        <v>0</v>
      </c>
      <c r="BW56" s="110">
        <f t="shared" si="0"/>
        <v>214.22969799999996</v>
      </c>
      <c r="BX56" s="110">
        <f t="shared" si="1"/>
        <v>0</v>
      </c>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c r="DM56" s="114"/>
      <c r="DN56" s="114"/>
      <c r="DO56" s="114"/>
      <c r="DP56" s="114"/>
      <c r="DQ56" s="114"/>
      <c r="DR56" s="114"/>
      <c r="DS56" s="114"/>
      <c r="DT56" s="114"/>
      <c r="DU56" s="114"/>
      <c r="DV56" s="114"/>
      <c r="DW56" s="114"/>
      <c r="DX56" s="114"/>
      <c r="DY56" s="114"/>
      <c r="DZ56" s="114"/>
      <c r="EA56" s="114"/>
      <c r="EB56" s="114"/>
      <c r="EC56" s="114"/>
      <c r="ED56" s="114"/>
      <c r="EE56" s="114"/>
      <c r="EF56" s="114"/>
      <c r="EG56" s="114"/>
      <c r="EH56" s="114"/>
      <c r="EI56" s="114"/>
      <c r="EJ56" s="114"/>
      <c r="EK56" s="114"/>
      <c r="EL56" s="114"/>
      <c r="EM56" s="114"/>
      <c r="EN56" s="114"/>
      <c r="EO56" s="114"/>
      <c r="EP56" s="114"/>
      <c r="EQ56" s="114"/>
      <c r="ER56" s="114"/>
      <c r="ES56" s="114"/>
      <c r="ET56" s="114"/>
      <c r="EU56" s="114"/>
      <c r="EV56" s="114"/>
      <c r="EW56" s="114"/>
      <c r="EX56" s="114"/>
      <c r="EY56" s="114"/>
      <c r="EZ56" s="114"/>
      <c r="FA56" s="114"/>
      <c r="FB56" s="114"/>
      <c r="FC56" s="114"/>
      <c r="FD56" s="114"/>
      <c r="FE56" s="114"/>
      <c r="FF56" s="114"/>
      <c r="FG56" s="114"/>
      <c r="FH56" s="114"/>
      <c r="FI56" s="114"/>
      <c r="FJ56" s="114"/>
      <c r="FK56" s="114"/>
      <c r="FL56" s="114"/>
      <c r="FM56" s="114"/>
      <c r="FN56" s="114"/>
      <c r="FO56" s="114"/>
      <c r="FP56" s="114"/>
      <c r="FQ56" s="114"/>
      <c r="FR56" s="114"/>
      <c r="FS56" s="114"/>
      <c r="FT56" s="114"/>
      <c r="FU56" s="114"/>
      <c r="FV56" s="114"/>
      <c r="FW56" s="114"/>
      <c r="FX56" s="114"/>
      <c r="FY56" s="114"/>
      <c r="FZ56" s="114"/>
      <c r="GA56" s="114"/>
      <c r="GB56" s="114"/>
      <c r="GC56" s="114"/>
      <c r="GD56" s="114"/>
      <c r="GE56" s="114"/>
      <c r="GF56" s="114"/>
      <c r="GG56" s="114"/>
      <c r="GH56" s="114"/>
      <c r="GI56" s="114"/>
      <c r="GJ56" s="114"/>
      <c r="GK56" s="114"/>
      <c r="GL56" s="114"/>
      <c r="GM56" s="114"/>
      <c r="GN56" s="114"/>
      <c r="GO56" s="114"/>
      <c r="GP56" s="114"/>
      <c r="GQ56" s="114"/>
      <c r="GR56" s="114"/>
      <c r="GS56" s="114"/>
      <c r="GT56" s="114"/>
      <c r="GU56" s="114"/>
      <c r="GV56" s="114"/>
      <c r="GW56" s="114"/>
      <c r="GX56" s="114"/>
      <c r="GY56" s="114"/>
      <c r="GZ56" s="114"/>
      <c r="HA56" s="114"/>
      <c r="HB56" s="114"/>
      <c r="HC56" s="114"/>
      <c r="HD56" s="114"/>
      <c r="HE56" s="114"/>
      <c r="HF56" s="114"/>
      <c r="HG56" s="114"/>
      <c r="HH56" s="114"/>
      <c r="HI56" s="114"/>
      <c r="HJ56" s="114"/>
      <c r="HK56" s="114"/>
      <c r="HL56" s="114"/>
      <c r="HM56" s="114"/>
      <c r="HN56" s="114"/>
      <c r="HO56" s="114"/>
      <c r="HP56" s="114"/>
      <c r="HQ56" s="114"/>
      <c r="HR56" s="114"/>
      <c r="HS56" s="114"/>
      <c r="HT56" s="114"/>
      <c r="HU56" s="114"/>
      <c r="HV56" s="114"/>
      <c r="HW56" s="114"/>
      <c r="HX56" s="114"/>
      <c r="HY56" s="114"/>
      <c r="HZ56" s="114"/>
      <c r="IA56" s="114"/>
      <c r="IB56" s="114"/>
      <c r="IC56" s="114"/>
      <c r="ID56" s="114"/>
      <c r="IE56" s="114"/>
      <c r="IF56" s="114"/>
      <c r="IG56" s="114"/>
      <c r="IH56" s="114"/>
      <c r="II56" s="114"/>
      <c r="IJ56" s="114"/>
      <c r="IK56" s="114"/>
      <c r="IL56" s="114"/>
      <c r="IM56" s="114"/>
      <c r="IN56" s="114"/>
      <c r="IO56" s="114"/>
      <c r="IP56" s="114"/>
      <c r="IQ56" s="114"/>
      <c r="IR56" s="114"/>
      <c r="IS56" s="114"/>
      <c r="IT56" s="114"/>
      <c r="IU56" s="114"/>
      <c r="IV56" s="114"/>
    </row>
    <row r="57" spans="1:256" s="53" customFormat="1" ht="20.25" customHeight="1" x14ac:dyDescent="0.15">
      <c r="A57" s="261"/>
      <c r="B57" s="69" t="s">
        <v>37</v>
      </c>
      <c r="C57" s="81">
        <v>10.08</v>
      </c>
      <c r="D57" s="81">
        <v>33</v>
      </c>
      <c r="E57" s="82">
        <v>11.770200840728601</v>
      </c>
      <c r="F57" s="82">
        <v>7.51</v>
      </c>
      <c r="G57" s="81">
        <v>9</v>
      </c>
      <c r="H57" s="74">
        <v>5.03</v>
      </c>
      <c r="I57" s="74">
        <v>5</v>
      </c>
      <c r="J57" s="74">
        <v>2.8</v>
      </c>
      <c r="K57" s="74">
        <v>2</v>
      </c>
      <c r="L57" s="81">
        <v>4.72</v>
      </c>
      <c r="M57" s="81">
        <v>26</v>
      </c>
      <c r="N57" s="81">
        <v>10.120068610634601</v>
      </c>
      <c r="O57" s="81">
        <v>3.76</v>
      </c>
      <c r="P57" s="81">
        <v>7</v>
      </c>
      <c r="Q57" s="81">
        <v>0</v>
      </c>
      <c r="R57" s="81">
        <v>0</v>
      </c>
      <c r="S57" s="81">
        <v>0</v>
      </c>
      <c r="T57" s="81">
        <v>0</v>
      </c>
      <c r="U57" s="81">
        <v>0</v>
      </c>
      <c r="V57" s="81">
        <v>4.72</v>
      </c>
      <c r="W57" s="81">
        <v>26</v>
      </c>
      <c r="X57" s="81">
        <v>10.120068610634601</v>
      </c>
      <c r="Y57" s="81">
        <v>3.76</v>
      </c>
      <c r="Z57" s="81">
        <v>7</v>
      </c>
      <c r="AA57" s="81">
        <v>0</v>
      </c>
      <c r="AB57" s="81">
        <v>0</v>
      </c>
      <c r="AC57" s="81">
        <v>0</v>
      </c>
      <c r="AD57" s="81">
        <v>0</v>
      </c>
      <c r="AE57" s="81">
        <v>0</v>
      </c>
      <c r="AF57" s="81">
        <v>0</v>
      </c>
      <c r="AG57" s="81">
        <v>0</v>
      </c>
      <c r="AH57" s="81">
        <v>0</v>
      </c>
      <c r="AI57" s="81">
        <v>0</v>
      </c>
      <c r="AJ57" s="81">
        <v>0</v>
      </c>
      <c r="AK57" s="81">
        <v>0</v>
      </c>
      <c r="AL57" s="81">
        <v>0</v>
      </c>
      <c r="AM57" s="81">
        <v>0</v>
      </c>
      <c r="AN57" s="81">
        <v>0</v>
      </c>
      <c r="AO57" s="81">
        <v>0</v>
      </c>
      <c r="AP57" s="81">
        <v>0</v>
      </c>
      <c r="AQ57" s="81">
        <v>0</v>
      </c>
      <c r="AR57" s="81">
        <v>0</v>
      </c>
      <c r="AS57" s="81">
        <v>0</v>
      </c>
      <c r="AT57" s="81">
        <v>0</v>
      </c>
      <c r="AU57" s="81">
        <v>0</v>
      </c>
      <c r="AV57" s="81">
        <v>0</v>
      </c>
      <c r="AW57" s="81">
        <v>0</v>
      </c>
      <c r="AX57" s="81">
        <v>0</v>
      </c>
      <c r="AY57" s="81">
        <v>0</v>
      </c>
      <c r="AZ57" s="81">
        <v>0</v>
      </c>
      <c r="BA57" s="81">
        <v>0</v>
      </c>
      <c r="BB57" s="81">
        <v>0</v>
      </c>
      <c r="BC57" s="81">
        <v>0</v>
      </c>
      <c r="BD57" s="81">
        <v>0</v>
      </c>
      <c r="BE57" s="81">
        <v>0</v>
      </c>
      <c r="BF57" s="81">
        <v>0</v>
      </c>
      <c r="BG57" s="81">
        <v>0</v>
      </c>
      <c r="BH57" s="81">
        <v>0</v>
      </c>
      <c r="BI57" s="81">
        <v>0</v>
      </c>
      <c r="BJ57" s="81">
        <v>0</v>
      </c>
      <c r="BK57" s="81">
        <v>0.33</v>
      </c>
      <c r="BL57" s="81">
        <v>2</v>
      </c>
      <c r="BM57" s="81">
        <v>0</v>
      </c>
      <c r="BN57" s="81">
        <v>0</v>
      </c>
      <c r="BO57" s="81">
        <v>0</v>
      </c>
      <c r="BP57" s="81">
        <v>0</v>
      </c>
      <c r="BQ57" s="81">
        <v>0.95</v>
      </c>
      <c r="BR57" s="81">
        <v>0</v>
      </c>
      <c r="BS57" s="81">
        <v>0</v>
      </c>
      <c r="BT57" s="81">
        <v>0</v>
      </c>
      <c r="BU57" s="81">
        <v>0</v>
      </c>
      <c r="BV57" s="81">
        <v>0</v>
      </c>
      <c r="BW57" s="110">
        <f t="shared" si="0"/>
        <v>10.08</v>
      </c>
      <c r="BX57" s="110">
        <f t="shared" si="1"/>
        <v>0</v>
      </c>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c r="DM57" s="114"/>
      <c r="DN57" s="114"/>
      <c r="DO57" s="114"/>
      <c r="DP57" s="114"/>
      <c r="DQ57" s="114"/>
      <c r="DR57" s="114"/>
      <c r="DS57" s="114"/>
      <c r="DT57" s="114"/>
      <c r="DU57" s="114"/>
      <c r="DV57" s="114"/>
      <c r="DW57" s="114"/>
      <c r="DX57" s="114"/>
      <c r="DY57" s="114"/>
      <c r="DZ57" s="114"/>
      <c r="EA57" s="114"/>
      <c r="EB57" s="114"/>
      <c r="EC57" s="114"/>
      <c r="ED57" s="114"/>
      <c r="EE57" s="114"/>
      <c r="EF57" s="114"/>
      <c r="EG57" s="114"/>
      <c r="EH57" s="114"/>
      <c r="EI57" s="114"/>
      <c r="EJ57" s="114"/>
      <c r="EK57" s="114"/>
      <c r="EL57" s="114"/>
      <c r="EM57" s="114"/>
      <c r="EN57" s="114"/>
      <c r="EO57" s="114"/>
      <c r="EP57" s="114"/>
      <c r="EQ57" s="114"/>
      <c r="ER57" s="114"/>
      <c r="ES57" s="114"/>
      <c r="ET57" s="114"/>
      <c r="EU57" s="114"/>
      <c r="EV57" s="114"/>
      <c r="EW57" s="114"/>
      <c r="EX57" s="114"/>
      <c r="EY57" s="114"/>
      <c r="EZ57" s="114"/>
      <c r="FA57" s="114"/>
      <c r="FB57" s="114"/>
      <c r="FC57" s="114"/>
      <c r="FD57" s="114"/>
      <c r="FE57" s="114"/>
      <c r="FF57" s="114"/>
      <c r="FG57" s="114"/>
      <c r="FH57" s="114"/>
      <c r="FI57" s="114"/>
      <c r="FJ57" s="114"/>
      <c r="FK57" s="114"/>
      <c r="FL57" s="114"/>
      <c r="FM57" s="114"/>
      <c r="FN57" s="114"/>
      <c r="FO57" s="114"/>
      <c r="FP57" s="114"/>
      <c r="FQ57" s="114"/>
      <c r="FR57" s="114"/>
      <c r="FS57" s="114"/>
      <c r="FT57" s="114"/>
      <c r="FU57" s="114"/>
      <c r="FV57" s="114"/>
      <c r="FW57" s="114"/>
      <c r="FX57" s="114"/>
      <c r="FY57" s="114"/>
      <c r="FZ57" s="114"/>
      <c r="GA57" s="114"/>
      <c r="GB57" s="114"/>
      <c r="GC57" s="114"/>
      <c r="GD57" s="114"/>
      <c r="GE57" s="114"/>
      <c r="GF57" s="114"/>
      <c r="GG57" s="114"/>
      <c r="GH57" s="114"/>
      <c r="GI57" s="114"/>
      <c r="GJ57" s="114"/>
      <c r="GK57" s="114"/>
      <c r="GL57" s="114"/>
      <c r="GM57" s="114"/>
      <c r="GN57" s="114"/>
      <c r="GO57" s="114"/>
      <c r="GP57" s="114"/>
      <c r="GQ57" s="114"/>
      <c r="GR57" s="114"/>
      <c r="GS57" s="114"/>
      <c r="GT57" s="114"/>
      <c r="GU57" s="114"/>
      <c r="GV57" s="114"/>
      <c r="GW57" s="114"/>
      <c r="GX57" s="114"/>
      <c r="GY57" s="114"/>
      <c r="GZ57" s="114"/>
      <c r="HA57" s="114"/>
      <c r="HB57" s="114"/>
      <c r="HC57" s="114"/>
      <c r="HD57" s="114"/>
      <c r="HE57" s="114"/>
      <c r="HF57" s="114"/>
      <c r="HG57" s="114"/>
      <c r="HH57" s="114"/>
      <c r="HI57" s="114"/>
      <c r="HJ57" s="114"/>
      <c r="HK57" s="114"/>
      <c r="HL57" s="114"/>
      <c r="HM57" s="114"/>
      <c r="HN57" s="114"/>
      <c r="HO57" s="114"/>
      <c r="HP57" s="114"/>
      <c r="HQ57" s="114"/>
      <c r="HR57" s="114"/>
      <c r="HS57" s="114"/>
      <c r="HT57" s="114"/>
      <c r="HU57" s="114"/>
      <c r="HV57" s="114"/>
      <c r="HW57" s="114"/>
      <c r="HX57" s="114"/>
      <c r="HY57" s="114"/>
      <c r="HZ57" s="114"/>
      <c r="IA57" s="114"/>
      <c r="IB57" s="114"/>
      <c r="IC57" s="114"/>
      <c r="ID57" s="114"/>
      <c r="IE57" s="114"/>
      <c r="IF57" s="114"/>
      <c r="IG57" s="114"/>
      <c r="IH57" s="114"/>
      <c r="II57" s="114"/>
      <c r="IJ57" s="114"/>
      <c r="IK57" s="114"/>
      <c r="IL57" s="114"/>
      <c r="IM57" s="114"/>
      <c r="IN57" s="114"/>
      <c r="IO57" s="114"/>
      <c r="IP57" s="114"/>
      <c r="IQ57" s="114"/>
      <c r="IR57" s="114"/>
      <c r="IS57" s="114"/>
      <c r="IT57" s="114"/>
      <c r="IU57" s="114"/>
      <c r="IV57" s="114"/>
    </row>
    <row r="58" spans="1:256" s="53" customFormat="1" ht="20.25" customHeight="1" x14ac:dyDescent="0.15">
      <c r="A58" s="261"/>
      <c r="B58" s="69" t="s">
        <v>34</v>
      </c>
      <c r="C58" s="74">
        <v>145.551187</v>
      </c>
      <c r="D58" s="74">
        <v>274</v>
      </c>
      <c r="E58" s="82">
        <v>41.527111981504902</v>
      </c>
      <c r="F58" s="82">
        <v>1010.919864</v>
      </c>
      <c r="G58" s="74">
        <v>179</v>
      </c>
      <c r="H58" s="74"/>
      <c r="I58" s="74">
        <v>0</v>
      </c>
      <c r="J58" s="74">
        <v>1.7</v>
      </c>
      <c r="K58" s="74">
        <v>2</v>
      </c>
      <c r="L58" s="74">
        <v>128.27284399999999</v>
      </c>
      <c r="M58" s="74">
        <v>238</v>
      </c>
      <c r="N58" s="74">
        <v>47.779909021650298</v>
      </c>
      <c r="O58" s="74">
        <v>507.48454099999998</v>
      </c>
      <c r="P58" s="74">
        <v>126</v>
      </c>
      <c r="Q58" s="74">
        <v>24.085871999999998</v>
      </c>
      <c r="R58" s="74">
        <v>76</v>
      </c>
      <c r="S58" s="74">
        <v>1587.3465021975601</v>
      </c>
      <c r="T58" s="74">
        <v>203.02139399999999</v>
      </c>
      <c r="U58" s="74">
        <v>50</v>
      </c>
      <c r="V58" s="74">
        <v>126.446744</v>
      </c>
      <c r="W58" s="74">
        <v>228</v>
      </c>
      <c r="X58" s="74">
        <v>51.042207187587401</v>
      </c>
      <c r="Y58" s="74">
        <v>472.35454099999998</v>
      </c>
      <c r="Z58" s="74">
        <v>119</v>
      </c>
      <c r="AA58" s="74">
        <v>1.8261000000000001</v>
      </c>
      <c r="AB58" s="74">
        <v>10</v>
      </c>
      <c r="AC58" s="74">
        <v>35.130000000000003</v>
      </c>
      <c r="AD58" s="74">
        <v>7</v>
      </c>
      <c r="AE58" s="74">
        <v>0</v>
      </c>
      <c r="AF58" s="74">
        <v>0</v>
      </c>
      <c r="AG58" s="74">
        <v>0</v>
      </c>
      <c r="AH58" s="74">
        <v>0</v>
      </c>
      <c r="AI58" s="74"/>
      <c r="AJ58" s="74"/>
      <c r="AK58" s="74"/>
      <c r="AL58" s="74"/>
      <c r="AM58" s="74"/>
      <c r="AN58" s="74"/>
      <c r="AO58" s="74"/>
      <c r="AP58" s="74"/>
      <c r="AQ58" s="74">
        <v>0</v>
      </c>
      <c r="AR58" s="74">
        <v>0</v>
      </c>
      <c r="AS58" s="74">
        <v>0.2</v>
      </c>
      <c r="AT58" s="74">
        <v>1</v>
      </c>
      <c r="AU58" s="74">
        <v>0</v>
      </c>
      <c r="AV58" s="74">
        <v>0</v>
      </c>
      <c r="AW58" s="74">
        <v>0</v>
      </c>
      <c r="AX58" s="74">
        <v>0</v>
      </c>
      <c r="AY58" s="74">
        <v>0</v>
      </c>
      <c r="AZ58" s="74">
        <v>0</v>
      </c>
      <c r="BA58" s="74">
        <v>402</v>
      </c>
      <c r="BB58" s="74">
        <v>2</v>
      </c>
      <c r="BC58" s="74">
        <v>0</v>
      </c>
      <c r="BD58" s="74">
        <v>0</v>
      </c>
      <c r="BE58" s="74">
        <v>0</v>
      </c>
      <c r="BF58" s="74">
        <v>0</v>
      </c>
      <c r="BG58" s="74">
        <v>7.1517499999999998</v>
      </c>
      <c r="BH58" s="74">
        <v>2</v>
      </c>
      <c r="BI58" s="74">
        <v>45.238622999999997</v>
      </c>
      <c r="BJ58" s="74">
        <v>36</v>
      </c>
      <c r="BK58" s="74">
        <v>9.7083279999999998</v>
      </c>
      <c r="BL58" s="74">
        <v>28</v>
      </c>
      <c r="BM58" s="74">
        <v>54.1967</v>
      </c>
      <c r="BN58" s="74">
        <v>12</v>
      </c>
      <c r="BO58" s="74">
        <v>0.418264999999999</v>
      </c>
      <c r="BP58" s="74">
        <v>6</v>
      </c>
      <c r="BQ58" s="74">
        <v>0</v>
      </c>
      <c r="BR58" s="74">
        <v>0</v>
      </c>
      <c r="BS58" s="74">
        <v>0</v>
      </c>
      <c r="BT58" s="74">
        <v>0</v>
      </c>
      <c r="BU58" s="74">
        <v>0.100000000000047</v>
      </c>
      <c r="BV58" s="74">
        <v>0</v>
      </c>
      <c r="BW58" s="110">
        <f t="shared" si="0"/>
        <v>145.55118699999997</v>
      </c>
      <c r="BX58" s="110">
        <f t="shared" si="1"/>
        <v>0</v>
      </c>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c r="DM58" s="114"/>
      <c r="DN58" s="114"/>
      <c r="DO58" s="114"/>
      <c r="DP58" s="114"/>
      <c r="DQ58" s="114"/>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114"/>
      <c r="FZ58" s="114"/>
      <c r="GA58" s="114"/>
      <c r="GB58" s="114"/>
      <c r="GC58" s="114"/>
      <c r="GD58" s="114"/>
      <c r="GE58" s="114"/>
      <c r="GF58" s="114"/>
      <c r="GG58" s="114"/>
      <c r="GH58" s="114"/>
      <c r="GI58" s="114"/>
      <c r="GJ58" s="114"/>
      <c r="GK58" s="114"/>
      <c r="GL58" s="114"/>
      <c r="GM58" s="114"/>
      <c r="GN58" s="114"/>
      <c r="GO58" s="114"/>
      <c r="GP58" s="114"/>
      <c r="GQ58" s="114"/>
      <c r="GR58" s="114"/>
      <c r="GS58" s="114"/>
      <c r="GT58" s="114"/>
      <c r="GU58" s="114"/>
      <c r="GV58" s="114"/>
      <c r="GW58" s="114"/>
      <c r="GX58" s="114"/>
      <c r="GY58" s="114"/>
      <c r="GZ58" s="114"/>
      <c r="HA58" s="114"/>
      <c r="HB58" s="114"/>
      <c r="HC58" s="114"/>
      <c r="HD58" s="114"/>
      <c r="HE58" s="114"/>
      <c r="HF58" s="114"/>
      <c r="HG58" s="114"/>
      <c r="HH58" s="114"/>
      <c r="HI58" s="114"/>
      <c r="HJ58" s="114"/>
      <c r="HK58" s="114"/>
      <c r="HL58" s="114"/>
      <c r="HM58" s="114"/>
      <c r="HN58" s="114"/>
      <c r="HO58" s="114"/>
      <c r="HP58" s="114"/>
      <c r="HQ58" s="114"/>
      <c r="HR58" s="114"/>
      <c r="HS58" s="114"/>
      <c r="HT58" s="114"/>
      <c r="HU58" s="114"/>
      <c r="HV58" s="114"/>
      <c r="HW58" s="114"/>
      <c r="HX58" s="114"/>
      <c r="HY58" s="114"/>
      <c r="HZ58" s="114"/>
      <c r="IA58" s="114"/>
      <c r="IB58" s="114"/>
      <c r="IC58" s="114"/>
      <c r="ID58" s="114"/>
      <c r="IE58" s="114"/>
      <c r="IF58" s="114"/>
      <c r="IG58" s="114"/>
      <c r="IH58" s="114"/>
      <c r="II58" s="114"/>
      <c r="IJ58" s="114"/>
      <c r="IK58" s="114"/>
      <c r="IL58" s="114"/>
      <c r="IM58" s="114"/>
      <c r="IN58" s="114"/>
      <c r="IO58" s="114"/>
      <c r="IP58" s="114"/>
      <c r="IQ58" s="114"/>
      <c r="IR58" s="114"/>
      <c r="IS58" s="114"/>
      <c r="IT58" s="114"/>
      <c r="IU58" s="114"/>
      <c r="IV58" s="114"/>
    </row>
    <row r="59" spans="1:256" s="53" customFormat="1" ht="20.25" customHeight="1" x14ac:dyDescent="0.15">
      <c r="A59" s="261"/>
      <c r="B59" s="69" t="s">
        <v>48</v>
      </c>
      <c r="C59" s="74">
        <v>46.13</v>
      </c>
      <c r="D59" s="74">
        <v>49</v>
      </c>
      <c r="E59" s="82">
        <v>38.515488018702499</v>
      </c>
      <c r="F59" s="82">
        <v>508.28</v>
      </c>
      <c r="G59" s="74">
        <v>69</v>
      </c>
      <c r="H59" s="74">
        <v>0</v>
      </c>
      <c r="I59" s="74">
        <v>0</v>
      </c>
      <c r="J59" s="74">
        <v>0</v>
      </c>
      <c r="K59" s="74">
        <v>0</v>
      </c>
      <c r="L59" s="74">
        <v>17.09</v>
      </c>
      <c r="M59" s="74">
        <v>41</v>
      </c>
      <c r="N59" s="74">
        <v>18.227389078498302</v>
      </c>
      <c r="O59" s="74">
        <v>257.76</v>
      </c>
      <c r="P59" s="74">
        <v>55</v>
      </c>
      <c r="Q59" s="74">
        <v>0</v>
      </c>
      <c r="R59" s="74">
        <v>0</v>
      </c>
      <c r="S59" s="74">
        <v>0</v>
      </c>
      <c r="T59" s="74">
        <v>0</v>
      </c>
      <c r="U59" s="74">
        <v>0</v>
      </c>
      <c r="V59" s="74">
        <v>17.09</v>
      </c>
      <c r="W59" s="74">
        <v>41</v>
      </c>
      <c r="X59" s="74">
        <v>18.227389078498302</v>
      </c>
      <c r="Y59" s="74">
        <v>257.76</v>
      </c>
      <c r="Z59" s="74">
        <v>55</v>
      </c>
      <c r="AA59" s="74">
        <v>0</v>
      </c>
      <c r="AB59" s="74">
        <v>0</v>
      </c>
      <c r="AC59" s="74">
        <v>0</v>
      </c>
      <c r="AD59" s="74">
        <v>0</v>
      </c>
      <c r="AE59" s="74">
        <v>0</v>
      </c>
      <c r="AF59" s="74">
        <v>0</v>
      </c>
      <c r="AG59" s="74">
        <v>0</v>
      </c>
      <c r="AH59" s="74">
        <v>0</v>
      </c>
      <c r="AI59" s="74">
        <v>0</v>
      </c>
      <c r="AJ59" s="74">
        <v>0</v>
      </c>
      <c r="AK59" s="74">
        <v>0</v>
      </c>
      <c r="AL59" s="74">
        <v>0</v>
      </c>
      <c r="AM59" s="74">
        <v>0</v>
      </c>
      <c r="AN59" s="74">
        <v>0</v>
      </c>
      <c r="AO59" s="74">
        <v>0</v>
      </c>
      <c r="AP59" s="74">
        <v>0</v>
      </c>
      <c r="AQ59" s="74">
        <v>0</v>
      </c>
      <c r="AR59" s="74">
        <v>0</v>
      </c>
      <c r="AS59" s="74">
        <v>0</v>
      </c>
      <c r="AT59" s="74">
        <v>0</v>
      </c>
      <c r="AU59" s="74">
        <v>0</v>
      </c>
      <c r="AV59" s="74">
        <v>0</v>
      </c>
      <c r="AW59" s="74">
        <v>0</v>
      </c>
      <c r="AX59" s="74">
        <v>0</v>
      </c>
      <c r="AY59" s="74">
        <v>0</v>
      </c>
      <c r="AZ59" s="74">
        <v>0</v>
      </c>
      <c r="BA59" s="74">
        <v>3.56</v>
      </c>
      <c r="BB59" s="74">
        <v>1</v>
      </c>
      <c r="BC59" s="74">
        <v>0</v>
      </c>
      <c r="BD59" s="74">
        <v>0</v>
      </c>
      <c r="BE59" s="74">
        <v>0</v>
      </c>
      <c r="BF59" s="74">
        <v>0</v>
      </c>
      <c r="BG59" s="74">
        <v>0.02</v>
      </c>
      <c r="BH59" s="74">
        <v>1</v>
      </c>
      <c r="BI59" s="74">
        <v>45.15</v>
      </c>
      <c r="BJ59" s="74">
        <v>10</v>
      </c>
      <c r="BK59" s="74">
        <v>28</v>
      </c>
      <c r="BL59" s="74">
        <v>6</v>
      </c>
      <c r="BM59" s="74">
        <v>194.51</v>
      </c>
      <c r="BN59" s="74">
        <v>2</v>
      </c>
      <c r="BO59" s="74">
        <v>1.02</v>
      </c>
      <c r="BP59" s="74">
        <v>1</v>
      </c>
      <c r="BQ59" s="74">
        <v>7.3</v>
      </c>
      <c r="BR59" s="74">
        <v>1</v>
      </c>
      <c r="BS59" s="74">
        <v>0</v>
      </c>
      <c r="BT59" s="74">
        <v>0</v>
      </c>
      <c r="BU59" s="74">
        <v>0</v>
      </c>
      <c r="BV59" s="74">
        <v>0</v>
      </c>
      <c r="BW59" s="110">
        <f t="shared" si="0"/>
        <v>46.13</v>
      </c>
      <c r="BX59" s="110">
        <f t="shared" si="1"/>
        <v>0</v>
      </c>
      <c r="BY59" s="116"/>
      <c r="BZ59" s="116"/>
      <c r="CA59" s="116"/>
      <c r="CB59" s="116"/>
      <c r="CC59" s="116"/>
      <c r="CD59" s="116"/>
      <c r="CE59" s="116"/>
      <c r="CF59" s="116"/>
      <c r="CG59" s="116"/>
      <c r="CH59" s="116"/>
      <c r="CI59" s="116"/>
      <c r="CJ59" s="116"/>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c r="DM59" s="114"/>
      <c r="DN59" s="114"/>
      <c r="DO59" s="114"/>
      <c r="DP59" s="114"/>
      <c r="DQ59" s="114"/>
      <c r="DR59" s="114"/>
      <c r="DS59" s="114"/>
      <c r="DT59" s="114"/>
      <c r="DU59" s="114"/>
      <c r="DV59" s="114"/>
      <c r="DW59" s="114"/>
      <c r="DX59" s="114"/>
      <c r="DY59" s="114"/>
      <c r="DZ59" s="114"/>
      <c r="EA59" s="114"/>
      <c r="EB59" s="114"/>
      <c r="EC59" s="114"/>
      <c r="ED59" s="114"/>
      <c r="EE59" s="114"/>
      <c r="EF59" s="114"/>
      <c r="EG59" s="114"/>
      <c r="EH59" s="114"/>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4"/>
      <c r="FU59" s="114"/>
      <c r="FV59" s="114"/>
      <c r="FW59" s="114"/>
      <c r="FX59" s="114"/>
      <c r="FY59" s="114"/>
      <c r="FZ59" s="114"/>
      <c r="GA59" s="114"/>
      <c r="GB59" s="114"/>
      <c r="GC59" s="114"/>
      <c r="GD59" s="114"/>
      <c r="GE59" s="114"/>
      <c r="GF59" s="114"/>
      <c r="GG59" s="114"/>
      <c r="GH59" s="114"/>
      <c r="GI59" s="114"/>
      <c r="GJ59" s="114"/>
      <c r="GK59" s="114"/>
      <c r="GL59" s="114"/>
      <c r="GM59" s="114"/>
      <c r="GN59" s="114"/>
      <c r="GO59" s="114"/>
      <c r="GP59" s="114"/>
      <c r="GQ59" s="114"/>
      <c r="GR59" s="114"/>
      <c r="GS59" s="114"/>
      <c r="GT59" s="114"/>
      <c r="GU59" s="114"/>
      <c r="GV59" s="114"/>
      <c r="GW59" s="114"/>
      <c r="GX59" s="114"/>
      <c r="GY59" s="114"/>
      <c r="GZ59" s="114"/>
      <c r="HA59" s="114"/>
      <c r="HB59" s="114"/>
      <c r="HC59" s="114"/>
      <c r="HD59" s="114"/>
      <c r="HE59" s="114"/>
      <c r="HF59" s="114"/>
      <c r="HG59" s="114"/>
      <c r="HH59" s="114"/>
      <c r="HI59" s="114"/>
      <c r="HJ59" s="114"/>
      <c r="HK59" s="114"/>
      <c r="HL59" s="114"/>
      <c r="HM59" s="114"/>
      <c r="HN59" s="114"/>
      <c r="HO59" s="114"/>
      <c r="HP59" s="114"/>
      <c r="HQ59" s="114"/>
      <c r="HR59" s="114"/>
      <c r="HS59" s="114"/>
      <c r="HT59" s="114"/>
      <c r="HU59" s="114"/>
      <c r="HV59" s="114"/>
      <c r="HW59" s="114"/>
      <c r="HX59" s="114"/>
      <c r="HY59" s="114"/>
      <c r="HZ59" s="114"/>
      <c r="IA59" s="114"/>
      <c r="IB59" s="114"/>
      <c r="IC59" s="114"/>
      <c r="ID59" s="114"/>
      <c r="IE59" s="114"/>
      <c r="IF59" s="114"/>
      <c r="IG59" s="114"/>
      <c r="IH59" s="114"/>
      <c r="II59" s="114"/>
      <c r="IJ59" s="114"/>
      <c r="IK59" s="114"/>
      <c r="IL59" s="114"/>
      <c r="IM59" s="114"/>
      <c r="IN59" s="114"/>
      <c r="IO59" s="114"/>
      <c r="IP59" s="114"/>
      <c r="IQ59" s="114"/>
      <c r="IR59" s="114"/>
      <c r="IS59" s="114"/>
      <c r="IT59" s="114"/>
      <c r="IU59" s="114"/>
      <c r="IV59" s="114"/>
    </row>
    <row r="60" spans="1:256" s="53" customFormat="1" ht="26.1" customHeight="1" x14ac:dyDescent="0.15">
      <c r="A60" s="261"/>
      <c r="B60" s="69" t="s">
        <v>46</v>
      </c>
      <c r="C60" s="74">
        <v>192.50705600000001</v>
      </c>
      <c r="D60" s="74">
        <v>212</v>
      </c>
      <c r="E60" s="82">
        <v>150.831692292437</v>
      </c>
      <c r="F60" s="82">
        <v>214.65075400000001</v>
      </c>
      <c r="G60" s="74">
        <v>129</v>
      </c>
      <c r="H60" s="74">
        <v>0</v>
      </c>
      <c r="I60" s="74">
        <v>0</v>
      </c>
      <c r="J60" s="74">
        <v>0</v>
      </c>
      <c r="K60" s="74">
        <v>0</v>
      </c>
      <c r="L60" s="74">
        <v>192.50705600000001</v>
      </c>
      <c r="M60" s="74">
        <v>212</v>
      </c>
      <c r="N60" s="74">
        <v>151.43241316460001</v>
      </c>
      <c r="O60" s="74">
        <v>205.02315400000001</v>
      </c>
      <c r="P60" s="74">
        <v>116</v>
      </c>
      <c r="Q60" s="74">
        <v>54.699939999999998</v>
      </c>
      <c r="R60" s="74">
        <v>58</v>
      </c>
      <c r="S60" s="74">
        <v>273.74803052589198</v>
      </c>
      <c r="T60" s="74">
        <v>65.197506000000004</v>
      </c>
      <c r="U60" s="74">
        <v>33</v>
      </c>
      <c r="V60" s="74">
        <v>191.534156</v>
      </c>
      <c r="W60" s="74">
        <v>205</v>
      </c>
      <c r="X60" s="74">
        <v>150.66709786744099</v>
      </c>
      <c r="Y60" s="74">
        <v>180.60568799999999</v>
      </c>
      <c r="Z60" s="74">
        <v>105</v>
      </c>
      <c r="AA60" s="74">
        <v>0.97289999999999999</v>
      </c>
      <c r="AB60" s="74">
        <v>7</v>
      </c>
      <c r="AC60" s="74">
        <v>24.417466000000001</v>
      </c>
      <c r="AD60" s="74">
        <v>11</v>
      </c>
      <c r="AE60" s="74">
        <v>0</v>
      </c>
      <c r="AF60" s="74">
        <v>0</v>
      </c>
      <c r="AG60" s="74">
        <v>0</v>
      </c>
      <c r="AH60" s="74">
        <v>0</v>
      </c>
      <c r="AI60" s="74">
        <v>0</v>
      </c>
      <c r="AJ60" s="74">
        <v>0</v>
      </c>
      <c r="AK60" s="74">
        <v>0</v>
      </c>
      <c r="AL60" s="74">
        <v>0</v>
      </c>
      <c r="AM60" s="74">
        <v>0</v>
      </c>
      <c r="AN60" s="74">
        <v>0</v>
      </c>
      <c r="AO60" s="74">
        <v>0</v>
      </c>
      <c r="AP60" s="74">
        <v>0</v>
      </c>
      <c r="AQ60" s="74">
        <v>0</v>
      </c>
      <c r="AR60" s="74">
        <v>0</v>
      </c>
      <c r="AS60" s="74">
        <v>0</v>
      </c>
      <c r="AT60" s="74">
        <v>0</v>
      </c>
      <c r="AU60" s="74">
        <v>0</v>
      </c>
      <c r="AV60" s="74">
        <v>0</v>
      </c>
      <c r="AW60" s="74">
        <v>0</v>
      </c>
      <c r="AX60" s="74">
        <v>0</v>
      </c>
      <c r="AY60" s="74">
        <v>0</v>
      </c>
      <c r="AZ60" s="74">
        <v>0</v>
      </c>
      <c r="BA60" s="74">
        <v>1.9</v>
      </c>
      <c r="BB60" s="74">
        <v>3</v>
      </c>
      <c r="BC60" s="74">
        <v>0</v>
      </c>
      <c r="BD60" s="74">
        <v>0</v>
      </c>
      <c r="BE60" s="74">
        <v>0</v>
      </c>
      <c r="BF60" s="74">
        <v>0</v>
      </c>
      <c r="BG60" s="74">
        <v>0</v>
      </c>
      <c r="BH60" s="74">
        <v>0</v>
      </c>
      <c r="BI60" s="74">
        <v>3.56</v>
      </c>
      <c r="BJ60" s="74">
        <v>3</v>
      </c>
      <c r="BK60" s="74">
        <v>0</v>
      </c>
      <c r="BL60" s="74">
        <v>0</v>
      </c>
      <c r="BM60" s="74">
        <v>4.1676000000000002</v>
      </c>
      <c r="BN60" s="74">
        <v>7</v>
      </c>
      <c r="BO60" s="74">
        <v>0</v>
      </c>
      <c r="BP60" s="74">
        <v>0</v>
      </c>
      <c r="BQ60" s="74">
        <v>0</v>
      </c>
      <c r="BR60" s="74">
        <v>0</v>
      </c>
      <c r="BS60" s="74">
        <v>0</v>
      </c>
      <c r="BT60" s="74">
        <v>0</v>
      </c>
      <c r="BU60" s="74">
        <v>0</v>
      </c>
      <c r="BV60" s="74">
        <v>0</v>
      </c>
      <c r="BW60" s="110">
        <f t="shared" si="0"/>
        <v>192.50705600000001</v>
      </c>
      <c r="BX60" s="110">
        <f t="shared" si="1"/>
        <v>0</v>
      </c>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c r="DM60" s="114"/>
      <c r="DN60" s="114"/>
      <c r="DO60" s="114"/>
      <c r="DP60" s="114"/>
      <c r="DQ60" s="114"/>
      <c r="DR60" s="114"/>
      <c r="DS60" s="114"/>
      <c r="DT60" s="114"/>
      <c r="DU60" s="114"/>
      <c r="DV60" s="114"/>
      <c r="DW60" s="114"/>
      <c r="DX60" s="114"/>
      <c r="DY60" s="114"/>
      <c r="DZ60" s="114"/>
      <c r="EA60" s="114"/>
      <c r="EB60" s="114"/>
      <c r="EC60" s="114"/>
      <c r="ED60" s="114"/>
      <c r="EE60" s="114"/>
      <c r="EF60" s="114"/>
      <c r="EG60" s="114"/>
      <c r="EH60" s="114"/>
      <c r="EI60" s="114"/>
      <c r="EJ60" s="114"/>
      <c r="EK60" s="114"/>
      <c r="EL60" s="114"/>
      <c r="EM60" s="114"/>
      <c r="EN60" s="114"/>
      <c r="EO60" s="114"/>
      <c r="EP60" s="114"/>
      <c r="EQ60" s="114"/>
      <c r="ER60" s="114"/>
      <c r="ES60" s="114"/>
      <c r="ET60" s="114"/>
      <c r="EU60" s="114"/>
      <c r="EV60" s="114"/>
      <c r="EW60" s="114"/>
      <c r="EX60" s="114"/>
      <c r="EY60" s="114"/>
      <c r="EZ60" s="114"/>
      <c r="FA60" s="114"/>
      <c r="FB60" s="114"/>
      <c r="FC60" s="114"/>
      <c r="FD60" s="114"/>
      <c r="FE60" s="114"/>
      <c r="FF60" s="114"/>
      <c r="FG60" s="114"/>
      <c r="FH60" s="114"/>
      <c r="FI60" s="114"/>
      <c r="FJ60" s="114"/>
      <c r="FK60" s="114"/>
      <c r="FL60" s="114"/>
      <c r="FM60" s="114"/>
      <c r="FN60" s="114"/>
      <c r="FO60" s="114"/>
      <c r="FP60" s="114"/>
      <c r="FQ60" s="114"/>
      <c r="FR60" s="114"/>
      <c r="FS60" s="114"/>
      <c r="FT60" s="114"/>
      <c r="FU60" s="114"/>
      <c r="FV60" s="114"/>
      <c r="FW60" s="114"/>
      <c r="FX60" s="114"/>
      <c r="FY60" s="114"/>
      <c r="FZ60" s="114"/>
      <c r="GA60" s="114"/>
      <c r="GB60" s="114"/>
      <c r="GC60" s="114"/>
      <c r="GD60" s="114"/>
      <c r="GE60" s="114"/>
      <c r="GF60" s="114"/>
      <c r="GG60" s="114"/>
      <c r="GH60" s="114"/>
      <c r="GI60" s="114"/>
      <c r="GJ60" s="114"/>
      <c r="GK60" s="114"/>
      <c r="GL60" s="114"/>
      <c r="GM60" s="114"/>
      <c r="GN60" s="114"/>
      <c r="GO60" s="114"/>
      <c r="GP60" s="114"/>
      <c r="GQ60" s="114"/>
      <c r="GR60" s="114"/>
      <c r="GS60" s="114"/>
      <c r="GT60" s="114"/>
      <c r="GU60" s="114"/>
      <c r="GV60" s="114"/>
      <c r="GW60" s="114"/>
      <c r="GX60" s="114"/>
      <c r="GY60" s="114"/>
      <c r="GZ60" s="114"/>
      <c r="HA60" s="114"/>
      <c r="HB60" s="114"/>
      <c r="HC60" s="114"/>
      <c r="HD60" s="114"/>
      <c r="HE60" s="114"/>
      <c r="HF60" s="114"/>
      <c r="HG60" s="114"/>
      <c r="HH60" s="114"/>
      <c r="HI60" s="114"/>
      <c r="HJ60" s="114"/>
      <c r="HK60" s="114"/>
      <c r="HL60" s="114"/>
      <c r="HM60" s="114"/>
      <c r="HN60" s="114"/>
      <c r="HO60" s="114"/>
      <c r="HP60" s="114"/>
      <c r="HQ60" s="114"/>
      <c r="HR60" s="114"/>
      <c r="HS60" s="114"/>
      <c r="HT60" s="114"/>
      <c r="HU60" s="114"/>
      <c r="HV60" s="114"/>
      <c r="HW60" s="114"/>
      <c r="HX60" s="114"/>
      <c r="HY60" s="114"/>
      <c r="HZ60" s="114"/>
      <c r="IA60" s="114"/>
      <c r="IB60" s="114"/>
      <c r="IC60" s="114"/>
      <c r="ID60" s="114"/>
      <c r="IE60" s="114"/>
      <c r="IF60" s="114"/>
      <c r="IG60" s="114"/>
      <c r="IH60" s="114"/>
      <c r="II60" s="114"/>
      <c r="IJ60" s="114"/>
      <c r="IK60" s="114"/>
      <c r="IL60" s="114"/>
      <c r="IM60" s="114"/>
      <c r="IN60" s="114"/>
      <c r="IO60" s="114"/>
      <c r="IP60" s="114"/>
      <c r="IQ60" s="114"/>
      <c r="IR60" s="114"/>
      <c r="IS60" s="114"/>
      <c r="IT60" s="114"/>
      <c r="IU60" s="114"/>
      <c r="IV60" s="114"/>
    </row>
    <row r="61" spans="1:256" s="53" customFormat="1" ht="20.25" customHeight="1" x14ac:dyDescent="0.15">
      <c r="A61" s="261"/>
      <c r="B61" s="69" t="s">
        <v>39</v>
      </c>
      <c r="C61" s="86">
        <v>401.20384100000001</v>
      </c>
      <c r="D61" s="87">
        <v>1128</v>
      </c>
      <c r="E61" s="82">
        <v>35.535509226664601</v>
      </c>
      <c r="F61" s="82">
        <v>3148.210975</v>
      </c>
      <c r="G61" s="86">
        <v>1211</v>
      </c>
      <c r="H61" s="95">
        <v>3.5150000000000001</v>
      </c>
      <c r="I61" s="89">
        <v>2</v>
      </c>
      <c r="J61" s="95">
        <v>24.236999999999998</v>
      </c>
      <c r="K61" s="89">
        <v>5</v>
      </c>
      <c r="L61" s="95">
        <v>335.610097</v>
      </c>
      <c r="M61" s="89">
        <v>1039</v>
      </c>
      <c r="N61" s="87">
        <v>31.6416391643554</v>
      </c>
      <c r="O61" s="95">
        <v>2572.909991</v>
      </c>
      <c r="P61" s="95">
        <v>879</v>
      </c>
      <c r="Q61" s="95">
        <v>10.2561</v>
      </c>
      <c r="R61" s="89">
        <v>51</v>
      </c>
      <c r="S61" s="87">
        <v>41.960625475611799</v>
      </c>
      <c r="T61" s="95">
        <v>58.438699999999997</v>
      </c>
      <c r="U61" s="89">
        <v>46</v>
      </c>
      <c r="V61" s="95">
        <v>335.18060000000003</v>
      </c>
      <c r="W61" s="89">
        <v>1038</v>
      </c>
      <c r="X61" s="87">
        <v>31.601145778674599</v>
      </c>
      <c r="Y61" s="95">
        <v>2572.91</v>
      </c>
      <c r="Z61" s="95">
        <v>879</v>
      </c>
      <c r="AA61" s="95">
        <v>0</v>
      </c>
      <c r="AB61" s="89">
        <v>0</v>
      </c>
      <c r="AC61" s="95">
        <v>0</v>
      </c>
      <c r="AD61" s="89">
        <v>0</v>
      </c>
      <c r="AE61" s="95">
        <v>0</v>
      </c>
      <c r="AF61" s="103">
        <v>0</v>
      </c>
      <c r="AG61" s="95">
        <v>0</v>
      </c>
      <c r="AH61" s="103">
        <v>0</v>
      </c>
      <c r="AI61" s="89">
        <v>5.3005199999999997</v>
      </c>
      <c r="AJ61" s="89">
        <v>50</v>
      </c>
      <c r="AK61" s="89">
        <v>40.265507999999997</v>
      </c>
      <c r="AL61" s="89">
        <v>88</v>
      </c>
      <c r="AM61" s="89">
        <v>5.3005199999999997</v>
      </c>
      <c r="AN61" s="89">
        <v>50</v>
      </c>
      <c r="AO61" s="89">
        <v>40.265507999999997</v>
      </c>
      <c r="AP61" s="89">
        <v>88</v>
      </c>
      <c r="AQ61" s="106">
        <v>0.13</v>
      </c>
      <c r="AR61" s="103">
        <v>1</v>
      </c>
      <c r="AS61" s="106">
        <v>0.3</v>
      </c>
      <c r="AT61" s="103">
        <v>1</v>
      </c>
      <c r="AU61" s="89">
        <v>0</v>
      </c>
      <c r="AV61" s="89">
        <v>0</v>
      </c>
      <c r="AW61" s="89">
        <v>90.724999999999994</v>
      </c>
      <c r="AX61" s="89">
        <v>3</v>
      </c>
      <c r="AY61" s="95">
        <v>0</v>
      </c>
      <c r="AZ61" s="95">
        <v>0</v>
      </c>
      <c r="BA61" s="95">
        <v>0</v>
      </c>
      <c r="BB61" s="95">
        <v>0</v>
      </c>
      <c r="BC61" s="95">
        <v>0</v>
      </c>
      <c r="BD61" s="95">
        <v>0</v>
      </c>
      <c r="BE61" s="95">
        <v>0</v>
      </c>
      <c r="BF61" s="95">
        <v>0</v>
      </c>
      <c r="BG61" s="95">
        <v>56.454920999999999</v>
      </c>
      <c r="BH61" s="103">
        <v>30</v>
      </c>
      <c r="BI61" s="95">
        <v>377.15627599999999</v>
      </c>
      <c r="BJ61" s="103">
        <v>197</v>
      </c>
      <c r="BK61" s="106">
        <v>9.5343999999999998E-2</v>
      </c>
      <c r="BL61" s="103">
        <v>4</v>
      </c>
      <c r="BM61" s="106">
        <v>41.177999999999997</v>
      </c>
      <c r="BN61" s="103">
        <v>26</v>
      </c>
      <c r="BO61" s="89">
        <v>0</v>
      </c>
      <c r="BP61" s="89">
        <v>0</v>
      </c>
      <c r="BQ61" s="89">
        <v>0</v>
      </c>
      <c r="BR61" s="89">
        <v>0</v>
      </c>
      <c r="BS61" s="95">
        <v>9.7959000000028607E-2</v>
      </c>
      <c r="BT61" s="95">
        <v>2</v>
      </c>
      <c r="BU61" s="95">
        <v>1.4391999999998599</v>
      </c>
      <c r="BV61" s="95">
        <v>12</v>
      </c>
      <c r="BW61" s="110">
        <f t="shared" si="0"/>
        <v>401.20384100000001</v>
      </c>
      <c r="BX61" s="110">
        <f t="shared" si="1"/>
        <v>0</v>
      </c>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row>
    <row r="62" spans="1:256" s="53" customFormat="1" ht="20.25" customHeight="1" x14ac:dyDescent="0.15">
      <c r="A62" s="261"/>
      <c r="B62" s="69" t="s">
        <v>60</v>
      </c>
      <c r="C62" s="74">
        <v>47.900959999999998</v>
      </c>
      <c r="D62" s="74">
        <v>109</v>
      </c>
      <c r="E62" s="82">
        <v>60.753987277837297</v>
      </c>
      <c r="F62" s="82">
        <v>421.17930000000001</v>
      </c>
      <c r="G62" s="74">
        <v>209</v>
      </c>
      <c r="H62" s="74">
        <v>0</v>
      </c>
      <c r="I62" s="74">
        <v>0</v>
      </c>
      <c r="J62" s="74">
        <v>10.82</v>
      </c>
      <c r="K62" s="74">
        <v>14</v>
      </c>
      <c r="L62" s="74">
        <v>13.156362</v>
      </c>
      <c r="M62" s="74">
        <v>35</v>
      </c>
      <c r="N62" s="74">
        <v>42.309162579160699</v>
      </c>
      <c r="O62" s="74">
        <v>240.11495400000001</v>
      </c>
      <c r="P62" s="74">
        <v>49</v>
      </c>
      <c r="Q62" s="74">
        <v>4.4440999999999997</v>
      </c>
      <c r="R62" s="74">
        <v>2</v>
      </c>
      <c r="S62" s="74">
        <v>4958.6601653593398</v>
      </c>
      <c r="T62" s="74">
        <v>0</v>
      </c>
      <c r="U62" s="74">
        <v>0</v>
      </c>
      <c r="V62" s="74">
        <v>13.156362</v>
      </c>
      <c r="W62" s="74">
        <v>35</v>
      </c>
      <c r="X62" s="74">
        <v>42.309162579160699</v>
      </c>
      <c r="Y62" s="74">
        <v>240.11495400000001</v>
      </c>
      <c r="Z62" s="74">
        <v>49</v>
      </c>
      <c r="AA62" s="74">
        <v>0</v>
      </c>
      <c r="AB62" s="74">
        <v>0</v>
      </c>
      <c r="AC62" s="74">
        <v>0</v>
      </c>
      <c r="AD62" s="74">
        <v>0</v>
      </c>
      <c r="AE62" s="74">
        <v>0</v>
      </c>
      <c r="AF62" s="74">
        <v>0</v>
      </c>
      <c r="AG62" s="74">
        <v>0</v>
      </c>
      <c r="AH62" s="74">
        <v>0</v>
      </c>
      <c r="AI62" s="74">
        <v>23.879010000000001</v>
      </c>
      <c r="AJ62" s="74">
        <v>51</v>
      </c>
      <c r="AK62" s="74">
        <v>7.2303300000000004</v>
      </c>
      <c r="AL62" s="74">
        <v>68</v>
      </c>
      <c r="AM62" s="74">
        <v>23.879010000000001</v>
      </c>
      <c r="AN62" s="74">
        <v>51</v>
      </c>
      <c r="AO62" s="74">
        <v>7.2303300000000004</v>
      </c>
      <c r="AP62" s="74">
        <v>68</v>
      </c>
      <c r="AQ62" s="74">
        <v>0</v>
      </c>
      <c r="AR62" s="74">
        <v>0</v>
      </c>
      <c r="AS62" s="74">
        <v>0</v>
      </c>
      <c r="AT62" s="74">
        <v>0</v>
      </c>
      <c r="AU62" s="74">
        <v>0</v>
      </c>
      <c r="AV62" s="74">
        <v>0</v>
      </c>
      <c r="AW62" s="74">
        <v>0</v>
      </c>
      <c r="AX62" s="74">
        <v>0</v>
      </c>
      <c r="AY62" s="74">
        <v>0</v>
      </c>
      <c r="AZ62" s="74">
        <v>0</v>
      </c>
      <c r="BA62" s="74">
        <v>1.3339639999999999</v>
      </c>
      <c r="BB62" s="74">
        <v>1</v>
      </c>
      <c r="BC62" s="74">
        <v>0</v>
      </c>
      <c r="BD62" s="74">
        <v>0</v>
      </c>
      <c r="BE62" s="74">
        <v>0</v>
      </c>
      <c r="BF62" s="74">
        <v>0</v>
      </c>
      <c r="BG62" s="74">
        <v>9.1276770000000003</v>
      </c>
      <c r="BH62" s="74">
        <v>8</v>
      </c>
      <c r="BI62" s="74">
        <v>113.91005199999999</v>
      </c>
      <c r="BJ62" s="74">
        <v>44</v>
      </c>
      <c r="BK62" s="74">
        <v>0</v>
      </c>
      <c r="BL62" s="74">
        <v>8</v>
      </c>
      <c r="BM62" s="74">
        <v>30.999994000000001</v>
      </c>
      <c r="BN62" s="74">
        <v>33</v>
      </c>
      <c r="BO62" s="74">
        <v>1.737911</v>
      </c>
      <c r="BP62" s="74">
        <v>7</v>
      </c>
      <c r="BQ62" s="74">
        <v>16.770005999999999</v>
      </c>
      <c r="BR62" s="74">
        <v>0</v>
      </c>
      <c r="BS62" s="74">
        <v>0</v>
      </c>
      <c r="BT62" s="74">
        <v>0</v>
      </c>
      <c r="BU62" s="74">
        <v>0</v>
      </c>
      <c r="BV62" s="74">
        <v>0</v>
      </c>
      <c r="BW62" s="110">
        <f t="shared" ref="BW62:BW126" si="4">H62+L62+AI62+AQ62+AU62+AY62+BC62+BG62+BK62+BO62+BS62</f>
        <v>47.900959999999998</v>
      </c>
      <c r="BX62" s="110">
        <f t="shared" ref="BX62:BX126" si="5">C62-BW62</f>
        <v>0</v>
      </c>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c r="DM62" s="114"/>
      <c r="DN62" s="114"/>
      <c r="DO62" s="114"/>
      <c r="DP62" s="114"/>
      <c r="DQ62" s="114"/>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c r="GI62" s="114"/>
      <c r="GJ62" s="114"/>
      <c r="GK62" s="114"/>
      <c r="GL62" s="114"/>
      <c r="GM62" s="114"/>
      <c r="GN62" s="114"/>
      <c r="GO62" s="114"/>
      <c r="GP62" s="114"/>
      <c r="GQ62" s="114"/>
      <c r="GR62" s="114"/>
      <c r="GS62" s="114"/>
      <c r="GT62" s="114"/>
      <c r="GU62" s="114"/>
      <c r="GV62" s="114"/>
      <c r="GW62" s="114"/>
      <c r="GX62" s="114"/>
      <c r="GY62" s="114"/>
      <c r="GZ62" s="114"/>
      <c r="HA62" s="114"/>
      <c r="HB62" s="114"/>
      <c r="HC62" s="114"/>
      <c r="HD62" s="114"/>
      <c r="HE62" s="114"/>
      <c r="HF62" s="114"/>
      <c r="HG62" s="114"/>
      <c r="HH62" s="114"/>
      <c r="HI62" s="114"/>
      <c r="HJ62" s="114"/>
      <c r="HK62" s="114"/>
      <c r="HL62" s="114"/>
      <c r="HM62" s="114"/>
      <c r="HN62" s="114"/>
      <c r="HO62" s="114"/>
      <c r="HP62" s="114"/>
      <c r="HQ62" s="114"/>
      <c r="HR62" s="114"/>
      <c r="HS62" s="114"/>
      <c r="HT62" s="114"/>
      <c r="HU62" s="114"/>
      <c r="HV62" s="114"/>
      <c r="HW62" s="114"/>
      <c r="HX62" s="114"/>
      <c r="HY62" s="114"/>
      <c r="HZ62" s="114"/>
      <c r="IA62" s="114"/>
      <c r="IB62" s="114"/>
      <c r="IC62" s="114"/>
      <c r="ID62" s="114"/>
      <c r="IE62" s="114"/>
      <c r="IF62" s="114"/>
      <c r="IG62" s="114"/>
      <c r="IH62" s="114"/>
      <c r="II62" s="114"/>
      <c r="IJ62" s="114"/>
      <c r="IK62" s="114"/>
      <c r="IL62" s="114"/>
      <c r="IM62" s="114"/>
      <c r="IN62" s="114"/>
      <c r="IO62" s="114"/>
      <c r="IP62" s="114"/>
      <c r="IQ62" s="114"/>
      <c r="IR62" s="114"/>
      <c r="IS62" s="114"/>
      <c r="IT62" s="114"/>
      <c r="IU62" s="114"/>
      <c r="IV62" s="114"/>
    </row>
    <row r="63" spans="1:256" s="53" customFormat="1" ht="20.25" customHeight="1" x14ac:dyDescent="0.15">
      <c r="A63" s="261"/>
      <c r="B63" s="69" t="s">
        <v>61</v>
      </c>
      <c r="C63" s="74">
        <v>1.7</v>
      </c>
      <c r="D63" s="74">
        <v>8</v>
      </c>
      <c r="E63" s="82">
        <v>11.87</v>
      </c>
      <c r="F63" s="82">
        <v>54.94</v>
      </c>
      <c r="G63" s="74">
        <v>22</v>
      </c>
      <c r="H63" s="74">
        <v>0</v>
      </c>
      <c r="I63" s="74">
        <v>0</v>
      </c>
      <c r="J63" s="74">
        <v>0</v>
      </c>
      <c r="K63" s="74">
        <v>0</v>
      </c>
      <c r="L63" s="74">
        <v>1.7</v>
      </c>
      <c r="M63" s="74">
        <v>8</v>
      </c>
      <c r="N63" s="74">
        <v>47.32</v>
      </c>
      <c r="O63" s="74">
        <v>52.57</v>
      </c>
      <c r="P63" s="74">
        <v>18</v>
      </c>
      <c r="Q63" s="74"/>
      <c r="R63" s="74"/>
      <c r="S63" s="74"/>
      <c r="T63" s="74"/>
      <c r="U63" s="74"/>
      <c r="V63" s="74">
        <v>1.7</v>
      </c>
      <c r="W63" s="74">
        <v>8</v>
      </c>
      <c r="X63" s="74">
        <v>47.32</v>
      </c>
      <c r="Y63" s="74">
        <v>52.57</v>
      </c>
      <c r="Z63" s="74">
        <v>18</v>
      </c>
      <c r="AA63" s="74"/>
      <c r="AB63" s="74"/>
      <c r="AC63" s="74"/>
      <c r="AD63" s="74"/>
      <c r="AE63" s="74"/>
      <c r="AF63" s="74"/>
      <c r="AG63" s="74"/>
      <c r="AH63" s="74"/>
      <c r="AI63" s="74"/>
      <c r="AJ63" s="74"/>
      <c r="AK63" s="74"/>
      <c r="AL63" s="74"/>
      <c r="AM63" s="74"/>
      <c r="AN63" s="74"/>
      <c r="AO63" s="74"/>
      <c r="AP63" s="74"/>
      <c r="AQ63" s="74">
        <v>0</v>
      </c>
      <c r="AR63" s="74">
        <v>0</v>
      </c>
      <c r="AS63" s="74">
        <v>0</v>
      </c>
      <c r="AT63" s="74">
        <v>0</v>
      </c>
      <c r="AU63" s="74">
        <v>0</v>
      </c>
      <c r="AV63" s="74">
        <v>0</v>
      </c>
      <c r="AW63" s="74">
        <v>0</v>
      </c>
      <c r="AX63" s="74">
        <v>0</v>
      </c>
      <c r="AY63" s="74">
        <v>0</v>
      </c>
      <c r="AZ63" s="74">
        <v>0</v>
      </c>
      <c r="BA63" s="74">
        <v>0</v>
      </c>
      <c r="BB63" s="74">
        <v>0</v>
      </c>
      <c r="BC63" s="74"/>
      <c r="BD63" s="74"/>
      <c r="BE63" s="74"/>
      <c r="BF63" s="74"/>
      <c r="BG63" s="74">
        <v>0</v>
      </c>
      <c r="BH63" s="74">
        <v>0</v>
      </c>
      <c r="BI63" s="74">
        <v>2.37</v>
      </c>
      <c r="BJ63" s="74">
        <v>4</v>
      </c>
      <c r="BK63" s="74">
        <v>0</v>
      </c>
      <c r="BL63" s="74">
        <v>0</v>
      </c>
      <c r="BM63" s="74">
        <v>0</v>
      </c>
      <c r="BN63" s="74">
        <v>0</v>
      </c>
      <c r="BO63" s="74">
        <v>0</v>
      </c>
      <c r="BP63" s="74">
        <v>0</v>
      </c>
      <c r="BQ63" s="74">
        <v>0</v>
      </c>
      <c r="BR63" s="74">
        <v>0</v>
      </c>
      <c r="BS63" s="94">
        <v>0</v>
      </c>
      <c r="BT63" s="82">
        <v>0</v>
      </c>
      <c r="BU63" s="94">
        <v>0</v>
      </c>
      <c r="BV63" s="94">
        <v>0</v>
      </c>
      <c r="BW63" s="110">
        <f t="shared" si="4"/>
        <v>1.7</v>
      </c>
      <c r="BX63" s="110">
        <f t="shared" si="5"/>
        <v>0</v>
      </c>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c r="GI63" s="114"/>
      <c r="GJ63" s="114"/>
      <c r="GK63" s="114"/>
      <c r="GL63" s="114"/>
      <c r="GM63" s="114"/>
      <c r="GN63" s="114"/>
      <c r="GO63" s="114"/>
      <c r="GP63" s="114"/>
      <c r="GQ63" s="114"/>
      <c r="GR63" s="114"/>
      <c r="GS63" s="114"/>
      <c r="GT63" s="114"/>
      <c r="GU63" s="114"/>
      <c r="GV63" s="114"/>
      <c r="GW63" s="114"/>
      <c r="GX63" s="114"/>
      <c r="GY63" s="114"/>
      <c r="GZ63" s="114"/>
      <c r="HA63" s="114"/>
      <c r="HB63" s="114"/>
      <c r="HC63" s="114"/>
      <c r="HD63" s="114"/>
      <c r="HE63" s="114"/>
      <c r="HF63" s="114"/>
      <c r="HG63" s="114"/>
      <c r="HH63" s="114"/>
      <c r="HI63" s="114"/>
      <c r="HJ63" s="114"/>
      <c r="HK63" s="114"/>
      <c r="HL63" s="114"/>
      <c r="HM63" s="114"/>
      <c r="HN63" s="114"/>
      <c r="HO63" s="114"/>
      <c r="HP63" s="114"/>
      <c r="HQ63" s="114"/>
      <c r="HR63" s="114"/>
      <c r="HS63" s="114"/>
      <c r="HT63" s="114"/>
      <c r="HU63" s="114"/>
      <c r="HV63" s="114"/>
      <c r="HW63" s="114"/>
      <c r="HX63" s="114"/>
      <c r="HY63" s="114"/>
      <c r="HZ63" s="114"/>
      <c r="IA63" s="114"/>
      <c r="IB63" s="114"/>
      <c r="IC63" s="114"/>
      <c r="ID63" s="114"/>
      <c r="IE63" s="114"/>
      <c r="IF63" s="114"/>
      <c r="IG63" s="114"/>
      <c r="IH63" s="114"/>
      <c r="II63" s="114"/>
      <c r="IJ63" s="114"/>
      <c r="IK63" s="114"/>
      <c r="IL63" s="114"/>
      <c r="IM63" s="114"/>
      <c r="IN63" s="114"/>
      <c r="IO63" s="114"/>
      <c r="IP63" s="114"/>
      <c r="IQ63" s="114"/>
      <c r="IR63" s="114"/>
      <c r="IS63" s="114"/>
      <c r="IT63" s="114"/>
      <c r="IU63" s="114"/>
      <c r="IV63" s="114"/>
    </row>
    <row r="64" spans="1:256" s="53" customFormat="1" ht="20.25" customHeight="1" x14ac:dyDescent="0.15">
      <c r="A64" s="261"/>
      <c r="B64" s="69" t="s">
        <v>38</v>
      </c>
      <c r="C64" s="82">
        <v>224.26985199999999</v>
      </c>
      <c r="D64" s="82">
        <v>349</v>
      </c>
      <c r="E64" s="82">
        <v>31.83</v>
      </c>
      <c r="F64" s="82">
        <v>550.88587600000005</v>
      </c>
      <c r="G64" s="82">
        <v>173</v>
      </c>
      <c r="H64" s="82"/>
      <c r="I64" s="94">
        <v>0</v>
      </c>
      <c r="J64" s="82">
        <v>0</v>
      </c>
      <c r="K64" s="94">
        <v>0</v>
      </c>
      <c r="L64" s="82">
        <v>188.738496</v>
      </c>
      <c r="M64" s="82">
        <v>326</v>
      </c>
      <c r="N64" s="83">
        <v>31.38</v>
      </c>
      <c r="O64" s="82">
        <v>447.64262600000001</v>
      </c>
      <c r="P64" s="94">
        <v>146</v>
      </c>
      <c r="Q64" s="82">
        <v>39.759251999999996</v>
      </c>
      <c r="R64" s="82">
        <v>97</v>
      </c>
      <c r="S64" s="83">
        <v>42.45</v>
      </c>
      <c r="T64" s="82">
        <v>190.804721</v>
      </c>
      <c r="U64" s="94">
        <v>49</v>
      </c>
      <c r="V64" s="82">
        <v>188.738496</v>
      </c>
      <c r="W64" s="82">
        <v>326</v>
      </c>
      <c r="X64" s="83">
        <v>31.38</v>
      </c>
      <c r="Y64" s="82">
        <v>447.64262600000001</v>
      </c>
      <c r="Z64" s="94">
        <v>146</v>
      </c>
      <c r="AA64" s="82">
        <v>0</v>
      </c>
      <c r="AB64" s="94">
        <v>0</v>
      </c>
      <c r="AC64" s="82">
        <v>0</v>
      </c>
      <c r="AD64" s="94">
        <v>0</v>
      </c>
      <c r="AE64" s="82"/>
      <c r="AF64" s="94"/>
      <c r="AG64" s="82"/>
      <c r="AH64" s="94"/>
      <c r="AI64" s="94"/>
      <c r="AJ64" s="94"/>
      <c r="AK64" s="94"/>
      <c r="AL64" s="94"/>
      <c r="AM64" s="94"/>
      <c r="AN64" s="94"/>
      <c r="AO64" s="94"/>
      <c r="AP64" s="94"/>
      <c r="AQ64" s="82"/>
      <c r="AR64" s="94"/>
      <c r="AS64" s="94"/>
      <c r="AT64" s="94"/>
      <c r="AU64" s="94">
        <v>0</v>
      </c>
      <c r="AV64" s="94">
        <v>0</v>
      </c>
      <c r="AW64" s="94">
        <v>0</v>
      </c>
      <c r="AX64" s="94">
        <v>0</v>
      </c>
      <c r="AY64" s="94">
        <v>0</v>
      </c>
      <c r="AZ64" s="94">
        <v>0</v>
      </c>
      <c r="BA64" s="94">
        <v>0</v>
      </c>
      <c r="BB64" s="94">
        <v>0</v>
      </c>
      <c r="BC64" s="94">
        <v>31.788074999999999</v>
      </c>
      <c r="BD64" s="94">
        <v>13</v>
      </c>
      <c r="BE64" s="94"/>
      <c r="BF64" s="94"/>
      <c r="BG64" s="82">
        <v>1.2364999999999999</v>
      </c>
      <c r="BH64" s="82">
        <v>6</v>
      </c>
      <c r="BI64" s="82">
        <v>99.693250000000006</v>
      </c>
      <c r="BJ64" s="82">
        <v>22</v>
      </c>
      <c r="BK64" s="82">
        <v>1.5</v>
      </c>
      <c r="BL64" s="82">
        <v>4</v>
      </c>
      <c r="BM64" s="94">
        <v>2.5499999999999998</v>
      </c>
      <c r="BN64" s="94">
        <v>4</v>
      </c>
      <c r="BO64" s="94">
        <v>1.0067809999999999</v>
      </c>
      <c r="BP64" s="94"/>
      <c r="BQ64" s="94"/>
      <c r="BR64" s="94"/>
      <c r="BS64" s="82">
        <v>0</v>
      </c>
      <c r="BT64" s="94">
        <v>0</v>
      </c>
      <c r="BU64" s="82">
        <v>1</v>
      </c>
      <c r="BV64" s="94">
        <v>1</v>
      </c>
      <c r="BW64" s="110">
        <f t="shared" si="4"/>
        <v>224.26985199999999</v>
      </c>
      <c r="BX64" s="110">
        <f t="shared" si="5"/>
        <v>0</v>
      </c>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c r="GI64" s="114"/>
      <c r="GJ64" s="114"/>
      <c r="GK64" s="114"/>
      <c r="GL64" s="114"/>
      <c r="GM64" s="114"/>
      <c r="GN64" s="114"/>
      <c r="GO64" s="114"/>
      <c r="GP64" s="114"/>
      <c r="GQ64" s="114"/>
      <c r="GR64" s="114"/>
      <c r="GS64" s="114"/>
      <c r="GT64" s="114"/>
      <c r="GU64" s="114"/>
      <c r="GV64" s="114"/>
      <c r="GW64" s="114"/>
      <c r="GX64" s="114"/>
      <c r="GY64" s="114"/>
      <c r="GZ64" s="114"/>
      <c r="HA64" s="114"/>
      <c r="HB64" s="114"/>
      <c r="HC64" s="114"/>
      <c r="HD64" s="114"/>
      <c r="HE64" s="114"/>
      <c r="HF64" s="114"/>
      <c r="HG64" s="114"/>
      <c r="HH64" s="114"/>
      <c r="HI64" s="114"/>
      <c r="HJ64" s="114"/>
      <c r="HK64" s="114"/>
      <c r="HL64" s="114"/>
      <c r="HM64" s="114"/>
      <c r="HN64" s="114"/>
      <c r="HO64" s="114"/>
      <c r="HP64" s="114"/>
      <c r="HQ64" s="114"/>
      <c r="HR64" s="114"/>
      <c r="HS64" s="114"/>
      <c r="HT64" s="114"/>
      <c r="HU64" s="114"/>
      <c r="HV64" s="114"/>
      <c r="HW64" s="114"/>
      <c r="HX64" s="114"/>
      <c r="HY64" s="114"/>
      <c r="HZ64" s="114"/>
      <c r="IA64" s="114"/>
      <c r="IB64" s="114"/>
      <c r="IC64" s="114"/>
      <c r="ID64" s="114"/>
      <c r="IE64" s="114"/>
      <c r="IF64" s="114"/>
      <c r="IG64" s="114"/>
      <c r="IH64" s="114"/>
      <c r="II64" s="114"/>
      <c r="IJ64" s="114"/>
      <c r="IK64" s="114"/>
      <c r="IL64" s="114"/>
      <c r="IM64" s="114"/>
      <c r="IN64" s="114"/>
      <c r="IO64" s="114"/>
      <c r="IP64" s="114"/>
      <c r="IQ64" s="114"/>
      <c r="IR64" s="114"/>
      <c r="IS64" s="114"/>
      <c r="IT64" s="114"/>
      <c r="IU64" s="114"/>
      <c r="IV64" s="114"/>
    </row>
    <row r="65" spans="1:256" s="53" customFormat="1" ht="20.25" customHeight="1" x14ac:dyDescent="0.15">
      <c r="A65" s="261"/>
      <c r="B65" s="69" t="s">
        <v>58</v>
      </c>
      <c r="C65" s="74">
        <v>86.019800000000004</v>
      </c>
      <c r="D65" s="74">
        <v>25</v>
      </c>
      <c r="E65" s="82">
        <v>84.172910818260902</v>
      </c>
      <c r="F65" s="82">
        <v>68.251000000000005</v>
      </c>
      <c r="G65" s="74">
        <v>22</v>
      </c>
      <c r="H65" s="74">
        <v>0</v>
      </c>
      <c r="I65" s="74">
        <v>0</v>
      </c>
      <c r="J65" s="74">
        <v>0</v>
      </c>
      <c r="K65" s="74">
        <v>0</v>
      </c>
      <c r="L65" s="74">
        <v>10.4984</v>
      </c>
      <c r="M65" s="74">
        <v>22</v>
      </c>
      <c r="N65" s="74">
        <v>10.684127313471199</v>
      </c>
      <c r="O65" s="74">
        <v>22.701000000000001</v>
      </c>
      <c r="P65" s="74">
        <v>9</v>
      </c>
      <c r="Q65" s="74">
        <v>0</v>
      </c>
      <c r="R65" s="74">
        <v>0</v>
      </c>
      <c r="S65" s="74"/>
      <c r="T65" s="74">
        <v>0</v>
      </c>
      <c r="U65" s="74">
        <v>0</v>
      </c>
      <c r="V65" s="74">
        <v>10.4984</v>
      </c>
      <c r="W65" s="74">
        <v>22</v>
      </c>
      <c r="X65" s="74">
        <v>10.6865897773196</v>
      </c>
      <c r="Y65" s="74">
        <v>22.701000000000001</v>
      </c>
      <c r="Z65" s="74">
        <v>9</v>
      </c>
      <c r="AA65" s="74">
        <v>0</v>
      </c>
      <c r="AB65" s="74">
        <v>0</v>
      </c>
      <c r="AC65" s="74">
        <v>0</v>
      </c>
      <c r="AD65" s="74">
        <v>0</v>
      </c>
      <c r="AE65" s="74">
        <v>0</v>
      </c>
      <c r="AF65" s="74">
        <v>0</v>
      </c>
      <c r="AG65" s="74">
        <v>0</v>
      </c>
      <c r="AH65" s="74">
        <v>0</v>
      </c>
      <c r="AI65" s="74">
        <v>0</v>
      </c>
      <c r="AJ65" s="74">
        <v>0</v>
      </c>
      <c r="AK65" s="74">
        <v>0</v>
      </c>
      <c r="AL65" s="74">
        <v>0</v>
      </c>
      <c r="AM65" s="74"/>
      <c r="AN65" s="74"/>
      <c r="AO65" s="74"/>
      <c r="AP65" s="74"/>
      <c r="AQ65" s="74">
        <v>0</v>
      </c>
      <c r="AR65" s="74">
        <v>0</v>
      </c>
      <c r="AS65" s="74">
        <v>0</v>
      </c>
      <c r="AT65" s="74">
        <v>0</v>
      </c>
      <c r="AU65" s="74">
        <v>0</v>
      </c>
      <c r="AV65" s="74">
        <v>0</v>
      </c>
      <c r="AW65" s="74">
        <v>0</v>
      </c>
      <c r="AX65" s="74">
        <v>0</v>
      </c>
      <c r="AY65" s="74">
        <v>0</v>
      </c>
      <c r="AZ65" s="74">
        <v>0</v>
      </c>
      <c r="BA65" s="74">
        <v>0</v>
      </c>
      <c r="BB65" s="74">
        <v>0</v>
      </c>
      <c r="BC65" s="74"/>
      <c r="BD65" s="74"/>
      <c r="BE65" s="74"/>
      <c r="BF65" s="74"/>
      <c r="BG65" s="74">
        <v>75.094399999999993</v>
      </c>
      <c r="BH65" s="74">
        <v>2</v>
      </c>
      <c r="BI65" s="74">
        <v>19.45</v>
      </c>
      <c r="BJ65" s="74">
        <v>4</v>
      </c>
      <c r="BK65" s="74">
        <v>0.42699999999999999</v>
      </c>
      <c r="BL65" s="74">
        <v>1</v>
      </c>
      <c r="BM65" s="74">
        <v>26.1</v>
      </c>
      <c r="BN65" s="74">
        <v>9</v>
      </c>
      <c r="BO65" s="74"/>
      <c r="BP65" s="74"/>
      <c r="BQ65" s="74"/>
      <c r="BR65" s="74"/>
      <c r="BS65" s="74"/>
      <c r="BT65" s="74"/>
      <c r="BU65" s="74"/>
      <c r="BV65" s="74"/>
      <c r="BW65" s="110">
        <f t="shared" si="4"/>
        <v>86.019800000000004</v>
      </c>
      <c r="BX65" s="110">
        <f t="shared" si="5"/>
        <v>0</v>
      </c>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c r="DM65" s="114"/>
      <c r="DN65" s="114"/>
      <c r="DO65" s="114"/>
      <c r="DP65" s="114"/>
      <c r="DQ65" s="114"/>
      <c r="DR65" s="114"/>
      <c r="DS65" s="114"/>
      <c r="DT65" s="114"/>
      <c r="DU65" s="114"/>
      <c r="DV65" s="114"/>
      <c r="DW65" s="114"/>
      <c r="DX65" s="114"/>
      <c r="DY65" s="114"/>
      <c r="DZ65" s="114"/>
      <c r="EA65" s="114"/>
      <c r="EB65" s="114"/>
      <c r="EC65" s="114"/>
      <c r="ED65" s="114"/>
      <c r="EE65" s="114"/>
      <c r="EF65" s="114"/>
      <c r="EG65" s="114"/>
      <c r="EH65" s="114"/>
      <c r="EI65" s="114"/>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c r="FH65" s="114"/>
      <c r="FI65" s="114"/>
      <c r="FJ65" s="114"/>
      <c r="FK65" s="114"/>
      <c r="FL65" s="114"/>
      <c r="FM65" s="114"/>
      <c r="FN65" s="114"/>
      <c r="FO65" s="114"/>
      <c r="FP65" s="114"/>
      <c r="FQ65" s="114"/>
      <c r="FR65" s="114"/>
      <c r="FS65" s="114"/>
      <c r="FT65" s="114"/>
      <c r="FU65" s="114"/>
      <c r="FV65" s="114"/>
      <c r="FW65" s="114"/>
      <c r="FX65" s="114"/>
      <c r="FY65" s="114"/>
      <c r="FZ65" s="114"/>
      <c r="GA65" s="114"/>
      <c r="GB65" s="114"/>
      <c r="GC65" s="114"/>
      <c r="GD65" s="114"/>
      <c r="GE65" s="114"/>
      <c r="GF65" s="114"/>
      <c r="GG65" s="114"/>
      <c r="GH65" s="114"/>
      <c r="GI65" s="114"/>
      <c r="GJ65" s="114"/>
      <c r="GK65" s="114"/>
      <c r="GL65" s="114"/>
      <c r="GM65" s="114"/>
      <c r="GN65" s="114"/>
      <c r="GO65" s="114"/>
      <c r="GP65" s="114"/>
      <c r="GQ65" s="114"/>
      <c r="GR65" s="114"/>
      <c r="GS65" s="114"/>
      <c r="GT65" s="114"/>
      <c r="GU65" s="114"/>
      <c r="GV65" s="114"/>
      <c r="GW65" s="114"/>
      <c r="GX65" s="114"/>
      <c r="GY65" s="114"/>
      <c r="GZ65" s="114"/>
      <c r="HA65" s="114"/>
      <c r="HB65" s="114"/>
      <c r="HC65" s="114"/>
      <c r="HD65" s="114"/>
      <c r="HE65" s="114"/>
      <c r="HF65" s="114"/>
      <c r="HG65" s="114"/>
      <c r="HH65" s="114"/>
      <c r="HI65" s="114"/>
      <c r="HJ65" s="114"/>
      <c r="HK65" s="114"/>
      <c r="HL65" s="114"/>
      <c r="HM65" s="114"/>
      <c r="HN65" s="114"/>
      <c r="HO65" s="114"/>
      <c r="HP65" s="114"/>
      <c r="HQ65" s="114"/>
      <c r="HR65" s="114"/>
      <c r="HS65" s="114"/>
      <c r="HT65" s="114"/>
      <c r="HU65" s="114"/>
      <c r="HV65" s="114"/>
      <c r="HW65" s="114"/>
      <c r="HX65" s="114"/>
      <c r="HY65" s="114"/>
      <c r="HZ65" s="114"/>
      <c r="IA65" s="114"/>
      <c r="IB65" s="114"/>
      <c r="IC65" s="114"/>
      <c r="ID65" s="114"/>
      <c r="IE65" s="114"/>
      <c r="IF65" s="114"/>
      <c r="IG65" s="114"/>
      <c r="IH65" s="114"/>
      <c r="II65" s="114"/>
      <c r="IJ65" s="114"/>
      <c r="IK65" s="114"/>
      <c r="IL65" s="114"/>
      <c r="IM65" s="114"/>
      <c r="IN65" s="114"/>
      <c r="IO65" s="114"/>
      <c r="IP65" s="114"/>
      <c r="IQ65" s="114"/>
      <c r="IR65" s="114"/>
      <c r="IS65" s="114"/>
      <c r="IT65" s="114"/>
      <c r="IU65" s="114"/>
      <c r="IV65" s="114"/>
    </row>
    <row r="66" spans="1:256" s="53" customFormat="1" ht="20.25" customHeight="1" x14ac:dyDescent="0.15">
      <c r="A66" s="261"/>
      <c r="B66" s="69" t="s">
        <v>59</v>
      </c>
      <c r="C66" s="82">
        <v>38.74</v>
      </c>
      <c r="D66" s="83">
        <v>51</v>
      </c>
      <c r="E66" s="82">
        <v>112.81304601048339</v>
      </c>
      <c r="F66" s="82">
        <v>82.41</v>
      </c>
      <c r="G66" s="83">
        <v>14</v>
      </c>
      <c r="H66" s="82">
        <v>0</v>
      </c>
      <c r="I66" s="94">
        <v>0</v>
      </c>
      <c r="J66" s="82">
        <v>0</v>
      </c>
      <c r="K66" s="82">
        <v>0</v>
      </c>
      <c r="L66" s="82">
        <v>38.700000000000003</v>
      </c>
      <c r="M66" s="94">
        <v>49</v>
      </c>
      <c r="N66" s="83">
        <v>113.82352941176472</v>
      </c>
      <c r="O66" s="82">
        <v>80.510000000000005</v>
      </c>
      <c r="P66" s="82">
        <v>12</v>
      </c>
      <c r="Q66" s="82"/>
      <c r="R66" s="82"/>
      <c r="S66" s="82" t="e">
        <v>#VALUE!</v>
      </c>
      <c r="T66" s="82">
        <v>0</v>
      </c>
      <c r="U66" s="94">
        <v>0</v>
      </c>
      <c r="V66" s="82">
        <v>37.700000000000003</v>
      </c>
      <c r="W66" s="82">
        <v>48</v>
      </c>
      <c r="X66" s="83">
        <v>0</v>
      </c>
      <c r="Y66" s="82">
        <v>74.36</v>
      </c>
      <c r="Z66" s="82">
        <v>11</v>
      </c>
      <c r="AA66" s="82">
        <v>1</v>
      </c>
      <c r="AB66" s="102">
        <v>1</v>
      </c>
      <c r="AC66" s="82">
        <v>6.15</v>
      </c>
      <c r="AD66" s="94">
        <v>1</v>
      </c>
      <c r="AE66" s="82"/>
      <c r="AF66" s="94"/>
      <c r="AG66" s="94"/>
      <c r="AH66" s="94"/>
      <c r="AI66" s="94">
        <v>0</v>
      </c>
      <c r="AJ66" s="94">
        <v>0</v>
      </c>
      <c r="AK66" s="94">
        <v>0</v>
      </c>
      <c r="AL66" s="94">
        <v>0</v>
      </c>
      <c r="AM66" s="94">
        <v>0</v>
      </c>
      <c r="AN66" s="94">
        <v>0</v>
      </c>
      <c r="AO66" s="94">
        <v>0</v>
      </c>
      <c r="AP66" s="94">
        <v>0</v>
      </c>
      <c r="AQ66" s="82"/>
      <c r="AR66" s="94"/>
      <c r="AS66" s="82">
        <v>0</v>
      </c>
      <c r="AT66" s="82">
        <v>0</v>
      </c>
      <c r="AU66" s="94">
        <v>0</v>
      </c>
      <c r="AV66" s="94">
        <v>0</v>
      </c>
      <c r="AW66" s="94">
        <v>0</v>
      </c>
      <c r="AX66" s="94">
        <v>0</v>
      </c>
      <c r="AY66" s="82">
        <v>0</v>
      </c>
      <c r="AZ66" s="94">
        <v>0</v>
      </c>
      <c r="BA66" s="82">
        <v>0</v>
      </c>
      <c r="BB66" s="94">
        <v>0</v>
      </c>
      <c r="BC66" s="82">
        <v>0</v>
      </c>
      <c r="BD66" s="83">
        <v>0</v>
      </c>
      <c r="BE66" s="82">
        <v>0</v>
      </c>
      <c r="BF66" s="83">
        <v>0</v>
      </c>
      <c r="BG66" s="82"/>
      <c r="BH66" s="94"/>
      <c r="BI66" s="82"/>
      <c r="BJ66" s="82">
        <v>1</v>
      </c>
      <c r="BK66" s="82">
        <v>0.04</v>
      </c>
      <c r="BL66" s="82">
        <v>2</v>
      </c>
      <c r="BM66" s="82">
        <v>1.9</v>
      </c>
      <c r="BN66" s="82">
        <v>1</v>
      </c>
      <c r="BO66" s="82"/>
      <c r="BP66" s="94">
        <v>0</v>
      </c>
      <c r="BQ66" s="94"/>
      <c r="BR66" s="94">
        <v>0</v>
      </c>
      <c r="BS66" s="94">
        <v>0</v>
      </c>
      <c r="BT66" s="94">
        <v>0</v>
      </c>
      <c r="BU66" s="94">
        <v>0</v>
      </c>
      <c r="BV66" s="94">
        <v>0</v>
      </c>
      <c r="BW66" s="110">
        <f t="shared" si="4"/>
        <v>38.74</v>
      </c>
      <c r="BX66" s="110">
        <f t="shared" si="5"/>
        <v>0</v>
      </c>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c r="DM66" s="114"/>
      <c r="DN66" s="114"/>
      <c r="DO66" s="114"/>
      <c r="DP66" s="114"/>
      <c r="DQ66" s="114"/>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114"/>
      <c r="FQ66" s="114"/>
      <c r="FR66" s="114"/>
      <c r="FS66" s="114"/>
      <c r="FT66" s="114"/>
      <c r="FU66" s="114"/>
      <c r="FV66" s="114"/>
      <c r="FW66" s="114"/>
      <c r="FX66" s="114"/>
      <c r="FY66" s="114"/>
      <c r="FZ66" s="114"/>
      <c r="GA66" s="114"/>
      <c r="GB66" s="114"/>
      <c r="GC66" s="114"/>
      <c r="GD66" s="114"/>
      <c r="GE66" s="114"/>
      <c r="GF66" s="114"/>
      <c r="GG66" s="114"/>
      <c r="GH66" s="114"/>
      <c r="GI66" s="114"/>
      <c r="GJ66" s="114"/>
      <c r="GK66" s="114"/>
      <c r="GL66" s="114"/>
      <c r="GM66" s="114"/>
      <c r="GN66" s="114"/>
      <c r="GO66" s="114"/>
      <c r="GP66" s="114"/>
      <c r="GQ66" s="114"/>
      <c r="GR66" s="114"/>
      <c r="GS66" s="114"/>
      <c r="GT66" s="114"/>
      <c r="GU66" s="114"/>
      <c r="GV66" s="114"/>
      <c r="GW66" s="114"/>
      <c r="GX66" s="114"/>
      <c r="GY66" s="114"/>
      <c r="GZ66" s="114"/>
      <c r="HA66" s="114"/>
      <c r="HB66" s="114"/>
      <c r="HC66" s="114"/>
      <c r="HD66" s="114"/>
      <c r="HE66" s="114"/>
      <c r="HF66" s="114"/>
      <c r="HG66" s="114"/>
      <c r="HH66" s="114"/>
      <c r="HI66" s="114"/>
      <c r="HJ66" s="114"/>
      <c r="HK66" s="114"/>
      <c r="HL66" s="114"/>
      <c r="HM66" s="114"/>
      <c r="HN66" s="114"/>
      <c r="HO66" s="114"/>
      <c r="HP66" s="114"/>
      <c r="HQ66" s="114"/>
      <c r="HR66" s="114"/>
      <c r="HS66" s="114"/>
      <c r="HT66" s="114"/>
      <c r="HU66" s="114"/>
      <c r="HV66" s="114"/>
      <c r="HW66" s="114"/>
      <c r="HX66" s="114"/>
      <c r="HY66" s="114"/>
      <c r="HZ66" s="114"/>
      <c r="IA66" s="114"/>
      <c r="IB66" s="114"/>
      <c r="IC66" s="114"/>
      <c r="ID66" s="114"/>
      <c r="IE66" s="114"/>
      <c r="IF66" s="114"/>
      <c r="IG66" s="114"/>
      <c r="IH66" s="114"/>
      <c r="II66" s="114"/>
      <c r="IJ66" s="114"/>
      <c r="IK66" s="114"/>
      <c r="IL66" s="114"/>
      <c r="IM66" s="114"/>
      <c r="IN66" s="114"/>
      <c r="IO66" s="114"/>
      <c r="IP66" s="114"/>
      <c r="IQ66" s="114"/>
      <c r="IR66" s="114"/>
      <c r="IS66" s="114"/>
      <c r="IT66" s="114"/>
      <c r="IU66" s="114"/>
      <c r="IV66" s="114"/>
    </row>
    <row r="67" spans="1:256" s="53" customFormat="1" ht="20.25" customHeight="1" x14ac:dyDescent="0.15">
      <c r="A67" s="261"/>
      <c r="B67" s="69" t="s">
        <v>36</v>
      </c>
      <c r="C67" s="79">
        <v>3.4121000000000001</v>
      </c>
      <c r="D67" s="79">
        <v>14</v>
      </c>
      <c r="E67" s="82">
        <v>13.0265316177146</v>
      </c>
      <c r="F67" s="82">
        <v>22.570599999999999</v>
      </c>
      <c r="G67" s="79">
        <v>5</v>
      </c>
      <c r="H67" s="79">
        <v>0</v>
      </c>
      <c r="I67" s="79">
        <v>0</v>
      </c>
      <c r="J67" s="79">
        <v>0</v>
      </c>
      <c r="K67" s="79">
        <v>0</v>
      </c>
      <c r="L67" s="79">
        <v>2.1798999999999999</v>
      </c>
      <c r="M67" s="79">
        <v>4</v>
      </c>
      <c r="N67" s="80">
        <v>23.360424810595099</v>
      </c>
      <c r="O67" s="79">
        <v>22.35</v>
      </c>
      <c r="P67" s="79">
        <v>4</v>
      </c>
      <c r="Q67" s="79"/>
      <c r="R67" s="79"/>
      <c r="S67" s="101">
        <v>0</v>
      </c>
      <c r="T67" s="79"/>
      <c r="U67" s="79"/>
      <c r="V67" s="115">
        <v>2.1798999999999999</v>
      </c>
      <c r="W67" s="115">
        <v>4</v>
      </c>
      <c r="X67" s="80">
        <v>25.848154807669101</v>
      </c>
      <c r="Y67" s="115">
        <v>21.05</v>
      </c>
      <c r="Z67" s="115">
        <v>4</v>
      </c>
      <c r="AA67" s="79">
        <v>0</v>
      </c>
      <c r="AB67" s="79">
        <v>0</v>
      </c>
      <c r="AC67" s="79">
        <v>0</v>
      </c>
      <c r="AD67" s="79">
        <v>0</v>
      </c>
      <c r="AE67" s="79">
        <v>0</v>
      </c>
      <c r="AF67" s="79">
        <v>0</v>
      </c>
      <c r="AG67" s="79">
        <v>1.3</v>
      </c>
      <c r="AH67" s="79">
        <v>0</v>
      </c>
      <c r="AI67" s="79">
        <v>1.2322</v>
      </c>
      <c r="AJ67" s="79">
        <v>10</v>
      </c>
      <c r="AK67" s="79">
        <v>0.18060000000000001</v>
      </c>
      <c r="AL67" s="79">
        <v>1</v>
      </c>
      <c r="AM67" s="79">
        <v>1.2322</v>
      </c>
      <c r="AN67" s="79">
        <v>10</v>
      </c>
      <c r="AO67" s="79">
        <v>1.2322</v>
      </c>
      <c r="AP67" s="79">
        <v>1</v>
      </c>
      <c r="AQ67" s="79">
        <v>0</v>
      </c>
      <c r="AR67" s="79">
        <v>0</v>
      </c>
      <c r="AS67" s="79">
        <v>0</v>
      </c>
      <c r="AT67" s="79">
        <v>0</v>
      </c>
      <c r="AU67" s="79">
        <v>0</v>
      </c>
      <c r="AV67" s="79">
        <v>0</v>
      </c>
      <c r="AW67" s="79">
        <v>0</v>
      </c>
      <c r="AX67" s="79">
        <v>0</v>
      </c>
      <c r="AY67" s="79">
        <v>0</v>
      </c>
      <c r="AZ67" s="79">
        <v>0</v>
      </c>
      <c r="BA67" s="79">
        <v>0</v>
      </c>
      <c r="BB67" s="79">
        <v>0</v>
      </c>
      <c r="BC67" s="79">
        <v>0</v>
      </c>
      <c r="BD67" s="79">
        <v>0</v>
      </c>
      <c r="BE67" s="79">
        <v>0</v>
      </c>
      <c r="BF67" s="79">
        <v>0</v>
      </c>
      <c r="BG67" s="79">
        <v>0</v>
      </c>
      <c r="BH67" s="79">
        <v>0</v>
      </c>
      <c r="BI67" s="79">
        <v>0</v>
      </c>
      <c r="BJ67" s="79">
        <v>0</v>
      </c>
      <c r="BK67" s="79">
        <v>0</v>
      </c>
      <c r="BL67" s="79">
        <v>0</v>
      </c>
      <c r="BM67" s="79">
        <v>0.04</v>
      </c>
      <c r="BN67" s="79">
        <v>0</v>
      </c>
      <c r="BO67" s="79">
        <v>0</v>
      </c>
      <c r="BP67" s="79">
        <v>0</v>
      </c>
      <c r="BQ67" s="79">
        <v>0</v>
      </c>
      <c r="BR67" s="79">
        <v>0</v>
      </c>
      <c r="BS67" s="79">
        <v>0</v>
      </c>
      <c r="BT67" s="79">
        <v>0</v>
      </c>
      <c r="BU67" s="79">
        <v>0</v>
      </c>
      <c r="BV67" s="79">
        <v>0</v>
      </c>
      <c r="BW67" s="110">
        <f t="shared" si="4"/>
        <v>3.4120999999999997</v>
      </c>
      <c r="BX67" s="110">
        <f t="shared" si="5"/>
        <v>0</v>
      </c>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4"/>
      <c r="GF67" s="114"/>
      <c r="GG67" s="114"/>
      <c r="GH67" s="114"/>
      <c r="GI67" s="114"/>
      <c r="GJ67" s="114"/>
      <c r="GK67" s="114"/>
      <c r="GL67" s="114"/>
      <c r="GM67" s="114"/>
      <c r="GN67" s="114"/>
      <c r="GO67" s="114"/>
      <c r="GP67" s="114"/>
      <c r="GQ67" s="114"/>
      <c r="GR67" s="114"/>
      <c r="GS67" s="114"/>
      <c r="GT67" s="114"/>
      <c r="GU67" s="114"/>
      <c r="GV67" s="114"/>
      <c r="GW67" s="114"/>
      <c r="GX67" s="114"/>
      <c r="GY67" s="114"/>
      <c r="GZ67" s="114"/>
      <c r="HA67" s="114"/>
      <c r="HB67" s="114"/>
      <c r="HC67" s="114"/>
      <c r="HD67" s="114"/>
      <c r="HE67" s="114"/>
      <c r="HF67" s="114"/>
      <c r="HG67" s="114"/>
      <c r="HH67" s="114"/>
      <c r="HI67" s="114"/>
      <c r="HJ67" s="114"/>
      <c r="HK67" s="114"/>
      <c r="HL67" s="114"/>
      <c r="HM67" s="114"/>
      <c r="HN67" s="114"/>
      <c r="HO67" s="114"/>
      <c r="HP67" s="114"/>
      <c r="HQ67" s="114"/>
      <c r="HR67" s="114"/>
      <c r="HS67" s="114"/>
      <c r="HT67" s="114"/>
      <c r="HU67" s="114"/>
      <c r="HV67" s="114"/>
      <c r="HW67" s="114"/>
      <c r="HX67" s="114"/>
      <c r="HY67" s="114"/>
      <c r="HZ67" s="114"/>
      <c r="IA67" s="114"/>
      <c r="IB67" s="114"/>
      <c r="IC67" s="114"/>
      <c r="ID67" s="114"/>
      <c r="IE67" s="114"/>
      <c r="IF67" s="114"/>
      <c r="IG67" s="114"/>
      <c r="IH67" s="114"/>
      <c r="II67" s="114"/>
      <c r="IJ67" s="114"/>
      <c r="IK67" s="114"/>
      <c r="IL67" s="114"/>
      <c r="IM67" s="114"/>
      <c r="IN67" s="114"/>
      <c r="IO67" s="114"/>
      <c r="IP67" s="114"/>
      <c r="IQ67" s="114"/>
      <c r="IR67" s="114"/>
      <c r="IS67" s="114"/>
      <c r="IT67" s="114"/>
      <c r="IU67" s="114"/>
      <c r="IV67" s="114"/>
    </row>
    <row r="68" spans="1:256" s="53" customFormat="1" ht="20.25" customHeight="1" x14ac:dyDescent="0.15">
      <c r="A68" s="261"/>
      <c r="B68" s="69" t="s">
        <v>47</v>
      </c>
      <c r="C68" s="74">
        <v>44.852863999999997</v>
      </c>
      <c r="D68" s="74">
        <v>53</v>
      </c>
      <c r="E68" s="82">
        <v>215.71778624102799</v>
      </c>
      <c r="F68" s="82">
        <v>99.800550000000001</v>
      </c>
      <c r="G68" s="74">
        <v>20</v>
      </c>
      <c r="H68" s="74"/>
      <c r="I68" s="74"/>
      <c r="J68" s="74"/>
      <c r="K68" s="74"/>
      <c r="L68" s="74">
        <v>44.852863999999997</v>
      </c>
      <c r="M68" s="74">
        <v>53</v>
      </c>
      <c r="N68" s="74">
        <v>220.41820959799301</v>
      </c>
      <c r="O68" s="74">
        <v>99.800550000000001</v>
      </c>
      <c r="P68" s="74">
        <v>20</v>
      </c>
      <c r="Q68" s="74">
        <v>44.852863999999997</v>
      </c>
      <c r="R68" s="74">
        <v>53</v>
      </c>
      <c r="S68" s="74">
        <v>220.41820959799301</v>
      </c>
      <c r="T68" s="74">
        <v>99.800550000000001</v>
      </c>
      <c r="U68" s="74">
        <v>20</v>
      </c>
      <c r="V68" s="74">
        <v>44.852863999999997</v>
      </c>
      <c r="W68" s="74">
        <v>53</v>
      </c>
      <c r="X68" s="74">
        <v>220.41820959799301</v>
      </c>
      <c r="Y68" s="74">
        <v>99.800550000000001</v>
      </c>
      <c r="Z68" s="74">
        <v>20</v>
      </c>
      <c r="AA68" s="74">
        <v>0</v>
      </c>
      <c r="AB68" s="74">
        <v>0</v>
      </c>
      <c r="AC68" s="74">
        <v>0</v>
      </c>
      <c r="AD68" s="74">
        <v>0</v>
      </c>
      <c r="AE68" s="74">
        <v>0</v>
      </c>
      <c r="AF68" s="74">
        <v>0</v>
      </c>
      <c r="AG68" s="74">
        <v>0</v>
      </c>
      <c r="AH68" s="74">
        <v>0</v>
      </c>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v>0</v>
      </c>
      <c r="BH68" s="74">
        <v>0</v>
      </c>
      <c r="BI68" s="74">
        <v>0</v>
      </c>
      <c r="BJ68" s="74">
        <v>0</v>
      </c>
      <c r="BK68" s="74">
        <v>0</v>
      </c>
      <c r="BL68" s="74">
        <v>0</v>
      </c>
      <c r="BM68" s="74">
        <v>0</v>
      </c>
      <c r="BN68" s="74">
        <v>0</v>
      </c>
      <c r="BO68" s="74">
        <v>0</v>
      </c>
      <c r="BP68" s="74"/>
      <c r="BQ68" s="74"/>
      <c r="BR68" s="74"/>
      <c r="BS68" s="74"/>
      <c r="BT68" s="74"/>
      <c r="BU68" s="74"/>
      <c r="BV68" s="74"/>
      <c r="BW68" s="110">
        <f t="shared" si="4"/>
        <v>44.852863999999997</v>
      </c>
      <c r="BX68" s="110">
        <f t="shared" si="5"/>
        <v>0</v>
      </c>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c r="DY68" s="114"/>
      <c r="DZ68" s="114"/>
      <c r="EA68" s="114"/>
      <c r="EB68" s="114"/>
      <c r="EC68" s="114"/>
      <c r="ED68" s="114"/>
      <c r="EE68" s="114"/>
      <c r="EF68" s="114"/>
      <c r="EG68" s="114"/>
      <c r="EH68" s="114"/>
      <c r="EI68" s="114"/>
      <c r="EJ68" s="114"/>
      <c r="EK68" s="114"/>
      <c r="EL68" s="114"/>
      <c r="EM68" s="114"/>
      <c r="EN68" s="114"/>
      <c r="EO68" s="114"/>
      <c r="EP68" s="114"/>
      <c r="EQ68" s="114"/>
      <c r="ER68" s="114"/>
      <c r="ES68" s="114"/>
      <c r="ET68" s="114"/>
      <c r="EU68" s="114"/>
      <c r="EV68" s="114"/>
      <c r="EW68" s="114"/>
      <c r="EX68" s="114"/>
      <c r="EY68" s="114"/>
      <c r="EZ68" s="114"/>
      <c r="FA68" s="114"/>
      <c r="FB68" s="114"/>
      <c r="FC68" s="114"/>
      <c r="FD68" s="114"/>
      <c r="FE68" s="114"/>
      <c r="FF68" s="114"/>
      <c r="FG68" s="114"/>
      <c r="FH68" s="114"/>
      <c r="FI68" s="114"/>
      <c r="FJ68" s="114"/>
      <c r="FK68" s="114"/>
      <c r="FL68" s="114"/>
      <c r="FM68" s="114"/>
      <c r="FN68" s="114"/>
      <c r="FO68" s="114"/>
      <c r="FP68" s="114"/>
      <c r="FQ68" s="114"/>
      <c r="FR68" s="114"/>
      <c r="FS68" s="114"/>
      <c r="FT68" s="114"/>
      <c r="FU68" s="114"/>
      <c r="FV68" s="114"/>
      <c r="FW68" s="114"/>
      <c r="FX68" s="114"/>
      <c r="FY68" s="114"/>
      <c r="FZ68" s="114"/>
      <c r="GA68" s="114"/>
      <c r="GB68" s="114"/>
      <c r="GC68" s="114"/>
      <c r="GD68" s="114"/>
      <c r="GE68" s="114"/>
      <c r="GF68" s="114"/>
      <c r="GG68" s="114"/>
      <c r="GH68" s="114"/>
      <c r="GI68" s="114"/>
      <c r="GJ68" s="114"/>
      <c r="GK68" s="114"/>
      <c r="GL68" s="114"/>
      <c r="GM68" s="114"/>
      <c r="GN68" s="114"/>
      <c r="GO68" s="114"/>
      <c r="GP68" s="114"/>
      <c r="GQ68" s="114"/>
      <c r="GR68" s="114"/>
      <c r="GS68" s="114"/>
      <c r="GT68" s="114"/>
      <c r="GU68" s="114"/>
      <c r="GV68" s="114"/>
      <c r="GW68" s="114"/>
      <c r="GX68" s="114"/>
      <c r="GY68" s="114"/>
      <c r="GZ68" s="114"/>
      <c r="HA68" s="114"/>
      <c r="HB68" s="114"/>
      <c r="HC68" s="114"/>
      <c r="HD68" s="114"/>
      <c r="HE68" s="114"/>
      <c r="HF68" s="114"/>
      <c r="HG68" s="114"/>
      <c r="HH68" s="114"/>
      <c r="HI68" s="114"/>
      <c r="HJ68" s="114"/>
      <c r="HK68" s="114"/>
      <c r="HL68" s="114"/>
      <c r="HM68" s="114"/>
      <c r="HN68" s="114"/>
      <c r="HO68" s="114"/>
      <c r="HP68" s="114"/>
      <c r="HQ68" s="114"/>
      <c r="HR68" s="114"/>
      <c r="HS68" s="114"/>
      <c r="HT68" s="114"/>
      <c r="HU68" s="114"/>
      <c r="HV68" s="114"/>
      <c r="HW68" s="114"/>
      <c r="HX68" s="114"/>
      <c r="HY68" s="114"/>
      <c r="HZ68" s="114"/>
      <c r="IA68" s="114"/>
      <c r="IB68" s="114"/>
      <c r="IC68" s="114"/>
      <c r="ID68" s="114"/>
      <c r="IE68" s="114"/>
      <c r="IF68" s="114"/>
      <c r="IG68" s="114"/>
      <c r="IH68" s="114"/>
      <c r="II68" s="114"/>
      <c r="IJ68" s="114"/>
      <c r="IK68" s="114"/>
      <c r="IL68" s="114"/>
      <c r="IM68" s="114"/>
      <c r="IN68" s="114"/>
      <c r="IO68" s="114"/>
      <c r="IP68" s="114"/>
      <c r="IQ68" s="114"/>
      <c r="IR68" s="114"/>
      <c r="IS68" s="114"/>
      <c r="IT68" s="114"/>
      <c r="IU68" s="114"/>
      <c r="IV68" s="114"/>
    </row>
    <row r="69" spans="1:256" s="53" customFormat="1" ht="20.25" customHeight="1" x14ac:dyDescent="0.15">
      <c r="A69" s="261"/>
      <c r="B69" s="69" t="s">
        <v>69</v>
      </c>
      <c r="C69" s="82">
        <v>4.49</v>
      </c>
      <c r="D69" s="82">
        <v>21</v>
      </c>
      <c r="E69" s="82">
        <v>19.45</v>
      </c>
      <c r="F69" s="82"/>
      <c r="G69" s="82"/>
      <c r="H69" s="82"/>
      <c r="I69" s="82"/>
      <c r="J69" s="82"/>
      <c r="K69" s="82"/>
      <c r="L69" s="83">
        <v>3.78</v>
      </c>
      <c r="M69" s="82">
        <v>17</v>
      </c>
      <c r="N69" s="83">
        <v>17.899999999999999</v>
      </c>
      <c r="O69" s="82">
        <v>38.31</v>
      </c>
      <c r="P69" s="82">
        <v>3</v>
      </c>
      <c r="Q69" s="82"/>
      <c r="R69" s="82"/>
      <c r="S69" s="83"/>
      <c r="T69" s="82"/>
      <c r="U69" s="82"/>
      <c r="V69" s="83">
        <v>3.78</v>
      </c>
      <c r="W69" s="82">
        <v>17</v>
      </c>
      <c r="X69" s="83"/>
      <c r="Y69" s="82"/>
      <c r="Z69" s="82"/>
      <c r="AA69" s="82"/>
      <c r="AB69" s="82"/>
      <c r="AC69" s="82"/>
      <c r="AD69" s="82"/>
      <c r="AE69" s="82"/>
      <c r="AF69" s="82"/>
      <c r="AG69" s="82"/>
      <c r="AH69" s="82"/>
      <c r="AI69" s="82"/>
      <c r="AJ69" s="82"/>
      <c r="AK69" s="82"/>
      <c r="AL69" s="82"/>
      <c r="AM69" s="104"/>
      <c r="AN69" s="104"/>
      <c r="AO69" s="104"/>
      <c r="AP69" s="104"/>
      <c r="AQ69" s="82"/>
      <c r="AR69" s="82"/>
      <c r="AS69" s="82"/>
      <c r="AT69" s="82"/>
      <c r="AU69" s="104"/>
      <c r="AV69" s="82"/>
      <c r="AW69" s="82"/>
      <c r="AX69" s="82"/>
      <c r="AY69" s="82"/>
      <c r="AZ69" s="82">
        <v>1</v>
      </c>
      <c r="BA69" s="82">
        <v>1</v>
      </c>
      <c r="BB69" s="82"/>
      <c r="BC69" s="82"/>
      <c r="BD69" s="82"/>
      <c r="BE69" s="82"/>
      <c r="BF69" s="82"/>
      <c r="BG69" s="82">
        <v>0.71</v>
      </c>
      <c r="BH69" s="82">
        <v>3</v>
      </c>
      <c r="BI69" s="82"/>
      <c r="BJ69" s="82"/>
      <c r="BK69" s="82"/>
      <c r="BL69" s="82"/>
      <c r="BM69" s="82"/>
      <c r="BN69" s="82"/>
      <c r="BO69" s="82"/>
      <c r="BP69" s="82"/>
      <c r="BQ69" s="82"/>
      <c r="BR69" s="82"/>
      <c r="BS69" s="82"/>
      <c r="BT69" s="104"/>
      <c r="BU69" s="82"/>
      <c r="BV69" s="104"/>
      <c r="BW69" s="110">
        <f t="shared" si="4"/>
        <v>4.49</v>
      </c>
      <c r="BX69" s="110">
        <f t="shared" si="5"/>
        <v>0</v>
      </c>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c r="DM69" s="114"/>
      <c r="DN69" s="114"/>
      <c r="DO69" s="114"/>
      <c r="DP69" s="114"/>
      <c r="DQ69" s="114"/>
      <c r="DR69" s="114"/>
      <c r="DS69" s="114"/>
      <c r="DT69" s="114"/>
      <c r="DU69" s="114"/>
      <c r="DV69" s="114"/>
      <c r="DW69" s="114"/>
      <c r="DX69" s="114"/>
      <c r="DY69" s="114"/>
      <c r="DZ69" s="114"/>
      <c r="EA69" s="114"/>
      <c r="EB69" s="114"/>
      <c r="EC69" s="114"/>
      <c r="ED69" s="114"/>
      <c r="EE69" s="114"/>
      <c r="EF69" s="114"/>
      <c r="EG69" s="114"/>
      <c r="EH69" s="114"/>
      <c r="EI69" s="114"/>
      <c r="EJ69" s="114"/>
      <c r="EK69" s="114"/>
      <c r="EL69" s="114"/>
      <c r="EM69" s="114"/>
      <c r="EN69" s="114"/>
      <c r="EO69" s="114"/>
      <c r="EP69" s="114"/>
      <c r="EQ69" s="114"/>
      <c r="ER69" s="114"/>
      <c r="ES69" s="114"/>
      <c r="ET69" s="114"/>
      <c r="EU69" s="114"/>
      <c r="EV69" s="114"/>
      <c r="EW69" s="114"/>
      <c r="EX69" s="114"/>
      <c r="EY69" s="114"/>
      <c r="EZ69" s="114"/>
      <c r="FA69" s="114"/>
      <c r="FB69" s="114"/>
      <c r="FC69" s="114"/>
      <c r="FD69" s="114"/>
      <c r="FE69" s="114"/>
      <c r="FF69" s="114"/>
      <c r="FG69" s="114"/>
      <c r="FH69" s="114"/>
      <c r="FI69" s="114"/>
      <c r="FJ69" s="114"/>
      <c r="FK69" s="114"/>
      <c r="FL69" s="114"/>
      <c r="FM69" s="114"/>
      <c r="FN69" s="114"/>
      <c r="FO69" s="114"/>
      <c r="FP69" s="114"/>
      <c r="FQ69" s="114"/>
      <c r="FR69" s="114"/>
      <c r="FS69" s="114"/>
      <c r="FT69" s="114"/>
      <c r="FU69" s="114"/>
      <c r="FV69" s="114"/>
      <c r="FW69" s="114"/>
      <c r="FX69" s="114"/>
      <c r="FY69" s="114"/>
      <c r="FZ69" s="114"/>
      <c r="GA69" s="114"/>
      <c r="GB69" s="114"/>
      <c r="GC69" s="114"/>
      <c r="GD69" s="114"/>
      <c r="GE69" s="114"/>
      <c r="GF69" s="114"/>
      <c r="GG69" s="114"/>
      <c r="GH69" s="114"/>
      <c r="GI69" s="114"/>
      <c r="GJ69" s="114"/>
      <c r="GK69" s="114"/>
      <c r="GL69" s="114"/>
      <c r="GM69" s="114"/>
      <c r="GN69" s="114"/>
      <c r="GO69" s="114"/>
      <c r="GP69" s="114"/>
      <c r="GQ69" s="114"/>
      <c r="GR69" s="114"/>
      <c r="GS69" s="114"/>
      <c r="GT69" s="114"/>
      <c r="GU69" s="114"/>
      <c r="GV69" s="114"/>
      <c r="GW69" s="114"/>
      <c r="GX69" s="114"/>
      <c r="GY69" s="114"/>
      <c r="GZ69" s="114"/>
      <c r="HA69" s="114"/>
      <c r="HB69" s="114"/>
      <c r="HC69" s="114"/>
      <c r="HD69" s="114"/>
      <c r="HE69" s="114"/>
      <c r="HF69" s="114"/>
      <c r="HG69" s="114"/>
      <c r="HH69" s="114"/>
      <c r="HI69" s="114"/>
      <c r="HJ69" s="114"/>
      <c r="HK69" s="114"/>
      <c r="HL69" s="114"/>
      <c r="HM69" s="114"/>
      <c r="HN69" s="114"/>
      <c r="HO69" s="114"/>
      <c r="HP69" s="114"/>
      <c r="HQ69" s="114"/>
      <c r="HR69" s="114"/>
      <c r="HS69" s="114"/>
      <c r="HT69" s="114"/>
      <c r="HU69" s="114"/>
      <c r="HV69" s="114"/>
      <c r="HW69" s="114"/>
      <c r="HX69" s="114"/>
      <c r="HY69" s="114"/>
      <c r="HZ69" s="114"/>
      <c r="IA69" s="114"/>
      <c r="IB69" s="114"/>
      <c r="IC69" s="114"/>
      <c r="ID69" s="114"/>
      <c r="IE69" s="114"/>
      <c r="IF69" s="114"/>
      <c r="IG69" s="114"/>
      <c r="IH69" s="114"/>
      <c r="II69" s="114"/>
      <c r="IJ69" s="114"/>
      <c r="IK69" s="114"/>
      <c r="IL69" s="114"/>
      <c r="IM69" s="114"/>
      <c r="IN69" s="114"/>
      <c r="IO69" s="114"/>
      <c r="IP69" s="114"/>
      <c r="IQ69" s="114"/>
      <c r="IR69" s="114"/>
      <c r="IS69" s="114"/>
      <c r="IT69" s="114"/>
      <c r="IU69" s="114"/>
      <c r="IV69" s="114"/>
    </row>
    <row r="70" spans="1:256" s="53" customFormat="1" ht="20.25" customHeight="1" x14ac:dyDescent="0.15">
      <c r="A70" s="261"/>
      <c r="B70" s="69" t="s">
        <v>43</v>
      </c>
      <c r="C70" s="74">
        <v>34.93</v>
      </c>
      <c r="D70" s="74">
        <v>140</v>
      </c>
      <c r="E70" s="82">
        <v>57.7927643435264</v>
      </c>
      <c r="F70" s="82">
        <v>226.3</v>
      </c>
      <c r="G70" s="74">
        <v>80</v>
      </c>
      <c r="H70" s="74"/>
      <c r="I70" s="74"/>
      <c r="J70" s="74">
        <v>0.7</v>
      </c>
      <c r="K70" s="74">
        <v>1</v>
      </c>
      <c r="L70" s="74">
        <v>33.93</v>
      </c>
      <c r="M70" s="74">
        <v>108</v>
      </c>
      <c r="N70" s="74">
        <v>69.852139598613107</v>
      </c>
      <c r="O70" s="74">
        <v>155.27000000000001</v>
      </c>
      <c r="P70" s="74">
        <v>54</v>
      </c>
      <c r="Q70" s="74"/>
      <c r="R70" s="74"/>
      <c r="S70" s="74"/>
      <c r="T70" s="74"/>
      <c r="U70" s="74"/>
      <c r="V70" s="74">
        <v>31.35</v>
      </c>
      <c r="W70" s="74">
        <v>100</v>
      </c>
      <c r="X70" s="74">
        <v>69.852139598613107</v>
      </c>
      <c r="Y70" s="74">
        <v>107.98</v>
      </c>
      <c r="Z70" s="74">
        <v>28</v>
      </c>
      <c r="AA70" s="74">
        <v>2.58</v>
      </c>
      <c r="AB70" s="74">
        <v>8</v>
      </c>
      <c r="AC70" s="74">
        <v>47.29</v>
      </c>
      <c r="AD70" s="74">
        <v>26</v>
      </c>
      <c r="AE70" s="74"/>
      <c r="AF70" s="74"/>
      <c r="AG70" s="74"/>
      <c r="AH70" s="74"/>
      <c r="AI70" s="74"/>
      <c r="AJ70" s="74"/>
      <c r="AK70" s="74"/>
      <c r="AL70" s="74"/>
      <c r="AM70" s="74"/>
      <c r="AN70" s="74"/>
      <c r="AO70" s="74"/>
      <c r="AP70" s="74"/>
      <c r="AQ70" s="74">
        <v>0.19</v>
      </c>
      <c r="AR70" s="74">
        <v>2</v>
      </c>
      <c r="AS70" s="74"/>
      <c r="AT70" s="74"/>
      <c r="AU70" s="74"/>
      <c r="AV70" s="74"/>
      <c r="AW70" s="74"/>
      <c r="AX70" s="74"/>
      <c r="AY70" s="74"/>
      <c r="AZ70" s="74"/>
      <c r="BA70" s="74"/>
      <c r="BB70" s="74"/>
      <c r="BC70" s="74"/>
      <c r="BD70" s="74"/>
      <c r="BE70" s="74"/>
      <c r="BF70" s="74"/>
      <c r="BG70" s="74"/>
      <c r="BH70" s="74"/>
      <c r="BI70" s="74">
        <v>4.3</v>
      </c>
      <c r="BJ70" s="74">
        <v>3</v>
      </c>
      <c r="BK70" s="74">
        <v>0.81</v>
      </c>
      <c r="BL70" s="74">
        <v>30</v>
      </c>
      <c r="BM70" s="74">
        <v>66.03</v>
      </c>
      <c r="BN70" s="74">
        <v>22</v>
      </c>
      <c r="BO70" s="74"/>
      <c r="BP70" s="74"/>
      <c r="BQ70" s="74"/>
      <c r="BR70" s="74"/>
      <c r="BS70" s="74"/>
      <c r="BT70" s="74"/>
      <c r="BU70" s="74"/>
      <c r="BV70" s="74"/>
      <c r="BW70" s="110">
        <f t="shared" si="4"/>
        <v>34.93</v>
      </c>
      <c r="BX70" s="110">
        <f t="shared" si="5"/>
        <v>0</v>
      </c>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c r="DM70" s="114"/>
      <c r="DN70" s="114"/>
      <c r="DO70" s="114"/>
      <c r="DP70" s="114"/>
      <c r="DQ70" s="114"/>
      <c r="DR70" s="114"/>
      <c r="DS70" s="114"/>
      <c r="DT70" s="114"/>
      <c r="DU70" s="114"/>
      <c r="DV70" s="114"/>
      <c r="DW70" s="114"/>
      <c r="DX70" s="114"/>
      <c r="DY70" s="114"/>
      <c r="DZ70" s="114"/>
      <c r="EA70" s="114"/>
      <c r="EB70" s="114"/>
      <c r="EC70" s="114"/>
      <c r="ED70" s="114"/>
      <c r="EE70" s="114"/>
      <c r="EF70" s="114"/>
      <c r="EG70" s="114"/>
      <c r="EH70" s="114"/>
      <c r="EI70" s="114"/>
      <c r="EJ70" s="114"/>
      <c r="EK70" s="114"/>
      <c r="EL70" s="114"/>
      <c r="EM70" s="114"/>
      <c r="EN70" s="114"/>
      <c r="EO70" s="114"/>
      <c r="EP70" s="114"/>
      <c r="EQ70" s="114"/>
      <c r="ER70" s="114"/>
      <c r="ES70" s="114"/>
      <c r="ET70" s="114"/>
      <c r="EU70" s="114"/>
      <c r="EV70" s="114"/>
      <c r="EW70" s="114"/>
      <c r="EX70" s="114"/>
      <c r="EY70" s="114"/>
      <c r="EZ70" s="114"/>
      <c r="FA70" s="114"/>
      <c r="FB70" s="114"/>
      <c r="FC70" s="114"/>
      <c r="FD70" s="114"/>
      <c r="FE70" s="114"/>
      <c r="FF70" s="114"/>
      <c r="FG70" s="114"/>
      <c r="FH70" s="114"/>
      <c r="FI70" s="114"/>
      <c r="FJ70" s="114"/>
      <c r="FK70" s="114"/>
      <c r="FL70" s="114"/>
      <c r="FM70" s="114"/>
      <c r="FN70" s="114"/>
      <c r="FO70" s="114"/>
      <c r="FP70" s="114"/>
      <c r="FQ70" s="114"/>
      <c r="FR70" s="114"/>
      <c r="FS70" s="114"/>
      <c r="FT70" s="114"/>
      <c r="FU70" s="114"/>
      <c r="FV70" s="114"/>
      <c r="FW70" s="114"/>
      <c r="FX70" s="114"/>
      <c r="FY70" s="114"/>
      <c r="FZ70" s="114"/>
      <c r="GA70" s="114"/>
      <c r="GB70" s="114"/>
      <c r="GC70" s="114"/>
      <c r="GD70" s="114"/>
      <c r="GE70" s="114"/>
      <c r="GF70" s="114"/>
      <c r="GG70" s="114"/>
      <c r="GH70" s="114"/>
      <c r="GI70" s="114"/>
      <c r="GJ70" s="114"/>
      <c r="GK70" s="114"/>
      <c r="GL70" s="114"/>
      <c r="GM70" s="114"/>
      <c r="GN70" s="114"/>
      <c r="GO70" s="114"/>
      <c r="GP70" s="114"/>
      <c r="GQ70" s="114"/>
      <c r="GR70" s="114"/>
      <c r="GS70" s="114"/>
      <c r="GT70" s="114"/>
      <c r="GU70" s="114"/>
      <c r="GV70" s="114"/>
      <c r="GW70" s="114"/>
      <c r="GX70" s="114"/>
      <c r="GY70" s="114"/>
      <c r="GZ70" s="114"/>
      <c r="HA70" s="114"/>
      <c r="HB70" s="114"/>
      <c r="HC70" s="114"/>
      <c r="HD70" s="114"/>
      <c r="HE70" s="114"/>
      <c r="HF70" s="114"/>
      <c r="HG70" s="114"/>
      <c r="HH70" s="114"/>
      <c r="HI70" s="114"/>
      <c r="HJ70" s="114"/>
      <c r="HK70" s="114"/>
      <c r="HL70" s="114"/>
      <c r="HM70" s="114"/>
      <c r="HN70" s="114"/>
      <c r="HO70" s="114"/>
      <c r="HP70" s="114"/>
      <c r="HQ70" s="114"/>
      <c r="HR70" s="114"/>
      <c r="HS70" s="114"/>
      <c r="HT70" s="114"/>
      <c r="HU70" s="114"/>
      <c r="HV70" s="114"/>
      <c r="HW70" s="114"/>
      <c r="HX70" s="114"/>
      <c r="HY70" s="114"/>
      <c r="HZ70" s="114"/>
      <c r="IA70" s="114"/>
      <c r="IB70" s="114"/>
      <c r="IC70" s="114"/>
      <c r="ID70" s="114"/>
      <c r="IE70" s="114"/>
      <c r="IF70" s="114"/>
      <c r="IG70" s="114"/>
      <c r="IH70" s="114"/>
      <c r="II70" s="114"/>
      <c r="IJ70" s="114"/>
      <c r="IK70" s="114"/>
      <c r="IL70" s="114"/>
      <c r="IM70" s="114"/>
      <c r="IN70" s="114"/>
      <c r="IO70" s="114"/>
      <c r="IP70" s="114"/>
      <c r="IQ70" s="114"/>
      <c r="IR70" s="114"/>
      <c r="IS70" s="114"/>
      <c r="IT70" s="114"/>
      <c r="IU70" s="114"/>
      <c r="IV70" s="114"/>
    </row>
    <row r="71" spans="1:256" s="52" customFormat="1" ht="20.25" customHeight="1" x14ac:dyDescent="0.15">
      <c r="A71" s="261"/>
      <c r="B71" s="90" t="s">
        <v>17</v>
      </c>
      <c r="C71" s="91">
        <f>C49+C50+C51+C52+C53+C54+C55+C56+C57+C58+C59+C60+C61+C62+C63+C64+C65+C66+C67+C68+C69+C70</f>
        <v>9837.8428699985998</v>
      </c>
      <c r="D71" s="91">
        <f t="shared" ref="D71:AI71" si="6">D49+D50+D51+D52+D53+D54+D55+D56+D57+D58+D59+D60+D61+D62+D63+D64+D65+D66+D67+D68+D69+D70</f>
        <v>20201</v>
      </c>
      <c r="E71" s="234">
        <f>C71/各地承保!D71*100</f>
        <v>25.363509336232919</v>
      </c>
      <c r="F71" s="234">
        <f t="shared" si="6"/>
        <v>53873.290880000015</v>
      </c>
      <c r="G71" s="91">
        <f t="shared" si="6"/>
        <v>15313</v>
      </c>
      <c r="H71" s="91">
        <f t="shared" si="6"/>
        <v>258.97235899999998</v>
      </c>
      <c r="I71" s="91">
        <f t="shared" si="6"/>
        <v>17</v>
      </c>
      <c r="J71" s="91">
        <f t="shared" si="6"/>
        <v>1364.9383580000001</v>
      </c>
      <c r="K71" s="91">
        <f t="shared" si="6"/>
        <v>99</v>
      </c>
      <c r="L71" s="91">
        <f t="shared" si="6"/>
        <v>7778.9225091517001</v>
      </c>
      <c r="M71" s="91">
        <f t="shared" si="6"/>
        <v>14694</v>
      </c>
      <c r="N71" s="91">
        <f>L71/各地承保!N71*100</f>
        <v>43.034972042048295</v>
      </c>
      <c r="O71" s="91">
        <f t="shared" si="6"/>
        <v>39350.848730999984</v>
      </c>
      <c r="P71" s="91">
        <f t="shared" si="6"/>
        <v>12445</v>
      </c>
      <c r="Q71" s="91">
        <f t="shared" si="6"/>
        <v>958.74521399999981</v>
      </c>
      <c r="R71" s="91">
        <f t="shared" si="6"/>
        <v>1901</v>
      </c>
      <c r="S71" s="91">
        <f>Q71/各地承保!T71*100</f>
        <v>218.71263052207604</v>
      </c>
      <c r="T71" s="91">
        <f t="shared" si="6"/>
        <v>4508.3128970000007</v>
      </c>
      <c r="U71" s="91">
        <f t="shared" si="6"/>
        <v>1629</v>
      </c>
      <c r="V71" s="91">
        <f t="shared" si="6"/>
        <v>7672.3919271516997</v>
      </c>
      <c r="W71" s="91">
        <f t="shared" si="6"/>
        <v>14518</v>
      </c>
      <c r="X71" s="91">
        <f>V71/各地承保!Z71*100</f>
        <v>42.772670573071828</v>
      </c>
      <c r="Y71" s="91">
        <f t="shared" si="6"/>
        <v>38379.461656000021</v>
      </c>
      <c r="Z71" s="91">
        <f t="shared" si="6"/>
        <v>12053</v>
      </c>
      <c r="AA71" s="91">
        <f t="shared" si="6"/>
        <v>99.073667999999998</v>
      </c>
      <c r="AB71" s="91">
        <f t="shared" si="6"/>
        <v>153</v>
      </c>
      <c r="AC71" s="91">
        <f t="shared" si="6"/>
        <v>827.27743299999986</v>
      </c>
      <c r="AD71" s="91">
        <f t="shared" si="6"/>
        <v>325</v>
      </c>
      <c r="AE71" s="91">
        <f t="shared" si="6"/>
        <v>7.0274169999999998</v>
      </c>
      <c r="AF71" s="91">
        <f t="shared" si="6"/>
        <v>22</v>
      </c>
      <c r="AG71" s="91">
        <f t="shared" si="6"/>
        <v>105.79965100000001</v>
      </c>
      <c r="AH71" s="91">
        <f t="shared" si="6"/>
        <v>64</v>
      </c>
      <c r="AI71" s="91">
        <f t="shared" si="6"/>
        <v>690.54008607180003</v>
      </c>
      <c r="AJ71" s="91">
        <f t="shared" ref="AJ71:BV71" si="7">AJ49+AJ50+AJ51+AJ52+AJ53+AJ54+AJ55+AJ56+AJ57+AJ58+AJ59+AJ60+AJ61+AJ62+AJ63+AJ64+AJ65+AJ66+AJ67+AJ68+AJ69+AJ70</f>
        <v>3509</v>
      </c>
      <c r="AK71" s="91">
        <f t="shared" si="7"/>
        <v>163.39817900000003</v>
      </c>
      <c r="AL71" s="91">
        <f t="shared" si="7"/>
        <v>845</v>
      </c>
      <c r="AM71" s="91">
        <f t="shared" si="7"/>
        <v>605.08711310779995</v>
      </c>
      <c r="AN71" s="91">
        <f t="shared" si="7"/>
        <v>3491</v>
      </c>
      <c r="AO71" s="91">
        <f t="shared" si="7"/>
        <v>146.268529</v>
      </c>
      <c r="AP71" s="91">
        <f t="shared" si="7"/>
        <v>842</v>
      </c>
      <c r="AQ71" s="91">
        <f t="shared" si="7"/>
        <v>161.38291100000001</v>
      </c>
      <c r="AR71" s="91">
        <f t="shared" si="7"/>
        <v>95</v>
      </c>
      <c r="AS71" s="91">
        <f t="shared" si="7"/>
        <v>29.524087999999999</v>
      </c>
      <c r="AT71" s="91">
        <f t="shared" si="7"/>
        <v>80</v>
      </c>
      <c r="AU71" s="91">
        <f t="shared" si="7"/>
        <v>0</v>
      </c>
      <c r="AV71" s="91">
        <f t="shared" si="7"/>
        <v>1</v>
      </c>
      <c r="AW71" s="91">
        <f t="shared" si="7"/>
        <v>297.43948999999998</v>
      </c>
      <c r="AX71" s="91">
        <f t="shared" si="7"/>
        <v>8</v>
      </c>
      <c r="AY71" s="91">
        <f t="shared" si="7"/>
        <v>40.427250000000001</v>
      </c>
      <c r="AZ71" s="91">
        <f t="shared" si="7"/>
        <v>22</v>
      </c>
      <c r="BA71" s="91">
        <f t="shared" si="7"/>
        <v>5257.9628310000007</v>
      </c>
      <c r="BB71" s="91">
        <f t="shared" si="7"/>
        <v>70</v>
      </c>
      <c r="BC71" s="91">
        <f t="shared" si="7"/>
        <v>39.632193999999998</v>
      </c>
      <c r="BD71" s="91">
        <f t="shared" si="7"/>
        <v>16</v>
      </c>
      <c r="BE71" s="91">
        <f t="shared" si="7"/>
        <v>0</v>
      </c>
      <c r="BF71" s="91">
        <f t="shared" si="7"/>
        <v>0</v>
      </c>
      <c r="BG71" s="91">
        <f t="shared" si="7"/>
        <v>546.14859000000001</v>
      </c>
      <c r="BH71" s="91">
        <f t="shared" si="7"/>
        <v>266</v>
      </c>
      <c r="BI71" s="91">
        <f t="shared" si="7"/>
        <v>3353.3862600000002</v>
      </c>
      <c r="BJ71" s="91">
        <f t="shared" si="7"/>
        <v>725</v>
      </c>
      <c r="BK71" s="91">
        <f t="shared" si="7"/>
        <v>289.59080251080007</v>
      </c>
      <c r="BL71" s="91">
        <f t="shared" si="7"/>
        <v>1335</v>
      </c>
      <c r="BM71" s="91">
        <f t="shared" si="7"/>
        <v>1245.6125379999996</v>
      </c>
      <c r="BN71" s="91">
        <f t="shared" si="7"/>
        <v>681</v>
      </c>
      <c r="BO71" s="91">
        <f t="shared" si="7"/>
        <v>23.858134264299999</v>
      </c>
      <c r="BP71" s="91">
        <f t="shared" si="7"/>
        <v>243</v>
      </c>
      <c r="BQ71" s="91">
        <f t="shared" si="7"/>
        <v>157.55120500000001</v>
      </c>
      <c r="BR71" s="91">
        <f t="shared" si="7"/>
        <v>344</v>
      </c>
      <c r="BS71" s="91">
        <f t="shared" si="7"/>
        <v>8.3655740000003398</v>
      </c>
      <c r="BT71" s="91">
        <f t="shared" si="7"/>
        <v>3</v>
      </c>
      <c r="BU71" s="91">
        <f t="shared" si="7"/>
        <v>2691.9392000000003</v>
      </c>
      <c r="BV71" s="91">
        <f t="shared" si="7"/>
        <v>19</v>
      </c>
      <c r="BW71" s="110">
        <f t="shared" si="4"/>
        <v>9837.8404099986001</v>
      </c>
      <c r="BX71" s="110">
        <f t="shared" si="5"/>
        <v>2.4599999997008126E-3</v>
      </c>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c r="HL71" s="56"/>
      <c r="HM71" s="56"/>
      <c r="HN71" s="56"/>
      <c r="HO71" s="56"/>
      <c r="HP71" s="56"/>
      <c r="HQ71" s="56"/>
      <c r="HR71" s="56"/>
      <c r="HS71" s="56"/>
      <c r="HT71" s="56"/>
      <c r="HU71" s="56"/>
      <c r="HV71" s="56"/>
      <c r="HW71" s="56"/>
      <c r="HX71" s="56"/>
      <c r="HY71" s="56"/>
      <c r="HZ71" s="56"/>
      <c r="IA71" s="56"/>
      <c r="IB71" s="56"/>
      <c r="IC71" s="56"/>
      <c r="ID71" s="56"/>
      <c r="IE71" s="56"/>
      <c r="IF71" s="56"/>
      <c r="IG71" s="56"/>
      <c r="IH71" s="56"/>
      <c r="II71" s="56"/>
      <c r="IJ71" s="56"/>
      <c r="IK71" s="56"/>
      <c r="IL71" s="56"/>
      <c r="IM71" s="56"/>
      <c r="IN71" s="56"/>
      <c r="IO71" s="56"/>
      <c r="IP71" s="56"/>
      <c r="IQ71" s="56"/>
      <c r="IR71" s="56"/>
      <c r="IS71" s="56"/>
      <c r="IT71" s="56"/>
      <c r="IU71" s="56"/>
      <c r="IV71" s="56"/>
    </row>
    <row r="72" spans="1:256" s="49" customFormat="1" ht="20.25" customHeight="1" x14ac:dyDescent="0.15">
      <c r="A72" s="261" t="s">
        <v>75</v>
      </c>
      <c r="B72" s="75" t="s">
        <v>74</v>
      </c>
      <c r="C72" s="74">
        <v>7228.0171810000002</v>
      </c>
      <c r="D72" s="74">
        <v>23849</v>
      </c>
      <c r="E72" s="82">
        <v>56.9347448230046</v>
      </c>
      <c r="F72" s="82">
        <v>19009.730995000002</v>
      </c>
      <c r="G72" s="74">
        <v>5550</v>
      </c>
      <c r="H72" s="74">
        <v>47.563474999999997</v>
      </c>
      <c r="I72" s="74">
        <v>5</v>
      </c>
      <c r="J72" s="74">
        <v>1052.365</v>
      </c>
      <c r="K72" s="74">
        <v>27</v>
      </c>
      <c r="L72" s="74">
        <v>4317.1610849999997</v>
      </c>
      <c r="M72" s="74">
        <v>6205</v>
      </c>
      <c r="N72" s="74"/>
      <c r="O72" s="74">
        <v>16605.525859000001</v>
      </c>
      <c r="P72" s="74">
        <v>4788</v>
      </c>
      <c r="Q72" s="74">
        <v>194.00410099999999</v>
      </c>
      <c r="R72" s="74">
        <v>43</v>
      </c>
      <c r="S72" s="74"/>
      <c r="T72" s="74">
        <v>634.60721000000001</v>
      </c>
      <c r="U72" s="74">
        <v>112</v>
      </c>
      <c r="V72" s="74">
        <v>4290.1861280000003</v>
      </c>
      <c r="W72" s="74">
        <v>6118</v>
      </c>
      <c r="X72" s="74"/>
      <c r="Y72" s="74">
        <v>16269.357715</v>
      </c>
      <c r="Z72" s="74">
        <v>4694</v>
      </c>
      <c r="AA72" s="74">
        <v>20.345838000000001</v>
      </c>
      <c r="AB72" s="74">
        <v>49</v>
      </c>
      <c r="AC72" s="74">
        <v>140.23561599999999</v>
      </c>
      <c r="AD72" s="74">
        <v>46</v>
      </c>
      <c r="AE72" s="74">
        <v>6.6291190000000002</v>
      </c>
      <c r="AF72" s="74">
        <v>38</v>
      </c>
      <c r="AG72" s="74">
        <v>195.93252799999999</v>
      </c>
      <c r="AH72" s="74">
        <v>48</v>
      </c>
      <c r="AI72" s="74">
        <v>720.45369400000004</v>
      </c>
      <c r="AJ72" s="74">
        <v>6985</v>
      </c>
      <c r="AK72" s="74">
        <v>339.095797</v>
      </c>
      <c r="AL72" s="74">
        <v>366</v>
      </c>
      <c r="AM72" s="74">
        <v>720.45369400000004</v>
      </c>
      <c r="AN72" s="74">
        <v>6985</v>
      </c>
      <c r="AO72" s="74">
        <v>339.095797</v>
      </c>
      <c r="AP72" s="74">
        <v>366</v>
      </c>
      <c r="AQ72" s="74">
        <v>30.346115999999999</v>
      </c>
      <c r="AR72" s="74">
        <v>142</v>
      </c>
      <c r="AS72" s="74">
        <v>1.2</v>
      </c>
      <c r="AT72" s="74">
        <v>4</v>
      </c>
      <c r="AU72" s="74">
        <v>3.6</v>
      </c>
      <c r="AV72" s="74">
        <v>1</v>
      </c>
      <c r="AW72" s="74">
        <v>60</v>
      </c>
      <c r="AX72" s="74">
        <v>1</v>
      </c>
      <c r="AY72" s="74">
        <v>54.804870000000001</v>
      </c>
      <c r="AZ72" s="74">
        <v>53</v>
      </c>
      <c r="BA72" s="74">
        <v>139.21805599999999</v>
      </c>
      <c r="BB72" s="74">
        <v>32</v>
      </c>
      <c r="BC72" s="74">
        <v>12.200397000000001</v>
      </c>
      <c r="BD72" s="74">
        <v>4</v>
      </c>
      <c r="BE72" s="74">
        <v>0</v>
      </c>
      <c r="BF72" s="74">
        <v>0</v>
      </c>
      <c r="BG72" s="74">
        <v>191.767055</v>
      </c>
      <c r="BH72" s="74">
        <v>92</v>
      </c>
      <c r="BI72" s="74">
        <v>553.48760000000004</v>
      </c>
      <c r="BJ72" s="74">
        <v>122</v>
      </c>
      <c r="BK72" s="74">
        <v>224.288768</v>
      </c>
      <c r="BL72" s="74">
        <v>1749</v>
      </c>
      <c r="BM72" s="74">
        <v>254.05232000000001</v>
      </c>
      <c r="BN72" s="74">
        <v>108</v>
      </c>
      <c r="BO72" s="74">
        <v>1625.7264970000001</v>
      </c>
      <c r="BP72" s="74">
        <v>8603</v>
      </c>
      <c r="BQ72" s="74">
        <v>3.615999</v>
      </c>
      <c r="BR72" s="74">
        <v>17</v>
      </c>
      <c r="BS72" s="74">
        <v>0.105224000000362</v>
      </c>
      <c r="BT72" s="74">
        <v>10</v>
      </c>
      <c r="BU72" s="74">
        <v>1.17036399999334</v>
      </c>
      <c r="BV72" s="74">
        <v>85</v>
      </c>
      <c r="BW72" s="110">
        <f t="shared" si="4"/>
        <v>7228.0171810000011</v>
      </c>
      <c r="BX72" s="110">
        <f t="shared" si="5"/>
        <v>0</v>
      </c>
      <c r="IS72" s="59"/>
      <c r="IT72" s="59"/>
      <c r="IU72" s="59"/>
      <c r="IV72" s="59"/>
    </row>
    <row r="73" spans="1:256" s="53" customFormat="1" ht="20.25" customHeight="1" x14ac:dyDescent="0.15">
      <c r="A73" s="261"/>
      <c r="B73" s="69" t="s">
        <v>31</v>
      </c>
      <c r="C73" s="74">
        <v>760.14475800000002</v>
      </c>
      <c r="D73" s="74">
        <v>1429</v>
      </c>
      <c r="E73" s="82">
        <v>38.574637997932598</v>
      </c>
      <c r="F73" s="82">
        <v>3267.0892779999999</v>
      </c>
      <c r="G73" s="74">
        <v>981</v>
      </c>
      <c r="H73" s="74">
        <v>1.7592000000000001</v>
      </c>
      <c r="I73" s="74">
        <v>6</v>
      </c>
      <c r="J73" s="74">
        <v>7.9696280000000002</v>
      </c>
      <c r="K73" s="74">
        <v>7</v>
      </c>
      <c r="L73" s="74">
        <v>674.22344299999997</v>
      </c>
      <c r="M73" s="74">
        <v>1230</v>
      </c>
      <c r="N73" s="74">
        <v>37.384936906670397</v>
      </c>
      <c r="O73" s="74">
        <v>2184.9443940000001</v>
      </c>
      <c r="P73" s="74">
        <v>672</v>
      </c>
      <c r="Q73" s="74">
        <v>46.118765000000003</v>
      </c>
      <c r="R73" s="74">
        <v>138</v>
      </c>
      <c r="S73" s="74">
        <v>16.5824571458569</v>
      </c>
      <c r="T73" s="74">
        <v>255.01376500000001</v>
      </c>
      <c r="U73" s="74">
        <v>68</v>
      </c>
      <c r="V73" s="74">
        <v>674.22344299999997</v>
      </c>
      <c r="W73" s="74">
        <v>1230</v>
      </c>
      <c r="X73" s="74">
        <v>37.386345033759902</v>
      </c>
      <c r="Y73" s="74">
        <v>2183.8843940000002</v>
      </c>
      <c r="Z73" s="74">
        <v>671</v>
      </c>
      <c r="AA73" s="74">
        <v>0</v>
      </c>
      <c r="AB73" s="74">
        <v>0</v>
      </c>
      <c r="AC73" s="74">
        <v>0</v>
      </c>
      <c r="AD73" s="74">
        <v>0</v>
      </c>
      <c r="AE73" s="74">
        <v>0</v>
      </c>
      <c r="AF73" s="74">
        <v>0</v>
      </c>
      <c r="AG73" s="74">
        <v>1.06</v>
      </c>
      <c r="AH73" s="74">
        <v>1</v>
      </c>
      <c r="AI73" s="74">
        <v>6.1988099999999999</v>
      </c>
      <c r="AJ73" s="74">
        <v>104</v>
      </c>
      <c r="AK73" s="74">
        <v>3.323318</v>
      </c>
      <c r="AL73" s="74">
        <v>43</v>
      </c>
      <c r="AM73" s="74">
        <v>6.1988099999999999</v>
      </c>
      <c r="AN73" s="74">
        <v>104</v>
      </c>
      <c r="AO73" s="74">
        <v>3.323318</v>
      </c>
      <c r="AP73" s="74">
        <v>43</v>
      </c>
      <c r="AQ73" s="74">
        <v>0</v>
      </c>
      <c r="AR73" s="74">
        <v>0</v>
      </c>
      <c r="AS73" s="74">
        <v>22.6</v>
      </c>
      <c r="AT73" s="74">
        <v>1</v>
      </c>
      <c r="AU73" s="74">
        <v>0</v>
      </c>
      <c r="AV73" s="74">
        <v>0</v>
      </c>
      <c r="AW73" s="74">
        <v>2</v>
      </c>
      <c r="AX73" s="74">
        <v>1</v>
      </c>
      <c r="AY73" s="74">
        <v>0</v>
      </c>
      <c r="AZ73" s="74">
        <v>0</v>
      </c>
      <c r="BA73" s="74">
        <v>0</v>
      </c>
      <c r="BB73" s="74">
        <v>0</v>
      </c>
      <c r="BC73" s="74">
        <v>0</v>
      </c>
      <c r="BD73" s="74">
        <v>0</v>
      </c>
      <c r="BE73" s="74">
        <v>1.5</v>
      </c>
      <c r="BF73" s="74">
        <v>1</v>
      </c>
      <c r="BG73" s="74">
        <v>6.6743300000000003</v>
      </c>
      <c r="BH73" s="74">
        <v>8</v>
      </c>
      <c r="BI73" s="74">
        <v>121.3429</v>
      </c>
      <c r="BJ73" s="74">
        <v>39</v>
      </c>
      <c r="BK73" s="74">
        <v>30.7</v>
      </c>
      <c r="BL73" s="74">
        <v>30</v>
      </c>
      <c r="BM73" s="74">
        <v>904.75303799999995</v>
      </c>
      <c r="BN73" s="74">
        <v>207</v>
      </c>
      <c r="BO73" s="74">
        <v>40.588974999999998</v>
      </c>
      <c r="BP73" s="74">
        <v>51</v>
      </c>
      <c r="BQ73" s="74">
        <v>18.655999999999999</v>
      </c>
      <c r="BR73" s="74">
        <v>10</v>
      </c>
      <c r="BS73" s="74">
        <v>0</v>
      </c>
      <c r="BT73" s="74">
        <v>0</v>
      </c>
      <c r="BU73" s="74">
        <v>0</v>
      </c>
      <c r="BV73" s="74">
        <v>0</v>
      </c>
      <c r="BW73" s="110">
        <f t="shared" si="4"/>
        <v>760.14475800000002</v>
      </c>
      <c r="BX73" s="110">
        <f t="shared" si="5"/>
        <v>0</v>
      </c>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c r="GI73" s="114"/>
      <c r="GJ73" s="114"/>
      <c r="GK73" s="114"/>
      <c r="GL73" s="114"/>
      <c r="GM73" s="114"/>
      <c r="GN73" s="114"/>
      <c r="GO73" s="114"/>
      <c r="GP73" s="114"/>
      <c r="GQ73" s="114"/>
      <c r="GR73" s="114"/>
      <c r="GS73" s="114"/>
      <c r="GT73" s="114"/>
      <c r="GU73" s="114"/>
      <c r="GV73" s="114"/>
      <c r="GW73" s="114"/>
      <c r="GX73" s="114"/>
      <c r="GY73" s="114"/>
      <c r="GZ73" s="114"/>
      <c r="HA73" s="114"/>
      <c r="HB73" s="114"/>
      <c r="HC73" s="114"/>
      <c r="HD73" s="114"/>
      <c r="HE73" s="114"/>
      <c r="HF73" s="114"/>
      <c r="HG73" s="114"/>
      <c r="HH73" s="114"/>
      <c r="HI73" s="114"/>
      <c r="HJ73" s="114"/>
      <c r="HK73" s="114"/>
      <c r="HL73" s="114"/>
      <c r="HM73" s="114"/>
      <c r="HN73" s="114"/>
      <c r="HO73" s="114"/>
      <c r="HP73" s="114"/>
      <c r="HQ73" s="114"/>
      <c r="HR73" s="114"/>
      <c r="HS73" s="114"/>
      <c r="HT73" s="114"/>
      <c r="HU73" s="114"/>
      <c r="HV73" s="114"/>
      <c r="HW73" s="114"/>
      <c r="HX73" s="114"/>
      <c r="HY73" s="114"/>
      <c r="HZ73" s="114"/>
      <c r="IA73" s="114"/>
      <c r="IB73" s="114"/>
      <c r="IC73" s="114"/>
      <c r="ID73" s="114"/>
      <c r="IE73" s="114"/>
      <c r="IF73" s="114"/>
      <c r="IG73" s="114"/>
      <c r="IH73" s="114"/>
      <c r="II73" s="114"/>
      <c r="IJ73" s="114"/>
      <c r="IK73" s="114"/>
      <c r="IL73" s="114"/>
      <c r="IM73" s="114"/>
      <c r="IN73" s="114"/>
      <c r="IO73" s="114"/>
      <c r="IP73" s="114"/>
      <c r="IQ73" s="114"/>
      <c r="IR73" s="114"/>
      <c r="IS73" s="114"/>
      <c r="IT73" s="114"/>
      <c r="IU73" s="114"/>
      <c r="IV73" s="114"/>
    </row>
    <row r="74" spans="1:256" s="53" customFormat="1" ht="20.25" customHeight="1" x14ac:dyDescent="0.15">
      <c r="A74" s="261"/>
      <c r="B74" s="69" t="s">
        <v>32</v>
      </c>
      <c r="C74" s="76">
        <v>3072.32</v>
      </c>
      <c r="D74" s="76">
        <v>4488</v>
      </c>
      <c r="E74" s="82">
        <v>42.027071132802497</v>
      </c>
      <c r="F74" s="82">
        <v>12949.982774</v>
      </c>
      <c r="G74" s="76">
        <v>5457</v>
      </c>
      <c r="H74" s="76">
        <v>3.0058999999999999E-2</v>
      </c>
      <c r="I74" s="76">
        <v>1</v>
      </c>
      <c r="J74" s="76">
        <v>632.84</v>
      </c>
      <c r="K74" s="76">
        <v>4</v>
      </c>
      <c r="L74" s="76">
        <v>2896.153648</v>
      </c>
      <c r="M74" s="76">
        <v>4200</v>
      </c>
      <c r="N74" s="76">
        <v>45.117695511275898</v>
      </c>
      <c r="O74" s="76">
        <v>11501.504408999999</v>
      </c>
      <c r="P74" s="76">
        <v>4536</v>
      </c>
      <c r="Q74" s="76">
        <v>617.14142100000004</v>
      </c>
      <c r="R74" s="76">
        <v>879</v>
      </c>
      <c r="S74" s="76">
        <v>6032.3044436850696</v>
      </c>
      <c r="T74" s="76">
        <v>3930.9074660000001</v>
      </c>
      <c r="U74" s="76">
        <v>1331</v>
      </c>
      <c r="V74" s="76">
        <v>2895.8927739999999</v>
      </c>
      <c r="W74" s="76">
        <v>4197</v>
      </c>
      <c r="X74" s="76">
        <v>45.114732124882799</v>
      </c>
      <c r="Y74" s="76">
        <v>11474.358989</v>
      </c>
      <c r="Z74" s="76">
        <v>4529</v>
      </c>
      <c r="AA74" s="76">
        <v>8.7309999999999992E-3</v>
      </c>
      <c r="AB74" s="76">
        <v>1</v>
      </c>
      <c r="AC74" s="76">
        <v>4.5988199999999999</v>
      </c>
      <c r="AD74" s="76">
        <v>2</v>
      </c>
      <c r="AE74" s="76">
        <v>0.25214300000000001</v>
      </c>
      <c r="AF74" s="76">
        <v>2</v>
      </c>
      <c r="AG74" s="76">
        <v>22.546600000000002</v>
      </c>
      <c r="AH74" s="76">
        <v>5</v>
      </c>
      <c r="AI74" s="76">
        <v>15.32047</v>
      </c>
      <c r="AJ74" s="76">
        <v>140</v>
      </c>
      <c r="AK74" s="76">
        <v>8.4643569999999997</v>
      </c>
      <c r="AL74" s="76">
        <v>12</v>
      </c>
      <c r="AM74" s="76">
        <v>15.32047</v>
      </c>
      <c r="AN74" s="76">
        <v>140</v>
      </c>
      <c r="AO74" s="76">
        <v>8.4643569999999997</v>
      </c>
      <c r="AP74" s="76">
        <v>12</v>
      </c>
      <c r="AQ74" s="76">
        <v>1.348157</v>
      </c>
      <c r="AR74" s="76">
        <v>4</v>
      </c>
      <c r="AS74" s="76">
        <v>118.218242</v>
      </c>
      <c r="AT74" s="76">
        <v>111</v>
      </c>
      <c r="AU74" s="76">
        <v>3.6756999999999998E-2</v>
      </c>
      <c r="AV74" s="76">
        <v>1</v>
      </c>
      <c r="AW74" s="76">
        <v>23</v>
      </c>
      <c r="AX74" s="76">
        <v>8</v>
      </c>
      <c r="AY74" s="76">
        <v>0</v>
      </c>
      <c r="AZ74" s="76">
        <v>0</v>
      </c>
      <c r="BA74" s="76">
        <v>7.6453819999999997</v>
      </c>
      <c r="BB74" s="76">
        <v>2</v>
      </c>
      <c r="BC74" s="76">
        <v>68.614960999999994</v>
      </c>
      <c r="BD74" s="76">
        <v>1</v>
      </c>
      <c r="BE74" s="76">
        <v>0</v>
      </c>
      <c r="BF74" s="76">
        <v>0</v>
      </c>
      <c r="BG74" s="76">
        <v>22.871888999999999</v>
      </c>
      <c r="BH74" s="76">
        <v>18</v>
      </c>
      <c r="BI74" s="76">
        <v>265.87225000000001</v>
      </c>
      <c r="BJ74" s="76">
        <v>83</v>
      </c>
      <c r="BK74" s="76">
        <v>59.125244000000002</v>
      </c>
      <c r="BL74" s="76">
        <v>31</v>
      </c>
      <c r="BM74" s="76">
        <v>210.829137</v>
      </c>
      <c r="BN74" s="76">
        <v>413</v>
      </c>
      <c r="BO74" s="76">
        <v>8.8142949999999995</v>
      </c>
      <c r="BP74" s="76">
        <v>92</v>
      </c>
      <c r="BQ74" s="76">
        <v>177.408997</v>
      </c>
      <c r="BR74" s="76">
        <v>286</v>
      </c>
      <c r="BS74" s="76">
        <v>0</v>
      </c>
      <c r="BT74" s="76">
        <v>0</v>
      </c>
      <c r="BU74" s="76">
        <v>4.19999999999885</v>
      </c>
      <c r="BV74" s="76">
        <v>2</v>
      </c>
      <c r="BW74" s="110">
        <f t="shared" si="4"/>
        <v>3072.3154800000002</v>
      </c>
      <c r="BX74" s="110">
        <f t="shared" si="5"/>
        <v>4.5199999999567808E-3</v>
      </c>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c r="DM74" s="114"/>
      <c r="DN74" s="114"/>
      <c r="DO74" s="114"/>
      <c r="DP74" s="114"/>
      <c r="DQ74" s="114"/>
      <c r="DR74" s="114"/>
      <c r="DS74" s="114"/>
      <c r="DT74" s="114"/>
      <c r="DU74" s="114"/>
      <c r="DV74" s="114"/>
      <c r="DW74" s="114"/>
      <c r="DX74" s="114"/>
      <c r="DY74" s="114"/>
      <c r="DZ74" s="114"/>
      <c r="EA74" s="114"/>
      <c r="EB74" s="114"/>
      <c r="EC74" s="114"/>
      <c r="ED74" s="114"/>
      <c r="EE74" s="114"/>
      <c r="EF74" s="114"/>
      <c r="EG74" s="114"/>
      <c r="EH74" s="114"/>
      <c r="EI74" s="114"/>
      <c r="EJ74" s="114"/>
      <c r="EK74" s="114"/>
      <c r="EL74" s="114"/>
      <c r="EM74" s="114"/>
      <c r="EN74" s="114"/>
      <c r="EO74" s="114"/>
      <c r="EP74" s="114"/>
      <c r="EQ74" s="114"/>
      <c r="ER74" s="114"/>
      <c r="ES74" s="114"/>
      <c r="ET74" s="114"/>
      <c r="EU74" s="114"/>
      <c r="EV74" s="114"/>
      <c r="EW74" s="114"/>
      <c r="EX74" s="114"/>
      <c r="EY74" s="114"/>
      <c r="EZ74" s="114"/>
      <c r="FA74" s="114"/>
      <c r="FB74" s="114"/>
      <c r="FC74" s="114"/>
      <c r="FD74" s="114"/>
      <c r="FE74" s="114"/>
      <c r="FF74" s="114"/>
      <c r="FG74" s="114"/>
      <c r="FH74" s="114"/>
      <c r="FI74" s="114"/>
      <c r="FJ74" s="114"/>
      <c r="FK74" s="114"/>
      <c r="FL74" s="114"/>
      <c r="FM74" s="114"/>
      <c r="FN74" s="114"/>
      <c r="FO74" s="114"/>
      <c r="FP74" s="114"/>
      <c r="FQ74" s="114"/>
      <c r="FR74" s="114"/>
      <c r="FS74" s="114"/>
      <c r="FT74" s="114"/>
      <c r="FU74" s="114"/>
      <c r="FV74" s="114"/>
      <c r="FW74" s="114"/>
      <c r="FX74" s="114"/>
      <c r="FY74" s="114"/>
      <c r="FZ74" s="114"/>
      <c r="GA74" s="114"/>
      <c r="GB74" s="114"/>
      <c r="GC74" s="114"/>
      <c r="GD74" s="114"/>
      <c r="GE74" s="114"/>
      <c r="GF74" s="114"/>
      <c r="GG74" s="114"/>
      <c r="GH74" s="114"/>
      <c r="GI74" s="114"/>
      <c r="GJ74" s="114"/>
      <c r="GK74" s="114"/>
      <c r="GL74" s="114"/>
      <c r="GM74" s="114"/>
      <c r="GN74" s="114"/>
      <c r="GO74" s="114"/>
      <c r="GP74" s="114"/>
      <c r="GQ74" s="114"/>
      <c r="GR74" s="114"/>
      <c r="GS74" s="114"/>
      <c r="GT74" s="114"/>
      <c r="GU74" s="114"/>
      <c r="GV74" s="114"/>
      <c r="GW74" s="114"/>
      <c r="GX74" s="114"/>
      <c r="GY74" s="114"/>
      <c r="GZ74" s="114"/>
      <c r="HA74" s="114"/>
      <c r="HB74" s="114"/>
      <c r="HC74" s="114"/>
      <c r="HD74" s="114"/>
      <c r="HE74" s="114"/>
      <c r="HF74" s="114"/>
      <c r="HG74" s="114"/>
      <c r="HH74" s="114"/>
      <c r="HI74" s="114"/>
      <c r="HJ74" s="114"/>
      <c r="HK74" s="114"/>
      <c r="HL74" s="114"/>
      <c r="HM74" s="114"/>
      <c r="HN74" s="114"/>
      <c r="HO74" s="114"/>
      <c r="HP74" s="114"/>
      <c r="HQ74" s="114"/>
      <c r="HR74" s="114"/>
      <c r="HS74" s="114"/>
      <c r="HT74" s="114"/>
      <c r="HU74" s="114"/>
      <c r="HV74" s="114"/>
      <c r="HW74" s="114"/>
      <c r="HX74" s="114"/>
      <c r="HY74" s="114"/>
      <c r="HZ74" s="114"/>
      <c r="IA74" s="114"/>
      <c r="IB74" s="114"/>
      <c r="IC74" s="114"/>
      <c r="ID74" s="114"/>
      <c r="IE74" s="114"/>
      <c r="IF74" s="114"/>
      <c r="IG74" s="114"/>
      <c r="IH74" s="114"/>
      <c r="II74" s="114"/>
      <c r="IJ74" s="114"/>
      <c r="IK74" s="114"/>
      <c r="IL74" s="114"/>
      <c r="IM74" s="114"/>
      <c r="IN74" s="114"/>
      <c r="IO74" s="114"/>
      <c r="IP74" s="114"/>
      <c r="IQ74" s="114"/>
      <c r="IR74" s="114"/>
      <c r="IS74" s="114"/>
      <c r="IT74" s="114"/>
      <c r="IU74" s="114"/>
      <c r="IV74" s="114"/>
    </row>
    <row r="75" spans="1:256" s="49" customFormat="1" ht="20.25" customHeight="1" x14ac:dyDescent="0.15">
      <c r="A75" s="261"/>
      <c r="B75" s="75" t="s">
        <v>33</v>
      </c>
      <c r="C75" s="74">
        <v>623.55524399909996</v>
      </c>
      <c r="D75" s="74">
        <v>1934</v>
      </c>
      <c r="E75" s="82">
        <v>43.791021709185365</v>
      </c>
      <c r="F75" s="82">
        <v>1274.6695010000001</v>
      </c>
      <c r="G75" s="74">
        <v>2115</v>
      </c>
      <c r="H75" s="76">
        <v>1.9129302241000001</v>
      </c>
      <c r="I75" s="76">
        <v>2</v>
      </c>
      <c r="J75" s="76">
        <v>0</v>
      </c>
      <c r="K75" s="76">
        <v>0</v>
      </c>
      <c r="L75" s="74">
        <v>295.1420014725</v>
      </c>
      <c r="M75" s="74">
        <v>272</v>
      </c>
      <c r="N75" s="74">
        <v>71.362386260893189</v>
      </c>
      <c r="O75" s="74">
        <v>909.38265399999989</v>
      </c>
      <c r="P75" s="74">
        <v>222</v>
      </c>
      <c r="Q75" s="74">
        <v>14.229869000000001</v>
      </c>
      <c r="R75" s="74">
        <v>10</v>
      </c>
      <c r="S75" s="74">
        <v>59.79599837965219</v>
      </c>
      <c r="T75" s="74">
        <v>4.6409000000000002</v>
      </c>
      <c r="U75" s="74">
        <v>10</v>
      </c>
      <c r="V75" s="76">
        <v>280.0582014725</v>
      </c>
      <c r="W75" s="76">
        <v>253</v>
      </c>
      <c r="X75" s="74">
        <v>71.78384170935837</v>
      </c>
      <c r="Y75" s="76">
        <v>842.71875399999988</v>
      </c>
      <c r="Z75" s="76">
        <v>194</v>
      </c>
      <c r="AA75" s="74">
        <v>14.5198</v>
      </c>
      <c r="AB75" s="74">
        <v>16</v>
      </c>
      <c r="AC75" s="74">
        <v>50.595645000000005</v>
      </c>
      <c r="AD75" s="74">
        <v>25</v>
      </c>
      <c r="AE75" s="74">
        <v>0.56399999999999995</v>
      </c>
      <c r="AF75" s="74">
        <v>3</v>
      </c>
      <c r="AG75" s="74">
        <v>16.068254999999997</v>
      </c>
      <c r="AH75" s="74">
        <v>3</v>
      </c>
      <c r="AI75" s="76">
        <v>166.1529943239</v>
      </c>
      <c r="AJ75" s="76">
        <v>1497</v>
      </c>
      <c r="AK75" s="74">
        <v>168.490814</v>
      </c>
      <c r="AL75" s="74">
        <v>1853</v>
      </c>
      <c r="AM75" s="76">
        <v>166.1529943239</v>
      </c>
      <c r="AN75" s="76">
        <v>1497</v>
      </c>
      <c r="AO75" s="74">
        <v>168.490814</v>
      </c>
      <c r="AP75" s="74">
        <v>1853</v>
      </c>
      <c r="AQ75" s="76">
        <v>0.20459146789999999</v>
      </c>
      <c r="AR75" s="76">
        <v>1</v>
      </c>
      <c r="AS75" s="74">
        <v>0</v>
      </c>
      <c r="AT75" s="74">
        <v>0</v>
      </c>
      <c r="AU75" s="76">
        <v>0</v>
      </c>
      <c r="AV75" s="76">
        <v>0</v>
      </c>
      <c r="AW75" s="74">
        <v>0</v>
      </c>
      <c r="AX75" s="74">
        <v>0</v>
      </c>
      <c r="AY75" s="76">
        <v>0</v>
      </c>
      <c r="AZ75" s="76">
        <v>0</v>
      </c>
      <c r="BA75" s="74">
        <v>25</v>
      </c>
      <c r="BB75" s="74">
        <v>3</v>
      </c>
      <c r="BC75" s="76">
        <v>0</v>
      </c>
      <c r="BD75" s="76">
        <v>0</v>
      </c>
      <c r="BE75" s="74">
        <v>0</v>
      </c>
      <c r="BF75" s="74">
        <v>0</v>
      </c>
      <c r="BG75" s="76">
        <v>12.6085813927</v>
      </c>
      <c r="BH75" s="76">
        <v>11</v>
      </c>
      <c r="BI75" s="74">
        <v>136.691293</v>
      </c>
      <c r="BJ75" s="74">
        <v>28</v>
      </c>
      <c r="BK75" s="76">
        <v>96.425504480900003</v>
      </c>
      <c r="BL75" s="76">
        <v>11</v>
      </c>
      <c r="BM75" s="74">
        <v>31.731665000000003</v>
      </c>
      <c r="BN75" s="74">
        <v>7</v>
      </c>
      <c r="BO75" s="76">
        <v>51.108640637100002</v>
      </c>
      <c r="BP75" s="76">
        <v>140</v>
      </c>
      <c r="BQ75" s="74">
        <v>3.373075</v>
      </c>
      <c r="BR75" s="74">
        <v>2</v>
      </c>
      <c r="BS75" s="76">
        <v>-6.3948846218409017E-14</v>
      </c>
      <c r="BT75" s="76">
        <v>0</v>
      </c>
      <c r="BU75" s="74">
        <v>1.8829382497642655E-13</v>
      </c>
      <c r="BV75" s="74">
        <v>0</v>
      </c>
      <c r="BW75" s="110">
        <f t="shared" si="4"/>
        <v>623.55524399909996</v>
      </c>
      <c r="BX75" s="110">
        <f t="shared" si="5"/>
        <v>0</v>
      </c>
      <c r="IS75" s="59"/>
      <c r="IT75" s="59"/>
      <c r="IU75" s="59"/>
      <c r="IV75" s="59"/>
    </row>
    <row r="76" spans="1:256" s="49" customFormat="1" ht="20.25" customHeight="1" x14ac:dyDescent="0.15">
      <c r="A76" s="261"/>
      <c r="B76" s="75" t="s">
        <v>34</v>
      </c>
      <c r="C76" s="74">
        <v>261.81057299999998</v>
      </c>
      <c r="D76" s="74">
        <v>608</v>
      </c>
      <c r="E76" s="82">
        <v>49.761504905649502</v>
      </c>
      <c r="F76" s="82">
        <v>745.03293399999995</v>
      </c>
      <c r="G76" s="74">
        <v>238</v>
      </c>
      <c r="H76" s="74">
        <v>0</v>
      </c>
      <c r="I76" s="74">
        <v>0</v>
      </c>
      <c r="J76" s="74">
        <v>0</v>
      </c>
      <c r="K76" s="74">
        <v>0</v>
      </c>
      <c r="L76" s="74">
        <v>242.05081300000001</v>
      </c>
      <c r="M76" s="74">
        <v>430</v>
      </c>
      <c r="N76" s="74">
        <v>55.862819958188602</v>
      </c>
      <c r="O76" s="74">
        <v>663.33423400000004</v>
      </c>
      <c r="P76" s="74">
        <v>199</v>
      </c>
      <c r="Q76" s="74">
        <v>99.255570000000006</v>
      </c>
      <c r="R76" s="74">
        <v>181</v>
      </c>
      <c r="S76" s="74">
        <v>2327.0325283307602</v>
      </c>
      <c r="T76" s="74">
        <v>353.26090199999999</v>
      </c>
      <c r="U76" s="74">
        <v>109</v>
      </c>
      <c r="V76" s="74">
        <v>242.05081300000001</v>
      </c>
      <c r="W76" s="74">
        <v>430</v>
      </c>
      <c r="X76" s="74">
        <v>55.862819958188602</v>
      </c>
      <c r="Y76" s="74">
        <v>663.33423400000004</v>
      </c>
      <c r="Z76" s="74">
        <v>199</v>
      </c>
      <c r="AA76" s="74">
        <v>0</v>
      </c>
      <c r="AB76" s="74">
        <v>0</v>
      </c>
      <c r="AC76" s="74">
        <v>0</v>
      </c>
      <c r="AD76" s="74">
        <v>0</v>
      </c>
      <c r="AE76" s="74">
        <v>0</v>
      </c>
      <c r="AF76" s="74">
        <v>0</v>
      </c>
      <c r="AG76" s="74">
        <v>0</v>
      </c>
      <c r="AH76" s="74">
        <v>0</v>
      </c>
      <c r="AI76" s="74"/>
      <c r="AJ76" s="74"/>
      <c r="AK76" s="74"/>
      <c r="AL76" s="74"/>
      <c r="AM76" s="74"/>
      <c r="AN76" s="74"/>
      <c r="AO76" s="74"/>
      <c r="AP76" s="74"/>
      <c r="AQ76" s="74">
        <v>0</v>
      </c>
      <c r="AR76" s="74">
        <v>0</v>
      </c>
      <c r="AS76" s="74">
        <v>0</v>
      </c>
      <c r="AT76" s="74">
        <v>0</v>
      </c>
      <c r="AU76" s="74">
        <v>0</v>
      </c>
      <c r="AV76" s="74">
        <v>0</v>
      </c>
      <c r="AW76" s="74">
        <v>0.7</v>
      </c>
      <c r="AX76" s="74">
        <v>2</v>
      </c>
      <c r="AY76" s="74">
        <v>0</v>
      </c>
      <c r="AZ76" s="74">
        <v>0</v>
      </c>
      <c r="BA76" s="74">
        <v>1.6551</v>
      </c>
      <c r="BB76" s="74">
        <v>2</v>
      </c>
      <c r="BC76" s="74">
        <v>0</v>
      </c>
      <c r="BD76" s="74">
        <v>0</v>
      </c>
      <c r="BE76" s="74">
        <v>0</v>
      </c>
      <c r="BF76" s="74">
        <v>0</v>
      </c>
      <c r="BG76" s="74">
        <v>0.53688000000000002</v>
      </c>
      <c r="BH76" s="74">
        <v>4</v>
      </c>
      <c r="BI76" s="74">
        <v>31.306000000000001</v>
      </c>
      <c r="BJ76" s="74">
        <v>20</v>
      </c>
      <c r="BK76" s="74">
        <v>16.187728</v>
      </c>
      <c r="BL76" s="74">
        <v>170</v>
      </c>
      <c r="BM76" s="74">
        <v>46.537599999999998</v>
      </c>
      <c r="BN76" s="74">
        <v>14</v>
      </c>
      <c r="BO76" s="74">
        <v>3.0351520000000001</v>
      </c>
      <c r="BP76" s="74">
        <v>4</v>
      </c>
      <c r="BQ76" s="74">
        <v>1.5</v>
      </c>
      <c r="BR76" s="74">
        <v>1</v>
      </c>
      <c r="BS76" s="74">
        <v>0</v>
      </c>
      <c r="BT76" s="74">
        <v>0</v>
      </c>
      <c r="BU76" s="74">
        <v>0</v>
      </c>
      <c r="BV76" s="74">
        <v>0</v>
      </c>
      <c r="BW76" s="110">
        <f t="shared" si="4"/>
        <v>261.81057299999998</v>
      </c>
      <c r="BX76" s="110">
        <f t="shared" si="5"/>
        <v>0</v>
      </c>
      <c r="BY76" s="109"/>
      <c r="BZ76" s="109"/>
      <c r="CA76" s="109"/>
      <c r="CB76" s="109"/>
      <c r="CC76" s="109"/>
      <c r="CD76" s="109"/>
      <c r="CE76" s="109"/>
      <c r="CF76" s="109"/>
      <c r="CG76" s="109"/>
      <c r="CH76" s="109"/>
      <c r="IS76" s="59"/>
      <c r="IT76" s="59"/>
      <c r="IU76" s="59"/>
      <c r="IV76" s="59"/>
    </row>
    <row r="77" spans="1:256" s="49" customFormat="1" ht="20.25" customHeight="1" x14ac:dyDescent="0.15">
      <c r="A77" s="261"/>
      <c r="B77" s="75" t="s">
        <v>117</v>
      </c>
      <c r="C77" s="74">
        <v>79.306065000000004</v>
      </c>
      <c r="D77" s="74">
        <v>450</v>
      </c>
      <c r="E77" s="82">
        <v>42.871214444351502</v>
      </c>
      <c r="F77" s="82">
        <v>778.989642</v>
      </c>
      <c r="G77" s="74">
        <v>161</v>
      </c>
      <c r="H77" s="74">
        <v>2.3147440000000001</v>
      </c>
      <c r="I77" s="74">
        <v>3</v>
      </c>
      <c r="J77" s="74">
        <v>284.48055299999999</v>
      </c>
      <c r="K77" s="74">
        <v>3</v>
      </c>
      <c r="L77" s="74">
        <v>56.080745</v>
      </c>
      <c r="M77" s="74">
        <v>124</v>
      </c>
      <c r="N77" s="74">
        <v>41.5254375653385</v>
      </c>
      <c r="O77" s="74">
        <v>253.74126200000001</v>
      </c>
      <c r="P77" s="74">
        <v>92</v>
      </c>
      <c r="Q77" s="74">
        <v>0</v>
      </c>
      <c r="R77" s="74"/>
      <c r="S77" s="74" t="e">
        <v>#DIV/0!</v>
      </c>
      <c r="T77" s="74">
        <v>0</v>
      </c>
      <c r="U77" s="74">
        <v>0</v>
      </c>
      <c r="V77" s="74">
        <v>55.870973999999997</v>
      </c>
      <c r="W77" s="74">
        <v>123</v>
      </c>
      <c r="X77" s="74">
        <v>41.387457929904599</v>
      </c>
      <c r="Y77" s="74">
        <v>243.014982</v>
      </c>
      <c r="Z77" s="74">
        <v>91</v>
      </c>
      <c r="AA77" s="74">
        <v>0</v>
      </c>
      <c r="AB77" s="74">
        <v>0</v>
      </c>
      <c r="AC77" s="74">
        <v>0</v>
      </c>
      <c r="AD77" s="74">
        <v>0</v>
      </c>
      <c r="AE77" s="74">
        <v>0.20977100000000001</v>
      </c>
      <c r="AF77" s="74">
        <v>1</v>
      </c>
      <c r="AG77" s="74">
        <v>10.726279999999999</v>
      </c>
      <c r="AH77" s="74">
        <v>1</v>
      </c>
      <c r="AI77" s="74"/>
      <c r="AJ77" s="74"/>
      <c r="AK77" s="74"/>
      <c r="AL77" s="74"/>
      <c r="AM77" s="74"/>
      <c r="AN77" s="74"/>
      <c r="AO77" s="74"/>
      <c r="AP77" s="74"/>
      <c r="AQ77" s="74"/>
      <c r="AR77" s="74"/>
      <c r="AS77" s="74">
        <v>1.7189620000000001</v>
      </c>
      <c r="AT77" s="74">
        <v>2</v>
      </c>
      <c r="AU77" s="74">
        <v>0</v>
      </c>
      <c r="AV77" s="74">
        <v>0</v>
      </c>
      <c r="AW77" s="74">
        <v>1.0673550000000001</v>
      </c>
      <c r="AX77" s="74">
        <v>1</v>
      </c>
      <c r="AY77" s="74"/>
      <c r="AZ77" s="74"/>
      <c r="BA77" s="74">
        <v>0</v>
      </c>
      <c r="BB77" s="74">
        <v>0</v>
      </c>
      <c r="BC77" s="74">
        <v>0</v>
      </c>
      <c r="BD77" s="74">
        <v>0</v>
      </c>
      <c r="BE77" s="74">
        <v>0</v>
      </c>
      <c r="BF77" s="74">
        <v>0</v>
      </c>
      <c r="BG77" s="74">
        <v>6.0803000000000003E-2</v>
      </c>
      <c r="BH77" s="74">
        <v>2</v>
      </c>
      <c r="BI77" s="74">
        <v>110.158023</v>
      </c>
      <c r="BJ77" s="74">
        <v>11</v>
      </c>
      <c r="BK77" s="74">
        <v>17.974823000000001</v>
      </c>
      <c r="BL77" s="74">
        <v>304</v>
      </c>
      <c r="BM77" s="74">
        <v>124.483672</v>
      </c>
      <c r="BN77" s="74">
        <v>50</v>
      </c>
      <c r="BO77" s="74">
        <v>2.8749500000000001</v>
      </c>
      <c r="BP77" s="74">
        <v>17</v>
      </c>
      <c r="BQ77" s="74">
        <v>3.3398150000000002</v>
      </c>
      <c r="BR77" s="74">
        <v>2</v>
      </c>
      <c r="BS77" s="74"/>
      <c r="BT77" s="74"/>
      <c r="BU77" s="74"/>
      <c r="BV77" s="74"/>
      <c r="BW77" s="110">
        <f t="shared" si="4"/>
        <v>79.306065000000004</v>
      </c>
      <c r="BX77" s="110">
        <f t="shared" si="5"/>
        <v>0</v>
      </c>
      <c r="IS77" s="59"/>
      <c r="IT77" s="59"/>
      <c r="IU77" s="59"/>
      <c r="IV77" s="59"/>
    </row>
    <row r="78" spans="1:256" s="49" customFormat="1" ht="20.25" customHeight="1" x14ac:dyDescent="0.15">
      <c r="A78" s="261"/>
      <c r="B78" s="69" t="s">
        <v>43</v>
      </c>
      <c r="C78" s="74">
        <v>119.6</v>
      </c>
      <c r="D78" s="74">
        <v>331</v>
      </c>
      <c r="E78" s="82">
        <v>48.450513738109699</v>
      </c>
      <c r="F78" s="82">
        <v>436.65</v>
      </c>
      <c r="G78" s="74">
        <v>329</v>
      </c>
      <c r="H78" s="74"/>
      <c r="I78" s="74"/>
      <c r="J78" s="74"/>
      <c r="K78" s="74"/>
      <c r="L78" s="74">
        <v>109.96</v>
      </c>
      <c r="M78" s="74">
        <v>146</v>
      </c>
      <c r="N78" s="74">
        <v>54.415094003474401</v>
      </c>
      <c r="O78" s="74">
        <v>418.66</v>
      </c>
      <c r="P78" s="74">
        <v>255</v>
      </c>
      <c r="Q78" s="74"/>
      <c r="R78" s="74"/>
      <c r="S78" s="74"/>
      <c r="T78" s="74"/>
      <c r="U78" s="74">
        <v>2</v>
      </c>
      <c r="V78" s="74">
        <v>94.11</v>
      </c>
      <c r="W78" s="74">
        <v>122</v>
      </c>
      <c r="X78" s="74">
        <v>54.415094003474401</v>
      </c>
      <c r="Y78" s="74">
        <v>317.20999999999998</v>
      </c>
      <c r="Z78" s="74">
        <v>170</v>
      </c>
      <c r="AA78" s="74">
        <v>15.8</v>
      </c>
      <c r="AB78" s="74">
        <v>23</v>
      </c>
      <c r="AC78" s="74">
        <v>101.45</v>
      </c>
      <c r="AD78" s="74">
        <v>85</v>
      </c>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v>0.01</v>
      </c>
      <c r="BH78" s="74">
        <v>2</v>
      </c>
      <c r="BI78" s="74">
        <v>3.15</v>
      </c>
      <c r="BJ78" s="74">
        <v>6</v>
      </c>
      <c r="BK78" s="74">
        <v>9.6300000000000008</v>
      </c>
      <c r="BL78" s="74">
        <v>183</v>
      </c>
      <c r="BM78" s="74">
        <v>14.84</v>
      </c>
      <c r="BN78" s="74">
        <v>68</v>
      </c>
      <c r="BO78" s="74"/>
      <c r="BP78" s="74"/>
      <c r="BQ78" s="74"/>
      <c r="BR78" s="74"/>
      <c r="BS78" s="74"/>
      <c r="BT78" s="74"/>
      <c r="BU78" s="74"/>
      <c r="BV78" s="74"/>
      <c r="BW78" s="110">
        <f t="shared" si="4"/>
        <v>119.6</v>
      </c>
      <c r="BX78" s="110">
        <f t="shared" si="5"/>
        <v>0</v>
      </c>
      <c r="IS78" s="59"/>
      <c r="IT78" s="59"/>
      <c r="IU78" s="59"/>
      <c r="IV78" s="59"/>
    </row>
    <row r="79" spans="1:256" s="49" customFormat="1" ht="20.25" customHeight="1" x14ac:dyDescent="0.15">
      <c r="A79" s="261"/>
      <c r="B79" s="69" t="s">
        <v>45</v>
      </c>
      <c r="C79" s="78">
        <v>381.80617699999999</v>
      </c>
      <c r="D79" s="78">
        <v>1256</v>
      </c>
      <c r="E79" s="82">
        <v>32.452635112613599</v>
      </c>
      <c r="F79" s="82">
        <v>1722.1051070000001</v>
      </c>
      <c r="G79" s="78">
        <v>939</v>
      </c>
      <c r="H79" s="78">
        <v>0</v>
      </c>
      <c r="I79" s="78">
        <v>0</v>
      </c>
      <c r="J79" s="78">
        <v>48.405000000000001</v>
      </c>
      <c r="K79" s="78">
        <v>8</v>
      </c>
      <c r="L79" s="78">
        <v>327.79674199999999</v>
      </c>
      <c r="M79" s="78">
        <v>1051</v>
      </c>
      <c r="N79" s="78">
        <v>32.704442176690002</v>
      </c>
      <c r="O79" s="78">
        <v>1293.868293</v>
      </c>
      <c r="P79" s="78">
        <v>565</v>
      </c>
      <c r="Q79" s="74">
        <v>0.32829999999999998</v>
      </c>
      <c r="R79" s="74">
        <v>4</v>
      </c>
      <c r="S79" s="74">
        <v>29.397911431963902</v>
      </c>
      <c r="T79" s="74">
        <v>2.7019419999999998</v>
      </c>
      <c r="U79" s="74">
        <v>2</v>
      </c>
      <c r="V79" s="78">
        <v>327.79674199999999</v>
      </c>
      <c r="W79" s="78">
        <v>1051</v>
      </c>
      <c r="X79" s="78">
        <v>32.704442176690002</v>
      </c>
      <c r="Y79" s="78">
        <v>1264.064989</v>
      </c>
      <c r="Z79" s="78">
        <v>562</v>
      </c>
      <c r="AA79" s="78">
        <v>0</v>
      </c>
      <c r="AB79" s="78">
        <v>0</v>
      </c>
      <c r="AC79" s="78">
        <v>29.803304000000001</v>
      </c>
      <c r="AD79" s="78">
        <v>3</v>
      </c>
      <c r="AE79" s="78">
        <v>0</v>
      </c>
      <c r="AF79" s="78">
        <v>0</v>
      </c>
      <c r="AG79" s="78">
        <v>0</v>
      </c>
      <c r="AH79" s="78">
        <v>0</v>
      </c>
      <c r="AI79" s="78">
        <v>0</v>
      </c>
      <c r="AJ79" s="78">
        <v>0</v>
      </c>
      <c r="AK79" s="78">
        <v>0</v>
      </c>
      <c r="AL79" s="78">
        <v>0</v>
      </c>
      <c r="AM79" s="78">
        <v>0</v>
      </c>
      <c r="AN79" s="78">
        <v>0</v>
      </c>
      <c r="AO79" s="78">
        <v>0</v>
      </c>
      <c r="AP79" s="78">
        <v>0</v>
      </c>
      <c r="AQ79" s="78">
        <v>0.3</v>
      </c>
      <c r="AR79" s="78">
        <v>3</v>
      </c>
      <c r="AS79" s="78">
        <v>3.23</v>
      </c>
      <c r="AT79" s="78">
        <v>14</v>
      </c>
      <c r="AU79" s="78">
        <v>0</v>
      </c>
      <c r="AV79" s="78">
        <v>0</v>
      </c>
      <c r="AW79" s="78">
        <v>0</v>
      </c>
      <c r="AX79" s="78">
        <v>0</v>
      </c>
      <c r="AY79" s="78">
        <v>0</v>
      </c>
      <c r="AZ79" s="78">
        <v>0</v>
      </c>
      <c r="BA79" s="78">
        <v>0.15</v>
      </c>
      <c r="BB79" s="78">
        <v>1</v>
      </c>
      <c r="BC79" s="78">
        <v>0</v>
      </c>
      <c r="BD79" s="78">
        <v>0</v>
      </c>
      <c r="BE79" s="78">
        <v>0</v>
      </c>
      <c r="BF79" s="78">
        <v>0</v>
      </c>
      <c r="BG79" s="78">
        <v>11.171275</v>
      </c>
      <c r="BH79" s="78">
        <v>25</v>
      </c>
      <c r="BI79" s="78">
        <v>153.29740000000001</v>
      </c>
      <c r="BJ79" s="78">
        <v>134</v>
      </c>
      <c r="BK79" s="78">
        <v>40.521211999999998</v>
      </c>
      <c r="BL79" s="78">
        <v>168</v>
      </c>
      <c r="BM79" s="78">
        <v>221.242414</v>
      </c>
      <c r="BN79" s="78">
        <v>211</v>
      </c>
      <c r="BO79" s="78">
        <v>2.0169480000000002</v>
      </c>
      <c r="BP79" s="78">
        <v>9</v>
      </c>
      <c r="BQ79" s="78">
        <v>1.9119999999999999</v>
      </c>
      <c r="BR79" s="78">
        <v>6</v>
      </c>
      <c r="BS79" s="78">
        <v>-4.4408920985006301E-16</v>
      </c>
      <c r="BT79" s="78">
        <v>0</v>
      </c>
      <c r="BU79" s="74">
        <v>9.1482377229112899E-14</v>
      </c>
      <c r="BV79" s="78">
        <v>0</v>
      </c>
      <c r="BW79" s="110">
        <f t="shared" si="4"/>
        <v>381.80617699999999</v>
      </c>
      <c r="BX79" s="110">
        <f t="shared" si="5"/>
        <v>0</v>
      </c>
      <c r="BY79" s="109"/>
      <c r="BZ79" s="109"/>
      <c r="CA79" s="109"/>
      <c r="CB79" s="109"/>
      <c r="CC79" s="109"/>
      <c r="CD79" s="109"/>
      <c r="CE79" s="109"/>
      <c r="CF79" s="109"/>
      <c r="CG79" s="109"/>
      <c r="CH79" s="109"/>
      <c r="IS79" s="59"/>
      <c r="IT79" s="59"/>
      <c r="IU79" s="59"/>
      <c r="IV79" s="59"/>
    </row>
    <row r="80" spans="1:256" s="49" customFormat="1" ht="20.25" customHeight="1" x14ac:dyDescent="0.15">
      <c r="A80" s="261"/>
      <c r="B80" s="69" t="s">
        <v>44</v>
      </c>
      <c r="C80" s="74">
        <v>243.731435</v>
      </c>
      <c r="D80" s="74">
        <v>568</v>
      </c>
      <c r="E80" s="82">
        <v>39.075123766916199</v>
      </c>
      <c r="F80" s="82">
        <v>850.23990000000003</v>
      </c>
      <c r="G80" s="74">
        <v>311</v>
      </c>
      <c r="H80" s="74">
        <v>0</v>
      </c>
      <c r="I80" s="74">
        <v>0</v>
      </c>
      <c r="J80" s="74">
        <v>0</v>
      </c>
      <c r="K80" s="74">
        <v>0</v>
      </c>
      <c r="L80" s="74">
        <v>229.30804800000001</v>
      </c>
      <c r="M80" s="74">
        <v>386</v>
      </c>
      <c r="N80" s="74">
        <v>40.699748274945897</v>
      </c>
      <c r="O80" s="74">
        <v>819.76149999999996</v>
      </c>
      <c r="P80" s="74">
        <v>268</v>
      </c>
      <c r="Q80" s="74">
        <v>79.924397999999997</v>
      </c>
      <c r="R80" s="74">
        <v>100</v>
      </c>
      <c r="S80" s="74">
        <v>166.94319817246799</v>
      </c>
      <c r="T80" s="74">
        <v>24.319576000000001</v>
      </c>
      <c r="U80" s="74">
        <v>23</v>
      </c>
      <c r="V80" s="74">
        <v>215.72096400000001</v>
      </c>
      <c r="W80" s="74">
        <v>337</v>
      </c>
      <c r="X80" s="74">
        <v>41.4630757919861</v>
      </c>
      <c r="Y80" s="74">
        <v>689.31600000000003</v>
      </c>
      <c r="Z80" s="74">
        <v>220</v>
      </c>
      <c r="AA80" s="74">
        <v>11.687252000000001</v>
      </c>
      <c r="AB80" s="74">
        <v>40</v>
      </c>
      <c r="AC80" s="74">
        <v>120.636</v>
      </c>
      <c r="AD80" s="74">
        <v>42</v>
      </c>
      <c r="AE80" s="74">
        <v>1.899832</v>
      </c>
      <c r="AF80" s="74">
        <v>9</v>
      </c>
      <c r="AG80" s="74">
        <v>9.8094999999999999</v>
      </c>
      <c r="AH80" s="74">
        <v>6</v>
      </c>
      <c r="AI80" s="74">
        <v>0</v>
      </c>
      <c r="AJ80" s="74">
        <v>0</v>
      </c>
      <c r="AK80" s="74">
        <v>0</v>
      </c>
      <c r="AL80" s="74">
        <v>0</v>
      </c>
      <c r="AM80" s="74">
        <v>0</v>
      </c>
      <c r="AN80" s="74">
        <v>0</v>
      </c>
      <c r="AO80" s="74">
        <v>0</v>
      </c>
      <c r="AP80" s="74">
        <v>0</v>
      </c>
      <c r="AQ80" s="74">
        <v>0</v>
      </c>
      <c r="AR80" s="74">
        <v>0</v>
      </c>
      <c r="AS80" s="74">
        <v>0.50019999999999998</v>
      </c>
      <c r="AT80" s="74">
        <v>1</v>
      </c>
      <c r="AU80" s="74">
        <v>0</v>
      </c>
      <c r="AV80" s="74">
        <v>0</v>
      </c>
      <c r="AW80" s="74">
        <v>0</v>
      </c>
      <c r="AX80" s="74">
        <v>0</v>
      </c>
      <c r="AY80" s="74">
        <v>0</v>
      </c>
      <c r="AZ80" s="74">
        <v>0</v>
      </c>
      <c r="BA80" s="74">
        <v>0</v>
      </c>
      <c r="BB80" s="74">
        <v>0</v>
      </c>
      <c r="BC80" s="74">
        <v>0</v>
      </c>
      <c r="BD80" s="74">
        <v>0</v>
      </c>
      <c r="BE80" s="74">
        <v>0</v>
      </c>
      <c r="BF80" s="74">
        <v>0</v>
      </c>
      <c r="BG80" s="74">
        <v>0</v>
      </c>
      <c r="BH80" s="74">
        <v>0</v>
      </c>
      <c r="BI80" s="74">
        <v>3.5106999999999999</v>
      </c>
      <c r="BJ80" s="74">
        <v>5</v>
      </c>
      <c r="BK80" s="74">
        <v>3.1280929999999998</v>
      </c>
      <c r="BL80" s="74">
        <v>182</v>
      </c>
      <c r="BM80" s="74">
        <v>15.2475</v>
      </c>
      <c r="BN80" s="74">
        <v>37</v>
      </c>
      <c r="BO80" s="74">
        <v>11.295294</v>
      </c>
      <c r="BP80" s="74">
        <v>0</v>
      </c>
      <c r="BQ80" s="74">
        <v>11.22</v>
      </c>
      <c r="BR80" s="74">
        <v>0</v>
      </c>
      <c r="BS80" s="74">
        <v>0</v>
      </c>
      <c r="BT80" s="74">
        <v>0</v>
      </c>
      <c r="BU80" s="74">
        <v>0</v>
      </c>
      <c r="BV80" s="74">
        <v>0</v>
      </c>
      <c r="BW80" s="110">
        <f t="shared" si="4"/>
        <v>243.73143500000003</v>
      </c>
      <c r="BX80" s="110">
        <f t="shared" si="5"/>
        <v>0</v>
      </c>
      <c r="IS80" s="59"/>
      <c r="IT80" s="59"/>
      <c r="IU80" s="59"/>
      <c r="IV80" s="59"/>
    </row>
    <row r="81" spans="1:256" s="49" customFormat="1" ht="20.25" customHeight="1" x14ac:dyDescent="0.15">
      <c r="A81" s="261"/>
      <c r="B81" s="69" t="s">
        <v>37</v>
      </c>
      <c r="C81" s="81">
        <v>120.34</v>
      </c>
      <c r="D81" s="81">
        <v>103</v>
      </c>
      <c r="E81" s="82">
        <v>87.291455099376194</v>
      </c>
      <c r="F81" s="82">
        <v>42.81</v>
      </c>
      <c r="G81" s="81">
        <v>33</v>
      </c>
      <c r="H81" s="74">
        <v>0</v>
      </c>
      <c r="I81" s="74">
        <v>0</v>
      </c>
      <c r="J81" s="74">
        <v>0</v>
      </c>
      <c r="K81" s="74">
        <v>0</v>
      </c>
      <c r="L81" s="81">
        <v>76.91</v>
      </c>
      <c r="M81" s="81">
        <v>97</v>
      </c>
      <c r="N81" s="81">
        <v>63.7252464992957</v>
      </c>
      <c r="O81" s="81">
        <v>35.630000000000003</v>
      </c>
      <c r="P81" s="81">
        <v>32</v>
      </c>
      <c r="Q81" s="81">
        <v>0.48</v>
      </c>
      <c r="R81" s="81">
        <v>2</v>
      </c>
      <c r="S81" s="81" t="e">
        <v>#DIV/0!</v>
      </c>
      <c r="T81" s="81">
        <v>3.33</v>
      </c>
      <c r="U81" s="81">
        <v>3</v>
      </c>
      <c r="V81" s="81">
        <v>76.91</v>
      </c>
      <c r="W81" s="81">
        <v>97</v>
      </c>
      <c r="X81" s="81">
        <v>63.751657824933702</v>
      </c>
      <c r="Y81" s="81">
        <v>35.630000000000003</v>
      </c>
      <c r="Z81" s="81">
        <v>32</v>
      </c>
      <c r="AA81" s="81">
        <v>0</v>
      </c>
      <c r="AB81" s="81">
        <v>0</v>
      </c>
      <c r="AC81" s="81">
        <v>0</v>
      </c>
      <c r="AD81" s="81">
        <v>0</v>
      </c>
      <c r="AE81" s="81">
        <v>0</v>
      </c>
      <c r="AF81" s="81">
        <v>0</v>
      </c>
      <c r="AG81" s="81">
        <v>0</v>
      </c>
      <c r="AH81" s="81">
        <v>0</v>
      </c>
      <c r="AI81" s="81">
        <v>0</v>
      </c>
      <c r="AJ81" s="81">
        <v>0</v>
      </c>
      <c r="AK81" s="81">
        <v>0</v>
      </c>
      <c r="AL81" s="81">
        <v>0</v>
      </c>
      <c r="AM81" s="81">
        <v>0</v>
      </c>
      <c r="AN81" s="81">
        <v>0</v>
      </c>
      <c r="AO81" s="81">
        <v>0</v>
      </c>
      <c r="AP81" s="81">
        <v>0</v>
      </c>
      <c r="AQ81" s="81">
        <v>0</v>
      </c>
      <c r="AR81" s="81">
        <v>0</v>
      </c>
      <c r="AS81" s="81">
        <v>0</v>
      </c>
      <c r="AT81" s="81">
        <v>0</v>
      </c>
      <c r="AU81" s="81">
        <v>0</v>
      </c>
      <c r="AV81" s="81">
        <v>0</v>
      </c>
      <c r="AW81" s="81">
        <v>0</v>
      </c>
      <c r="AX81" s="81">
        <v>0</v>
      </c>
      <c r="AY81" s="81">
        <v>0</v>
      </c>
      <c r="AZ81" s="81">
        <v>0</v>
      </c>
      <c r="BA81" s="81">
        <v>0</v>
      </c>
      <c r="BB81" s="81">
        <v>0</v>
      </c>
      <c r="BC81" s="81">
        <v>0</v>
      </c>
      <c r="BD81" s="81">
        <v>0</v>
      </c>
      <c r="BE81" s="81">
        <v>0</v>
      </c>
      <c r="BF81" s="81">
        <v>0</v>
      </c>
      <c r="BG81" s="81">
        <v>0.03</v>
      </c>
      <c r="BH81" s="81">
        <v>2</v>
      </c>
      <c r="BI81" s="81">
        <v>0</v>
      </c>
      <c r="BJ81" s="81">
        <v>0</v>
      </c>
      <c r="BK81" s="81">
        <v>43.4</v>
      </c>
      <c r="BL81" s="81">
        <v>4</v>
      </c>
      <c r="BM81" s="81">
        <v>7.18</v>
      </c>
      <c r="BN81" s="81">
        <v>1</v>
      </c>
      <c r="BO81" s="81">
        <v>0</v>
      </c>
      <c r="BP81" s="81">
        <v>0</v>
      </c>
      <c r="BQ81" s="81">
        <v>0</v>
      </c>
      <c r="BR81" s="81">
        <v>0</v>
      </c>
      <c r="BS81" s="81">
        <v>0</v>
      </c>
      <c r="BT81" s="81">
        <v>0</v>
      </c>
      <c r="BU81" s="81">
        <v>0</v>
      </c>
      <c r="BV81" s="81">
        <v>0</v>
      </c>
      <c r="BW81" s="110">
        <f t="shared" si="4"/>
        <v>120.34</v>
      </c>
      <c r="BX81" s="110">
        <f t="shared" si="5"/>
        <v>0</v>
      </c>
      <c r="IS81" s="59"/>
      <c r="IT81" s="59"/>
      <c r="IU81" s="59"/>
      <c r="IV81" s="59"/>
    </row>
    <row r="82" spans="1:256" s="49" customFormat="1" ht="20.25" customHeight="1" x14ac:dyDescent="0.15">
      <c r="A82" s="261"/>
      <c r="B82" s="69" t="s">
        <v>38</v>
      </c>
      <c r="C82" s="82">
        <v>266.57146299999999</v>
      </c>
      <c r="D82" s="82">
        <v>505</v>
      </c>
      <c r="E82" s="82">
        <v>55.52</v>
      </c>
      <c r="F82" s="82">
        <v>946.09717999999998</v>
      </c>
      <c r="G82" s="82">
        <v>360</v>
      </c>
      <c r="H82" s="82"/>
      <c r="I82" s="94">
        <v>0</v>
      </c>
      <c r="J82" s="82">
        <v>0</v>
      </c>
      <c r="K82" s="94">
        <v>0</v>
      </c>
      <c r="L82" s="82">
        <v>238.05763300000001</v>
      </c>
      <c r="M82" s="82">
        <v>468</v>
      </c>
      <c r="N82" s="83">
        <v>69.44</v>
      </c>
      <c r="O82" s="82">
        <v>858.91170299999999</v>
      </c>
      <c r="P82" s="85">
        <v>314</v>
      </c>
      <c r="Q82" s="82">
        <v>70.573841999999999</v>
      </c>
      <c r="R82" s="82">
        <v>110</v>
      </c>
      <c r="S82" s="83">
        <v>65.510000000000005</v>
      </c>
      <c r="T82" s="82">
        <v>242.321563</v>
      </c>
      <c r="U82" s="94">
        <v>95</v>
      </c>
      <c r="V82" s="82">
        <v>238.05763300000001</v>
      </c>
      <c r="W82" s="82">
        <v>468</v>
      </c>
      <c r="X82" s="83">
        <v>69.44</v>
      </c>
      <c r="Y82" s="82">
        <v>858.18860299999994</v>
      </c>
      <c r="Z82" s="85">
        <v>309</v>
      </c>
      <c r="AA82" s="82">
        <v>0</v>
      </c>
      <c r="AB82" s="102">
        <v>0</v>
      </c>
      <c r="AC82" s="82">
        <v>0.72309999999999997</v>
      </c>
      <c r="AD82" s="94">
        <v>5</v>
      </c>
      <c r="AE82" s="82"/>
      <c r="AF82" s="94"/>
      <c r="AG82" s="82"/>
      <c r="AH82" s="94"/>
      <c r="AI82" s="94"/>
      <c r="AJ82" s="94"/>
      <c r="AK82" s="94"/>
      <c r="AL82" s="94"/>
      <c r="AM82" s="94"/>
      <c r="AN82" s="94"/>
      <c r="AO82" s="94"/>
      <c r="AP82" s="94"/>
      <c r="AQ82" s="82"/>
      <c r="AR82" s="94"/>
      <c r="AS82" s="94"/>
      <c r="AT82" s="94"/>
      <c r="AU82" s="94">
        <v>0</v>
      </c>
      <c r="AV82" s="94">
        <v>0</v>
      </c>
      <c r="AW82" s="94">
        <v>0</v>
      </c>
      <c r="AX82" s="94">
        <v>0</v>
      </c>
      <c r="AY82" s="94">
        <v>0</v>
      </c>
      <c r="AZ82" s="94">
        <v>0</v>
      </c>
      <c r="BA82" s="94">
        <v>0</v>
      </c>
      <c r="BB82" s="94">
        <v>0</v>
      </c>
      <c r="BC82" s="94">
        <v>22.433211</v>
      </c>
      <c r="BD82" s="94">
        <v>10</v>
      </c>
      <c r="BE82" s="94"/>
      <c r="BF82" s="94"/>
      <c r="BG82" s="82">
        <v>0.1004</v>
      </c>
      <c r="BH82" s="94">
        <v>3</v>
      </c>
      <c r="BI82" s="82">
        <v>59.331400000000002</v>
      </c>
      <c r="BJ82" s="94">
        <v>29</v>
      </c>
      <c r="BK82" s="82">
        <v>2</v>
      </c>
      <c r="BL82" s="82">
        <v>24</v>
      </c>
      <c r="BM82" s="82">
        <v>27.854077</v>
      </c>
      <c r="BN82" s="94">
        <v>17</v>
      </c>
      <c r="BO82" s="94">
        <v>3.980219</v>
      </c>
      <c r="BP82" s="94"/>
      <c r="BQ82" s="94"/>
      <c r="BR82" s="94"/>
      <c r="BS82" s="94">
        <v>0</v>
      </c>
      <c r="BT82" s="94">
        <v>0</v>
      </c>
      <c r="BU82" s="82">
        <v>0</v>
      </c>
      <c r="BV82" s="94">
        <v>0</v>
      </c>
      <c r="BW82" s="110">
        <f t="shared" si="4"/>
        <v>266.57146299999999</v>
      </c>
      <c r="BX82" s="110">
        <f t="shared" si="5"/>
        <v>0</v>
      </c>
      <c r="IS82" s="59"/>
      <c r="IT82" s="59"/>
      <c r="IU82" s="59"/>
      <c r="IV82" s="59"/>
    </row>
    <row r="83" spans="1:256" s="49" customFormat="1" ht="20.25" customHeight="1" x14ac:dyDescent="0.15">
      <c r="A83" s="261"/>
      <c r="B83" s="69" t="s">
        <v>48</v>
      </c>
      <c r="C83" s="74">
        <v>39.61</v>
      </c>
      <c r="D83" s="74">
        <v>94</v>
      </c>
      <c r="E83" s="82">
        <v>37.9660692034889</v>
      </c>
      <c r="F83" s="82">
        <v>378.71</v>
      </c>
      <c r="G83" s="74">
        <v>68</v>
      </c>
      <c r="H83" s="74">
        <v>0</v>
      </c>
      <c r="I83" s="74">
        <v>0</v>
      </c>
      <c r="J83" s="74">
        <v>0</v>
      </c>
      <c r="K83" s="74">
        <v>0</v>
      </c>
      <c r="L83" s="74">
        <v>36.81</v>
      </c>
      <c r="M83" s="74">
        <v>89</v>
      </c>
      <c r="N83" s="74">
        <v>38.649727005459901</v>
      </c>
      <c r="O83" s="74">
        <v>346.52</v>
      </c>
      <c r="P83" s="74">
        <v>63</v>
      </c>
      <c r="Q83" s="74">
        <v>0</v>
      </c>
      <c r="R83" s="74">
        <v>0</v>
      </c>
      <c r="S83" s="74">
        <v>0</v>
      </c>
      <c r="T83" s="74">
        <v>0</v>
      </c>
      <c r="U83" s="74">
        <v>0</v>
      </c>
      <c r="V83" s="74">
        <v>36.619999999999997</v>
      </c>
      <c r="W83" s="74">
        <v>86</v>
      </c>
      <c r="X83" s="74">
        <v>40.272737270427797</v>
      </c>
      <c r="Y83" s="74">
        <v>345.34</v>
      </c>
      <c r="Z83" s="74">
        <v>52</v>
      </c>
      <c r="AA83" s="74">
        <v>0.19</v>
      </c>
      <c r="AB83" s="74">
        <v>3</v>
      </c>
      <c r="AC83" s="74">
        <v>1.18</v>
      </c>
      <c r="AD83" s="74">
        <v>11</v>
      </c>
      <c r="AE83" s="74">
        <v>0</v>
      </c>
      <c r="AF83" s="74">
        <v>0</v>
      </c>
      <c r="AG83" s="74">
        <v>0</v>
      </c>
      <c r="AH83" s="74">
        <v>0</v>
      </c>
      <c r="AI83" s="74">
        <v>0</v>
      </c>
      <c r="AJ83" s="74">
        <v>0</v>
      </c>
      <c r="AK83" s="74">
        <v>0</v>
      </c>
      <c r="AL83" s="74">
        <v>0</v>
      </c>
      <c r="AM83" s="74">
        <v>0</v>
      </c>
      <c r="AN83" s="74">
        <v>0</v>
      </c>
      <c r="AO83" s="74">
        <v>0</v>
      </c>
      <c r="AP83" s="74">
        <v>0</v>
      </c>
      <c r="AQ83" s="74">
        <v>0</v>
      </c>
      <c r="AR83" s="74">
        <v>0</v>
      </c>
      <c r="AS83" s="74">
        <v>0</v>
      </c>
      <c r="AT83" s="74">
        <v>0</v>
      </c>
      <c r="AU83" s="74">
        <v>0</v>
      </c>
      <c r="AV83" s="74">
        <v>0</v>
      </c>
      <c r="AW83" s="74">
        <v>8.0299999999999994</v>
      </c>
      <c r="AX83" s="74">
        <v>1</v>
      </c>
      <c r="AY83" s="74">
        <v>0</v>
      </c>
      <c r="AZ83" s="74">
        <v>0</v>
      </c>
      <c r="BA83" s="74">
        <v>0</v>
      </c>
      <c r="BB83" s="74">
        <v>0</v>
      </c>
      <c r="BC83" s="74">
        <v>0</v>
      </c>
      <c r="BD83" s="74">
        <v>0</v>
      </c>
      <c r="BE83" s="74">
        <v>0</v>
      </c>
      <c r="BF83" s="74">
        <v>0</v>
      </c>
      <c r="BG83" s="74">
        <v>2.33</v>
      </c>
      <c r="BH83" s="74">
        <v>3</v>
      </c>
      <c r="BI83" s="74">
        <v>1.96</v>
      </c>
      <c r="BJ83" s="74">
        <v>1</v>
      </c>
      <c r="BK83" s="74">
        <v>0.12</v>
      </c>
      <c r="BL83" s="74">
        <v>1</v>
      </c>
      <c r="BM83" s="74">
        <v>15.41</v>
      </c>
      <c r="BN83" s="74">
        <v>1</v>
      </c>
      <c r="BO83" s="74">
        <v>0.35</v>
      </c>
      <c r="BP83" s="74">
        <v>1</v>
      </c>
      <c r="BQ83" s="74">
        <v>6.79</v>
      </c>
      <c r="BR83" s="74">
        <v>1</v>
      </c>
      <c r="BS83" s="74">
        <v>0</v>
      </c>
      <c r="BT83" s="74">
        <v>0</v>
      </c>
      <c r="BU83" s="74">
        <v>0</v>
      </c>
      <c r="BV83" s="74">
        <v>0</v>
      </c>
      <c r="BW83" s="110">
        <f t="shared" si="4"/>
        <v>39.61</v>
      </c>
      <c r="BX83" s="110">
        <f t="shared" si="5"/>
        <v>0</v>
      </c>
      <c r="BY83" s="109"/>
      <c r="BZ83" s="109"/>
      <c r="CA83" s="109"/>
      <c r="CB83" s="109"/>
      <c r="CC83" s="109"/>
      <c r="CD83" s="109"/>
      <c r="CE83" s="109"/>
      <c r="CF83" s="109"/>
      <c r="CG83" s="109"/>
      <c r="CH83" s="109"/>
      <c r="CI83" s="109"/>
      <c r="CJ83" s="109"/>
      <c r="IS83" s="59"/>
      <c r="IT83" s="59"/>
      <c r="IU83" s="59"/>
      <c r="IV83" s="59"/>
    </row>
    <row r="84" spans="1:256" s="49" customFormat="1" ht="20.25" customHeight="1" x14ac:dyDescent="0.15">
      <c r="A84" s="261"/>
      <c r="B84" s="69" t="s">
        <v>50</v>
      </c>
      <c r="C84" s="74">
        <v>43.66</v>
      </c>
      <c r="D84" s="74">
        <v>68</v>
      </c>
      <c r="E84" s="82">
        <v>92.933163048105598</v>
      </c>
      <c r="F84" s="82">
        <v>216.02</v>
      </c>
      <c r="G84" s="74">
        <v>122</v>
      </c>
      <c r="H84" s="74"/>
      <c r="I84" s="74"/>
      <c r="J84" s="74">
        <v>0.08</v>
      </c>
      <c r="K84" s="74">
        <v>2</v>
      </c>
      <c r="L84" s="74">
        <v>43.66</v>
      </c>
      <c r="M84" s="74">
        <v>68</v>
      </c>
      <c r="N84" s="74">
        <v>102.368112543962</v>
      </c>
      <c r="O84" s="74">
        <v>214.24</v>
      </c>
      <c r="P84" s="74">
        <v>112</v>
      </c>
      <c r="Q84" s="74">
        <v>0</v>
      </c>
      <c r="R84" s="74">
        <v>0</v>
      </c>
      <c r="S84" s="74" t="e">
        <v>#DIV/0!</v>
      </c>
      <c r="T84" s="74">
        <v>0</v>
      </c>
      <c r="U84" s="74">
        <v>0</v>
      </c>
      <c r="V84" s="74">
        <v>43.66</v>
      </c>
      <c r="W84" s="74">
        <v>68</v>
      </c>
      <c r="X84" s="74">
        <v>102.368112543962</v>
      </c>
      <c r="Y84" s="74">
        <v>214.24</v>
      </c>
      <c r="Z84" s="74">
        <v>112</v>
      </c>
      <c r="AA84" s="74">
        <v>0</v>
      </c>
      <c r="AB84" s="74">
        <v>0</v>
      </c>
      <c r="AC84" s="74">
        <v>0</v>
      </c>
      <c r="AD84" s="74">
        <v>0</v>
      </c>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v>0</v>
      </c>
      <c r="BH84" s="74">
        <v>0</v>
      </c>
      <c r="BI84" s="74">
        <v>0.8</v>
      </c>
      <c r="BJ84" s="74">
        <v>3</v>
      </c>
      <c r="BK84" s="74"/>
      <c r="BL84" s="74">
        <v>0</v>
      </c>
      <c r="BM84" s="74">
        <v>0.9</v>
      </c>
      <c r="BN84" s="74">
        <v>5</v>
      </c>
      <c r="BO84" s="74">
        <v>0</v>
      </c>
      <c r="BP84" s="74"/>
      <c r="BQ84" s="74"/>
      <c r="BR84" s="74"/>
      <c r="BS84" s="74"/>
      <c r="BT84" s="74"/>
      <c r="BU84" s="74"/>
      <c r="BV84" s="74"/>
      <c r="BW84" s="110">
        <f t="shared" si="4"/>
        <v>43.66</v>
      </c>
      <c r="BX84" s="110">
        <f t="shared" si="5"/>
        <v>0</v>
      </c>
      <c r="IS84" s="59"/>
      <c r="IT84" s="59"/>
      <c r="IU84" s="59"/>
      <c r="IV84" s="59"/>
    </row>
    <row r="85" spans="1:256" s="49" customFormat="1" ht="20.25" customHeight="1" x14ac:dyDescent="0.15">
      <c r="A85" s="261"/>
      <c r="B85" s="69" t="s">
        <v>118</v>
      </c>
      <c r="C85" s="76">
        <v>73.693650999999988</v>
      </c>
      <c r="D85" s="76">
        <v>182</v>
      </c>
      <c r="E85" s="82">
        <v>66.58768313585793</v>
      </c>
      <c r="F85" s="82">
        <v>174.199836</v>
      </c>
      <c r="G85" s="76">
        <v>105</v>
      </c>
      <c r="H85" s="76">
        <v>0</v>
      </c>
      <c r="I85" s="76">
        <v>0</v>
      </c>
      <c r="J85" s="76">
        <v>0</v>
      </c>
      <c r="K85" s="76">
        <v>0</v>
      </c>
      <c r="L85" s="76">
        <v>41.889241000000005</v>
      </c>
      <c r="M85" s="76">
        <v>147</v>
      </c>
      <c r="N85" s="76">
        <v>110.51590121519833</v>
      </c>
      <c r="O85" s="76">
        <v>106.58983599999999</v>
      </c>
      <c r="P85" s="76">
        <v>68</v>
      </c>
      <c r="Q85" s="76">
        <v>0</v>
      </c>
      <c r="R85" s="76">
        <v>0</v>
      </c>
      <c r="S85" s="76">
        <v>0</v>
      </c>
      <c r="T85" s="76">
        <v>0</v>
      </c>
      <c r="U85" s="76">
        <v>0</v>
      </c>
      <c r="V85" s="76">
        <v>41.889241000000005</v>
      </c>
      <c r="W85" s="76">
        <v>147</v>
      </c>
      <c r="X85" s="76">
        <v>110.51590121519833</v>
      </c>
      <c r="Y85" s="76">
        <v>103.72863599999999</v>
      </c>
      <c r="Z85" s="76">
        <v>67</v>
      </c>
      <c r="AA85" s="76">
        <v>0</v>
      </c>
      <c r="AB85" s="76">
        <v>0</v>
      </c>
      <c r="AC85" s="76">
        <v>2.8612000000000002</v>
      </c>
      <c r="AD85" s="76">
        <v>1</v>
      </c>
      <c r="AE85" s="76">
        <v>0</v>
      </c>
      <c r="AF85" s="76">
        <v>0</v>
      </c>
      <c r="AG85" s="76">
        <v>0</v>
      </c>
      <c r="AH85" s="76">
        <v>0</v>
      </c>
      <c r="AI85" s="76"/>
      <c r="AJ85" s="76"/>
      <c r="AK85" s="76"/>
      <c r="AL85" s="76"/>
      <c r="AM85" s="76"/>
      <c r="AN85" s="76"/>
      <c r="AO85" s="76"/>
      <c r="AP85" s="76"/>
      <c r="AQ85" s="76">
        <v>0</v>
      </c>
      <c r="AR85" s="76">
        <v>0</v>
      </c>
      <c r="AS85" s="76">
        <v>0</v>
      </c>
      <c r="AT85" s="76">
        <v>0</v>
      </c>
      <c r="AU85" s="76">
        <v>0</v>
      </c>
      <c r="AV85" s="76">
        <v>0</v>
      </c>
      <c r="AW85" s="76">
        <v>0</v>
      </c>
      <c r="AX85" s="76">
        <v>0</v>
      </c>
      <c r="AY85" s="76">
        <v>0</v>
      </c>
      <c r="AZ85" s="76">
        <v>0</v>
      </c>
      <c r="BA85" s="76">
        <v>0</v>
      </c>
      <c r="BB85" s="76">
        <v>0</v>
      </c>
      <c r="BC85" s="76">
        <v>30</v>
      </c>
      <c r="BD85" s="76">
        <v>2</v>
      </c>
      <c r="BE85" s="76">
        <v>0</v>
      </c>
      <c r="BF85" s="76">
        <v>0</v>
      </c>
      <c r="BG85" s="76">
        <v>0</v>
      </c>
      <c r="BH85" s="76">
        <v>0</v>
      </c>
      <c r="BI85" s="76">
        <v>8.44</v>
      </c>
      <c r="BJ85" s="76">
        <v>11</v>
      </c>
      <c r="BK85" s="76">
        <v>0.12231700000000001</v>
      </c>
      <c r="BL85" s="76">
        <v>2</v>
      </c>
      <c r="BM85" s="76">
        <v>59.17</v>
      </c>
      <c r="BN85" s="76">
        <v>26</v>
      </c>
      <c r="BO85" s="76">
        <v>1.6820930000000001</v>
      </c>
      <c r="BP85" s="76">
        <v>31</v>
      </c>
      <c r="BQ85" s="76">
        <v>0</v>
      </c>
      <c r="BR85" s="76">
        <v>0</v>
      </c>
      <c r="BS85" s="76">
        <v>0</v>
      </c>
      <c r="BT85" s="76">
        <v>0</v>
      </c>
      <c r="BU85" s="76">
        <v>0</v>
      </c>
      <c r="BV85" s="76">
        <v>0</v>
      </c>
      <c r="BW85" s="110">
        <f t="shared" si="4"/>
        <v>73.693650999999988</v>
      </c>
      <c r="BX85" s="110">
        <f t="shared" si="5"/>
        <v>0</v>
      </c>
      <c r="IS85" s="59"/>
      <c r="IT85" s="59"/>
      <c r="IU85" s="59"/>
      <c r="IV85" s="59"/>
    </row>
    <row r="86" spans="1:256" s="49" customFormat="1" ht="20.25" customHeight="1" x14ac:dyDescent="0.15">
      <c r="A86" s="261"/>
      <c r="B86" s="69" t="s">
        <v>53</v>
      </c>
      <c r="C86" s="82">
        <v>99.843029000000001</v>
      </c>
      <c r="D86" s="83">
        <v>199</v>
      </c>
      <c r="E86" s="82">
        <v>86.328723198874698</v>
      </c>
      <c r="F86" s="82">
        <v>91.036850000000001</v>
      </c>
      <c r="G86" s="82">
        <v>25</v>
      </c>
      <c r="H86" s="82">
        <v>0</v>
      </c>
      <c r="I86" s="94">
        <v>0</v>
      </c>
      <c r="J86" s="82">
        <v>1.5</v>
      </c>
      <c r="K86" s="94">
        <v>1</v>
      </c>
      <c r="L86" s="82">
        <v>91.785189000000003</v>
      </c>
      <c r="M86" s="94">
        <v>141</v>
      </c>
      <c r="N86" s="83">
        <v>110.14027511432499</v>
      </c>
      <c r="O86" s="82">
        <v>89.436850000000007</v>
      </c>
      <c r="P86" s="85">
        <v>23</v>
      </c>
      <c r="Q86" s="82"/>
      <c r="R86" s="94"/>
      <c r="S86" s="83" t="e">
        <v>#DIV/0!</v>
      </c>
      <c r="T86" s="82"/>
      <c r="U86" s="94"/>
      <c r="V86" s="82">
        <v>91.785189000000003</v>
      </c>
      <c r="W86" s="83">
        <v>141</v>
      </c>
      <c r="X86" s="83">
        <v>110.185180950201</v>
      </c>
      <c r="Y86" s="83">
        <v>89.436850000000007</v>
      </c>
      <c r="Z86" s="83">
        <v>23</v>
      </c>
      <c r="AA86" s="82">
        <v>0</v>
      </c>
      <c r="AB86" s="102">
        <v>0</v>
      </c>
      <c r="AC86" s="82">
        <v>0</v>
      </c>
      <c r="AD86" s="83">
        <v>0</v>
      </c>
      <c r="AE86" s="82"/>
      <c r="AF86" s="94"/>
      <c r="AG86" s="82"/>
      <c r="AH86" s="94"/>
      <c r="AI86" s="94"/>
      <c r="AJ86" s="94"/>
      <c r="AK86" s="94"/>
      <c r="AL86" s="94"/>
      <c r="AM86" s="94"/>
      <c r="AN86" s="94"/>
      <c r="AO86" s="94"/>
      <c r="AP86" s="94"/>
      <c r="AQ86" s="82"/>
      <c r="AR86" s="94"/>
      <c r="AS86" s="82"/>
      <c r="AT86" s="94"/>
      <c r="AU86" s="94"/>
      <c r="AV86" s="94"/>
      <c r="AW86" s="94"/>
      <c r="AX86" s="94"/>
      <c r="AY86" s="82"/>
      <c r="AZ86" s="94"/>
      <c r="BA86" s="82"/>
      <c r="BB86" s="94"/>
      <c r="BC86" s="82"/>
      <c r="BD86" s="83"/>
      <c r="BE86" s="82"/>
      <c r="BF86" s="83"/>
      <c r="BG86" s="82">
        <v>8.7347999999999995E-2</v>
      </c>
      <c r="BH86" s="94">
        <v>1</v>
      </c>
      <c r="BI86" s="82">
        <v>0.1</v>
      </c>
      <c r="BJ86" s="94">
        <v>1</v>
      </c>
      <c r="BK86" s="82">
        <v>7.9704920000000001</v>
      </c>
      <c r="BL86" s="94">
        <v>57</v>
      </c>
      <c r="BM86" s="82">
        <v>0</v>
      </c>
      <c r="BN86" s="94">
        <v>0</v>
      </c>
      <c r="BO86" s="82"/>
      <c r="BP86" s="94"/>
      <c r="BQ86" s="82"/>
      <c r="BR86" s="94"/>
      <c r="BS86" s="82"/>
      <c r="BT86" s="94"/>
      <c r="BU86" s="82"/>
      <c r="BV86" s="94"/>
      <c r="BW86" s="110">
        <f t="shared" si="4"/>
        <v>99.843029000000001</v>
      </c>
      <c r="BX86" s="110">
        <f t="shared" si="5"/>
        <v>0</v>
      </c>
      <c r="IS86" s="59"/>
      <c r="IT86" s="59"/>
      <c r="IU86" s="59"/>
      <c r="IV86" s="59"/>
    </row>
    <row r="87" spans="1:256" s="49" customFormat="1" ht="20.25" customHeight="1" x14ac:dyDescent="0.15">
      <c r="A87" s="261"/>
      <c r="B87" s="69" t="s">
        <v>54</v>
      </c>
      <c r="C87" s="74">
        <v>37.947159999999997</v>
      </c>
      <c r="D87" s="74">
        <v>81</v>
      </c>
      <c r="E87" s="82">
        <v>37.294521903335998</v>
      </c>
      <c r="F87" s="82">
        <v>257.339877</v>
      </c>
      <c r="G87" s="74">
        <v>72</v>
      </c>
      <c r="H87" s="74">
        <v>0</v>
      </c>
      <c r="I87" s="74">
        <v>0</v>
      </c>
      <c r="J87" s="74">
        <v>15.6134</v>
      </c>
      <c r="K87" s="74">
        <v>1</v>
      </c>
      <c r="L87" s="74">
        <v>37.947159999999997</v>
      </c>
      <c r="M87" s="74">
        <v>81</v>
      </c>
      <c r="N87" s="74">
        <v>37.329085165535098</v>
      </c>
      <c r="O87" s="74">
        <v>139.01247699999999</v>
      </c>
      <c r="P87" s="74">
        <v>58</v>
      </c>
      <c r="Q87" s="74">
        <v>1.0720000000000001</v>
      </c>
      <c r="R87" s="74">
        <v>8</v>
      </c>
      <c r="S87" s="74"/>
      <c r="T87" s="74">
        <v>5.4486999999999997</v>
      </c>
      <c r="U87" s="74">
        <v>5</v>
      </c>
      <c r="V87" s="74">
        <v>37.947159999999997</v>
      </c>
      <c r="W87" s="74">
        <v>81</v>
      </c>
      <c r="X87" s="74">
        <v>37.329085165535098</v>
      </c>
      <c r="Y87" s="74">
        <v>139.01247699999999</v>
      </c>
      <c r="Z87" s="74">
        <v>58</v>
      </c>
      <c r="AA87" s="74">
        <v>0</v>
      </c>
      <c r="AB87" s="74">
        <v>0</v>
      </c>
      <c r="AC87" s="74">
        <v>0</v>
      </c>
      <c r="AD87" s="74">
        <v>0</v>
      </c>
      <c r="AE87" s="74">
        <v>0</v>
      </c>
      <c r="AF87" s="74">
        <v>0</v>
      </c>
      <c r="AG87" s="74">
        <v>0</v>
      </c>
      <c r="AH87" s="74">
        <v>0</v>
      </c>
      <c r="AI87" s="74"/>
      <c r="AJ87" s="74"/>
      <c r="AK87" s="74"/>
      <c r="AL87" s="74"/>
      <c r="AM87" s="74"/>
      <c r="AN87" s="74"/>
      <c r="AO87" s="74"/>
      <c r="AP87" s="74"/>
      <c r="AQ87" s="74">
        <v>0</v>
      </c>
      <c r="AR87" s="74">
        <v>0</v>
      </c>
      <c r="AS87" s="74">
        <v>0</v>
      </c>
      <c r="AT87" s="74">
        <v>0</v>
      </c>
      <c r="AU87" s="74">
        <v>0</v>
      </c>
      <c r="AV87" s="74">
        <v>0</v>
      </c>
      <c r="AW87" s="74">
        <v>0</v>
      </c>
      <c r="AX87" s="74">
        <v>0</v>
      </c>
      <c r="AY87" s="74">
        <v>0</v>
      </c>
      <c r="AZ87" s="74">
        <v>0</v>
      </c>
      <c r="BA87" s="74">
        <v>0</v>
      </c>
      <c r="BB87" s="74">
        <v>0</v>
      </c>
      <c r="BC87" s="74">
        <v>0</v>
      </c>
      <c r="BD87" s="74">
        <v>0</v>
      </c>
      <c r="BE87" s="74">
        <v>0</v>
      </c>
      <c r="BF87" s="74">
        <v>0</v>
      </c>
      <c r="BG87" s="74">
        <v>0</v>
      </c>
      <c r="BH87" s="74">
        <v>0</v>
      </c>
      <c r="BI87" s="74">
        <v>9.2750000000000004</v>
      </c>
      <c r="BJ87" s="74">
        <v>5</v>
      </c>
      <c r="BK87" s="74">
        <v>0</v>
      </c>
      <c r="BL87" s="74">
        <v>0</v>
      </c>
      <c r="BM87" s="74">
        <v>93.438999999999993</v>
      </c>
      <c r="BN87" s="74">
        <v>8</v>
      </c>
      <c r="BO87" s="74">
        <v>0</v>
      </c>
      <c r="BP87" s="74">
        <v>0</v>
      </c>
      <c r="BQ87" s="74">
        <v>0</v>
      </c>
      <c r="BR87" s="74">
        <v>0</v>
      </c>
      <c r="BS87" s="74"/>
      <c r="BT87" s="74"/>
      <c r="BU87" s="74"/>
      <c r="BV87" s="74"/>
      <c r="BW87" s="110">
        <f t="shared" si="4"/>
        <v>37.947159999999997</v>
      </c>
      <c r="BX87" s="110">
        <f t="shared" si="5"/>
        <v>0</v>
      </c>
      <c r="IS87" s="59"/>
      <c r="IT87" s="59"/>
      <c r="IU87" s="59"/>
      <c r="IV87" s="59"/>
    </row>
    <row r="88" spans="1:256" s="49" customFormat="1" ht="20.25" customHeight="1" x14ac:dyDescent="0.15">
      <c r="A88" s="261"/>
      <c r="B88" s="69" t="s">
        <v>39</v>
      </c>
      <c r="C88" s="86">
        <v>605.64641900000004</v>
      </c>
      <c r="D88" s="87">
        <v>1563</v>
      </c>
      <c r="E88" s="82">
        <v>27.360343700533001</v>
      </c>
      <c r="F88" s="82">
        <v>5668.0789359999999</v>
      </c>
      <c r="G88" s="86">
        <v>1829</v>
      </c>
      <c r="H88" s="89">
        <v>0</v>
      </c>
      <c r="I88" s="89">
        <v>1</v>
      </c>
      <c r="J88" s="89">
        <v>2.1520000000000001</v>
      </c>
      <c r="K88" s="89">
        <v>5</v>
      </c>
      <c r="L88" s="89">
        <v>559.970417</v>
      </c>
      <c r="M88" s="89">
        <v>1532</v>
      </c>
      <c r="N88" s="87">
        <v>30.075429725268901</v>
      </c>
      <c r="O88" s="89">
        <v>5045.7521150000002</v>
      </c>
      <c r="P88" s="95">
        <v>1529</v>
      </c>
      <c r="Q88" s="95">
        <v>99.287099999999995</v>
      </c>
      <c r="R88" s="89">
        <v>206</v>
      </c>
      <c r="S88" s="87">
        <v>251.70767694078401</v>
      </c>
      <c r="T88" s="95">
        <v>292.10039999999998</v>
      </c>
      <c r="U88" s="89">
        <v>120</v>
      </c>
      <c r="V88" s="95">
        <v>560.63040000000001</v>
      </c>
      <c r="W88" s="89">
        <v>1533</v>
      </c>
      <c r="X88" s="87">
        <v>30.1134952402229</v>
      </c>
      <c r="Y88" s="95">
        <v>5044.3563999999997</v>
      </c>
      <c r="Z88" s="95">
        <v>1528</v>
      </c>
      <c r="AA88" s="95">
        <v>0</v>
      </c>
      <c r="AB88" s="89">
        <v>0</v>
      </c>
      <c r="AC88" s="95">
        <v>0</v>
      </c>
      <c r="AD88" s="89">
        <v>0</v>
      </c>
      <c r="AE88" s="95">
        <v>0</v>
      </c>
      <c r="AF88" s="103">
        <v>0</v>
      </c>
      <c r="AG88" s="95">
        <v>0</v>
      </c>
      <c r="AH88" s="103">
        <v>0</v>
      </c>
      <c r="AI88" s="89">
        <v>0.3</v>
      </c>
      <c r="AJ88" s="89">
        <v>3</v>
      </c>
      <c r="AK88" s="89">
        <v>2.1122000000000001</v>
      </c>
      <c r="AL88" s="89">
        <v>47</v>
      </c>
      <c r="AM88" s="89">
        <v>0.3</v>
      </c>
      <c r="AN88" s="89">
        <v>3</v>
      </c>
      <c r="AO88" s="89">
        <v>2.1122000000000001</v>
      </c>
      <c r="AP88" s="89">
        <v>47</v>
      </c>
      <c r="AQ88" s="106">
        <v>0</v>
      </c>
      <c r="AR88" s="103">
        <v>0</v>
      </c>
      <c r="AS88" s="106">
        <v>0.5</v>
      </c>
      <c r="AT88" s="103">
        <v>1</v>
      </c>
      <c r="AU88" s="89">
        <v>0</v>
      </c>
      <c r="AV88" s="89">
        <v>0</v>
      </c>
      <c r="AW88" s="89">
        <v>0</v>
      </c>
      <c r="AX88" s="89">
        <v>0</v>
      </c>
      <c r="AY88" s="95">
        <v>0</v>
      </c>
      <c r="AZ88" s="95">
        <v>0</v>
      </c>
      <c r="BA88" s="95">
        <v>0</v>
      </c>
      <c r="BB88" s="95">
        <v>0</v>
      </c>
      <c r="BC88" s="95">
        <v>0</v>
      </c>
      <c r="BD88" s="95">
        <v>0</v>
      </c>
      <c r="BE88" s="95">
        <v>0</v>
      </c>
      <c r="BF88" s="95">
        <v>0</v>
      </c>
      <c r="BG88" s="95">
        <v>45.001269000000001</v>
      </c>
      <c r="BH88" s="103">
        <v>23</v>
      </c>
      <c r="BI88" s="95">
        <v>478.36217199999999</v>
      </c>
      <c r="BJ88" s="103">
        <v>199</v>
      </c>
      <c r="BK88" s="106">
        <v>8.5898000000000002E-2</v>
      </c>
      <c r="BL88" s="103">
        <v>2</v>
      </c>
      <c r="BM88" s="106">
        <v>137.863449</v>
      </c>
      <c r="BN88" s="103">
        <v>43</v>
      </c>
      <c r="BO88" s="89">
        <v>0.28883500000000001</v>
      </c>
      <c r="BP88" s="89">
        <v>1E-4</v>
      </c>
      <c r="BQ88" s="89">
        <v>0</v>
      </c>
      <c r="BR88" s="89">
        <v>0</v>
      </c>
      <c r="BS88" s="89">
        <v>4.1688874574674603E-14</v>
      </c>
      <c r="BT88" s="103">
        <v>1.9999</v>
      </c>
      <c r="BU88" s="89">
        <v>1.3369999999995901</v>
      </c>
      <c r="BV88" s="103">
        <v>5</v>
      </c>
      <c r="BW88" s="110">
        <f t="shared" si="4"/>
        <v>605.64641899999992</v>
      </c>
      <c r="BX88" s="110">
        <f t="shared" si="5"/>
        <v>0</v>
      </c>
      <c r="IS88" s="59"/>
      <c r="IT88" s="59"/>
      <c r="IU88" s="59"/>
      <c r="IV88" s="59"/>
    </row>
    <row r="89" spans="1:256" s="49" customFormat="1" ht="20.25" customHeight="1" x14ac:dyDescent="0.15">
      <c r="A89" s="261"/>
      <c r="B89" s="69" t="s">
        <v>60</v>
      </c>
      <c r="C89" s="74">
        <v>31.252654</v>
      </c>
      <c r="D89" s="74">
        <v>155</v>
      </c>
      <c r="E89" s="82">
        <v>35.2303576069123</v>
      </c>
      <c r="F89" s="82">
        <v>491.80298599999998</v>
      </c>
      <c r="G89" s="74">
        <v>257</v>
      </c>
      <c r="H89" s="74">
        <v>0</v>
      </c>
      <c r="I89" s="74">
        <v>0</v>
      </c>
      <c r="J89" s="74">
        <v>26.129100000000001</v>
      </c>
      <c r="K89" s="74">
        <v>5</v>
      </c>
      <c r="L89" s="74">
        <v>29.203627999999998</v>
      </c>
      <c r="M89" s="74">
        <v>129</v>
      </c>
      <c r="N89" s="74">
        <v>45.558140901530699</v>
      </c>
      <c r="O89" s="74">
        <v>339.60753899999997</v>
      </c>
      <c r="P89" s="74">
        <v>96</v>
      </c>
      <c r="Q89" s="74">
        <v>0.80430000000000001</v>
      </c>
      <c r="R89" s="74">
        <v>2</v>
      </c>
      <c r="S89" s="74">
        <v>284.18486326054699</v>
      </c>
      <c r="T89" s="74">
        <v>0</v>
      </c>
      <c r="U89" s="74">
        <v>0</v>
      </c>
      <c r="V89" s="74">
        <v>29.203627999999998</v>
      </c>
      <c r="W89" s="74">
        <v>129</v>
      </c>
      <c r="X89" s="74">
        <v>45.558140901530699</v>
      </c>
      <c r="Y89" s="74">
        <v>339.60753899999997</v>
      </c>
      <c r="Z89" s="74">
        <v>96</v>
      </c>
      <c r="AA89" s="74">
        <v>0</v>
      </c>
      <c r="AB89" s="74">
        <v>0</v>
      </c>
      <c r="AC89" s="74">
        <v>0</v>
      </c>
      <c r="AD89" s="74">
        <v>0</v>
      </c>
      <c r="AE89" s="74">
        <v>0</v>
      </c>
      <c r="AF89" s="74">
        <v>0</v>
      </c>
      <c r="AG89" s="74">
        <v>0</v>
      </c>
      <c r="AH89" s="74">
        <v>0</v>
      </c>
      <c r="AI89" s="74">
        <v>1.60025</v>
      </c>
      <c r="AJ89" s="74">
        <v>20</v>
      </c>
      <c r="AK89" s="74">
        <v>8.4956499999999995</v>
      </c>
      <c r="AL89" s="74">
        <v>108</v>
      </c>
      <c r="AM89" s="74">
        <v>1.60025</v>
      </c>
      <c r="AN89" s="74">
        <v>20</v>
      </c>
      <c r="AO89" s="74">
        <v>8.4956499999999995</v>
      </c>
      <c r="AP89" s="74">
        <v>108</v>
      </c>
      <c r="AQ89" s="74">
        <v>0</v>
      </c>
      <c r="AR89" s="74">
        <v>0</v>
      </c>
      <c r="AS89" s="74">
        <v>0.3</v>
      </c>
      <c r="AT89" s="74">
        <v>1</v>
      </c>
      <c r="AU89" s="74">
        <v>0</v>
      </c>
      <c r="AV89" s="74">
        <v>0</v>
      </c>
      <c r="AW89" s="74">
        <v>76.686333000000005</v>
      </c>
      <c r="AX89" s="74">
        <v>3</v>
      </c>
      <c r="AY89" s="74">
        <v>0</v>
      </c>
      <c r="AZ89" s="74">
        <v>0</v>
      </c>
      <c r="BA89" s="74">
        <v>0</v>
      </c>
      <c r="BB89" s="74">
        <v>0</v>
      </c>
      <c r="BC89" s="74">
        <v>0</v>
      </c>
      <c r="BD89" s="74">
        <v>0</v>
      </c>
      <c r="BE89" s="74">
        <v>0</v>
      </c>
      <c r="BF89" s="74">
        <v>0</v>
      </c>
      <c r="BG89" s="74">
        <v>0.18</v>
      </c>
      <c r="BH89" s="74">
        <v>2</v>
      </c>
      <c r="BI89" s="74">
        <v>13.519847</v>
      </c>
      <c r="BJ89" s="74">
        <v>14</v>
      </c>
      <c r="BK89" s="74">
        <v>0</v>
      </c>
      <c r="BL89" s="74">
        <v>4</v>
      </c>
      <c r="BM89" s="74">
        <v>9</v>
      </c>
      <c r="BN89" s="74">
        <v>30</v>
      </c>
      <c r="BO89" s="74">
        <v>0.26877600000000001</v>
      </c>
      <c r="BP89" s="74">
        <v>0</v>
      </c>
      <c r="BQ89" s="74">
        <v>18.064516999999999</v>
      </c>
      <c r="BR89" s="74">
        <v>0</v>
      </c>
      <c r="BS89" s="74">
        <v>0</v>
      </c>
      <c r="BT89" s="74">
        <v>0</v>
      </c>
      <c r="BU89" s="74">
        <v>0</v>
      </c>
      <c r="BV89" s="74">
        <v>0</v>
      </c>
      <c r="BW89" s="110">
        <f t="shared" si="4"/>
        <v>31.252653999999996</v>
      </c>
      <c r="BX89" s="110">
        <f t="shared" si="5"/>
        <v>0</v>
      </c>
      <c r="IS89" s="59"/>
      <c r="IT89" s="59"/>
      <c r="IU89" s="59"/>
      <c r="IV89" s="59"/>
    </row>
    <row r="90" spans="1:256" s="49" customFormat="1" ht="20.25" customHeight="1" x14ac:dyDescent="0.15">
      <c r="A90" s="261"/>
      <c r="B90" s="69" t="s">
        <v>46</v>
      </c>
      <c r="C90" s="74">
        <v>131.348669</v>
      </c>
      <c r="D90" s="74">
        <v>251</v>
      </c>
      <c r="E90" s="82">
        <v>59.825957398213703</v>
      </c>
      <c r="F90" s="82">
        <v>419.046558</v>
      </c>
      <c r="G90" s="74">
        <v>266</v>
      </c>
      <c r="H90" s="74">
        <v>0</v>
      </c>
      <c r="I90" s="74">
        <v>0</v>
      </c>
      <c r="J90" s="74">
        <v>2</v>
      </c>
      <c r="K90" s="74">
        <v>1</v>
      </c>
      <c r="L90" s="74">
        <v>130.82866899999999</v>
      </c>
      <c r="M90" s="74">
        <v>243</v>
      </c>
      <c r="N90" s="74">
        <v>65.616991594285807</v>
      </c>
      <c r="O90" s="74">
        <v>345.78655800000001</v>
      </c>
      <c r="P90" s="74">
        <v>203</v>
      </c>
      <c r="Q90" s="74">
        <v>12.217000000000001</v>
      </c>
      <c r="R90" s="74">
        <v>41</v>
      </c>
      <c r="S90" s="74">
        <v>38.271857563154398</v>
      </c>
      <c r="T90" s="74">
        <v>32.504724000000003</v>
      </c>
      <c r="U90" s="74">
        <v>29</v>
      </c>
      <c r="V90" s="74">
        <v>124.97036900000001</v>
      </c>
      <c r="W90" s="74">
        <v>230</v>
      </c>
      <c r="X90" s="74">
        <v>69.038458589291196</v>
      </c>
      <c r="Y90" s="74">
        <v>296.21968099999998</v>
      </c>
      <c r="Z90" s="74">
        <v>163</v>
      </c>
      <c r="AA90" s="74">
        <v>5.8582999999999998</v>
      </c>
      <c r="AB90" s="74">
        <v>13</v>
      </c>
      <c r="AC90" s="74">
        <v>49.566876999999998</v>
      </c>
      <c r="AD90" s="74">
        <v>40</v>
      </c>
      <c r="AE90" s="74">
        <v>0</v>
      </c>
      <c r="AF90" s="74">
        <v>0</v>
      </c>
      <c r="AG90" s="74">
        <v>0</v>
      </c>
      <c r="AH90" s="74">
        <v>0</v>
      </c>
      <c r="AI90" s="74">
        <v>0</v>
      </c>
      <c r="AJ90" s="74">
        <v>0</v>
      </c>
      <c r="AK90" s="74">
        <v>0</v>
      </c>
      <c r="AL90" s="74">
        <v>0</v>
      </c>
      <c r="AM90" s="74">
        <v>0</v>
      </c>
      <c r="AN90" s="74">
        <v>0</v>
      </c>
      <c r="AO90" s="74">
        <v>0</v>
      </c>
      <c r="AP90" s="74">
        <v>0</v>
      </c>
      <c r="AQ90" s="74">
        <v>0</v>
      </c>
      <c r="AR90" s="74">
        <v>0</v>
      </c>
      <c r="AS90" s="74">
        <v>0</v>
      </c>
      <c r="AT90" s="74">
        <v>0</v>
      </c>
      <c r="AU90" s="74">
        <v>0</v>
      </c>
      <c r="AV90" s="74">
        <v>0</v>
      </c>
      <c r="AW90" s="74">
        <v>0</v>
      </c>
      <c r="AX90" s="74">
        <v>0</v>
      </c>
      <c r="AY90" s="74">
        <v>0</v>
      </c>
      <c r="AZ90" s="74">
        <v>0</v>
      </c>
      <c r="BA90" s="74">
        <v>0</v>
      </c>
      <c r="BB90" s="74">
        <v>0</v>
      </c>
      <c r="BC90" s="74">
        <v>0</v>
      </c>
      <c r="BD90" s="74">
        <v>0</v>
      </c>
      <c r="BE90" s="74">
        <v>0</v>
      </c>
      <c r="BF90" s="74">
        <v>0</v>
      </c>
      <c r="BG90" s="74">
        <v>0.17</v>
      </c>
      <c r="BH90" s="74">
        <v>1</v>
      </c>
      <c r="BI90" s="74">
        <v>59.92</v>
      </c>
      <c r="BJ90" s="74">
        <v>44</v>
      </c>
      <c r="BK90" s="74">
        <v>0.35</v>
      </c>
      <c r="BL90" s="74">
        <v>7</v>
      </c>
      <c r="BM90" s="74">
        <v>11.34</v>
      </c>
      <c r="BN90" s="74">
        <v>18</v>
      </c>
      <c r="BO90" s="74">
        <v>0</v>
      </c>
      <c r="BP90" s="74">
        <v>0</v>
      </c>
      <c r="BQ90" s="74">
        <v>0</v>
      </c>
      <c r="BR90" s="74">
        <v>0</v>
      </c>
      <c r="BS90" s="74">
        <v>0</v>
      </c>
      <c r="BT90" s="74">
        <v>0</v>
      </c>
      <c r="BU90" s="74">
        <v>0</v>
      </c>
      <c r="BV90" s="74">
        <v>0</v>
      </c>
      <c r="BW90" s="110">
        <f t="shared" si="4"/>
        <v>131.34866899999997</v>
      </c>
      <c r="BX90" s="110">
        <f t="shared" si="5"/>
        <v>0</v>
      </c>
      <c r="IS90" s="59"/>
      <c r="IT90" s="59"/>
      <c r="IU90" s="59"/>
      <c r="IV90" s="59"/>
    </row>
    <row r="91" spans="1:256" ht="20.25" customHeight="1" x14ac:dyDescent="0.15">
      <c r="A91" s="261"/>
      <c r="B91" s="69" t="s">
        <v>57</v>
      </c>
      <c r="C91" s="74">
        <v>43.55</v>
      </c>
      <c r="D91" s="74">
        <v>87</v>
      </c>
      <c r="E91" s="82">
        <v>123.16176470588201</v>
      </c>
      <c r="F91" s="82">
        <v>219.5</v>
      </c>
      <c r="G91" s="74">
        <v>80</v>
      </c>
      <c r="H91" s="74">
        <v>0</v>
      </c>
      <c r="I91" s="74">
        <v>0</v>
      </c>
      <c r="J91" s="74">
        <v>0.3</v>
      </c>
      <c r="K91" s="74">
        <v>3</v>
      </c>
      <c r="L91" s="74">
        <v>42.47</v>
      </c>
      <c r="M91" s="74">
        <v>86</v>
      </c>
      <c r="N91" s="74">
        <v>126.06114574057599</v>
      </c>
      <c r="O91" s="74">
        <v>204.9</v>
      </c>
      <c r="P91" s="74">
        <v>70</v>
      </c>
      <c r="Q91" s="74">
        <v>0.49</v>
      </c>
      <c r="R91" s="74">
        <v>7</v>
      </c>
      <c r="S91" s="74" t="e">
        <v>#DIV/0!</v>
      </c>
      <c r="T91" s="74">
        <v>16.420000000000002</v>
      </c>
      <c r="U91" s="74">
        <v>6</v>
      </c>
      <c r="V91" s="74">
        <v>42.47</v>
      </c>
      <c r="W91" s="74">
        <v>86</v>
      </c>
      <c r="X91" s="74">
        <v>126.06114574057599</v>
      </c>
      <c r="Y91" s="74">
        <v>204.9</v>
      </c>
      <c r="Z91" s="74">
        <v>70</v>
      </c>
      <c r="AA91" s="74"/>
      <c r="AB91" s="74"/>
      <c r="AC91" s="74"/>
      <c r="AD91" s="74"/>
      <c r="AE91" s="74">
        <v>0</v>
      </c>
      <c r="AF91" s="74">
        <v>0</v>
      </c>
      <c r="AG91" s="74">
        <v>0</v>
      </c>
      <c r="AH91" s="74">
        <v>0</v>
      </c>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v>1.08</v>
      </c>
      <c r="BL91" s="74">
        <v>1</v>
      </c>
      <c r="BM91" s="74">
        <v>14.3</v>
      </c>
      <c r="BN91" s="74">
        <v>7</v>
      </c>
      <c r="BO91" s="74"/>
      <c r="BP91" s="74"/>
      <c r="BQ91" s="74"/>
      <c r="BR91" s="74"/>
      <c r="BS91" s="74"/>
      <c r="BT91" s="74"/>
      <c r="BU91" s="74"/>
      <c r="BV91" s="74"/>
      <c r="BW91" s="110">
        <f t="shared" si="4"/>
        <v>43.55</v>
      </c>
      <c r="BX91" s="110">
        <f t="shared" si="5"/>
        <v>0</v>
      </c>
      <c r="BY91" s="59"/>
      <c r="BZ91" s="59"/>
      <c r="CA91" s="59"/>
      <c r="CB91" s="59"/>
      <c r="CC91" s="59"/>
      <c r="CD91" s="59"/>
      <c r="CE91" s="59"/>
      <c r="CF91" s="59"/>
      <c r="CG91" s="59"/>
      <c r="CH91" s="59"/>
      <c r="CI91" s="59"/>
      <c r="CJ91" s="59"/>
      <c r="CK91" s="59"/>
      <c r="CL91" s="59"/>
      <c r="CM91" s="59"/>
      <c r="CN91" s="59"/>
      <c r="CO91" s="59"/>
      <c r="CP91" s="59"/>
      <c r="CQ91" s="59"/>
      <c r="CR91" s="59"/>
      <c r="CS91" s="59"/>
      <c r="CT91" s="59"/>
      <c r="CU91" s="59"/>
      <c r="CV91" s="59"/>
      <c r="CW91" s="59"/>
      <c r="CX91" s="59"/>
      <c r="CY91" s="59"/>
      <c r="CZ91" s="59"/>
      <c r="DA91" s="59"/>
      <c r="DB91" s="59"/>
      <c r="DC91" s="59"/>
      <c r="DD91" s="59"/>
      <c r="DE91" s="59"/>
      <c r="DF91" s="59"/>
      <c r="DG91" s="59"/>
      <c r="DH91" s="59"/>
      <c r="DI91" s="59"/>
      <c r="DJ91" s="59"/>
      <c r="DK91" s="59"/>
      <c r="DL91" s="59"/>
      <c r="DM91" s="59"/>
      <c r="DN91" s="59"/>
      <c r="DO91" s="59"/>
      <c r="DP91" s="59"/>
      <c r="DQ91" s="59"/>
      <c r="DR91" s="59"/>
      <c r="DS91" s="59"/>
      <c r="DT91" s="59"/>
      <c r="DU91" s="59"/>
      <c r="DV91" s="59"/>
      <c r="DW91" s="59"/>
      <c r="DX91" s="59"/>
      <c r="DY91" s="59"/>
      <c r="DZ91" s="59"/>
      <c r="EA91" s="59"/>
      <c r="EB91" s="59"/>
      <c r="EC91" s="59"/>
      <c r="ED91" s="59"/>
      <c r="EE91" s="59"/>
      <c r="EF91" s="59"/>
      <c r="EG91" s="59"/>
      <c r="EH91" s="59"/>
      <c r="EI91" s="59"/>
      <c r="EJ91" s="59"/>
      <c r="EK91" s="59"/>
      <c r="EL91" s="59"/>
      <c r="EM91" s="59"/>
      <c r="EN91" s="59"/>
      <c r="EO91" s="59"/>
      <c r="EP91" s="59"/>
      <c r="EQ91" s="59"/>
      <c r="ER91" s="59"/>
      <c r="ES91" s="59"/>
      <c r="ET91" s="59"/>
      <c r="EU91" s="59"/>
      <c r="EV91" s="59"/>
      <c r="EW91" s="59"/>
      <c r="EX91" s="59"/>
      <c r="EY91" s="59"/>
      <c r="EZ91" s="59"/>
      <c r="FA91" s="59"/>
      <c r="FB91" s="59"/>
      <c r="FC91" s="59"/>
      <c r="FD91" s="59"/>
      <c r="FE91" s="59"/>
      <c r="FF91" s="59"/>
      <c r="FG91" s="59"/>
      <c r="FH91" s="59"/>
      <c r="FI91" s="59"/>
      <c r="FJ91" s="59"/>
      <c r="FK91" s="59"/>
      <c r="FL91" s="59"/>
      <c r="FM91" s="59"/>
      <c r="FN91" s="59"/>
      <c r="FO91" s="59"/>
      <c r="FP91" s="59"/>
      <c r="FQ91" s="59"/>
      <c r="FR91" s="59"/>
      <c r="FS91" s="59"/>
      <c r="FT91" s="59"/>
      <c r="FU91" s="59"/>
      <c r="FV91" s="59"/>
      <c r="FW91" s="59"/>
      <c r="FX91" s="59"/>
      <c r="FY91" s="59"/>
      <c r="FZ91" s="59"/>
      <c r="GA91" s="59"/>
      <c r="GB91" s="59"/>
      <c r="GC91" s="59"/>
      <c r="GD91" s="59"/>
      <c r="GE91" s="59"/>
      <c r="GF91" s="59"/>
      <c r="GG91" s="59"/>
      <c r="GH91" s="59"/>
      <c r="GI91" s="59"/>
      <c r="GJ91" s="59"/>
      <c r="GK91" s="59"/>
      <c r="GL91" s="59"/>
      <c r="GM91" s="59"/>
      <c r="GN91" s="59"/>
      <c r="GO91" s="59"/>
      <c r="GP91" s="59"/>
      <c r="GQ91" s="59"/>
      <c r="GR91" s="59"/>
      <c r="GS91" s="59"/>
      <c r="GT91" s="59"/>
      <c r="GU91" s="59"/>
      <c r="GV91" s="59"/>
      <c r="GW91" s="59"/>
      <c r="GX91" s="59"/>
      <c r="GY91" s="59"/>
      <c r="GZ91" s="59"/>
      <c r="HA91" s="59"/>
      <c r="HB91" s="59"/>
      <c r="HC91" s="59"/>
      <c r="HD91" s="59"/>
      <c r="HE91" s="59"/>
      <c r="HF91" s="59"/>
      <c r="HG91" s="59"/>
      <c r="HH91" s="59"/>
      <c r="HI91" s="59"/>
      <c r="HJ91" s="59"/>
      <c r="HK91" s="59"/>
      <c r="HL91" s="59"/>
      <c r="HM91" s="59"/>
      <c r="HN91" s="59"/>
      <c r="HO91" s="59"/>
      <c r="HP91" s="59"/>
      <c r="HQ91" s="59"/>
      <c r="HR91" s="59"/>
      <c r="HS91" s="59"/>
      <c r="HT91" s="59"/>
      <c r="HU91" s="59"/>
      <c r="HV91" s="59"/>
      <c r="HW91" s="59"/>
      <c r="HX91" s="59"/>
      <c r="HY91" s="59"/>
      <c r="HZ91" s="59"/>
      <c r="IA91" s="59"/>
      <c r="IB91" s="59"/>
      <c r="IC91" s="59"/>
      <c r="ID91" s="59"/>
      <c r="IE91" s="59"/>
      <c r="IF91" s="59"/>
      <c r="IG91" s="59"/>
      <c r="IH91" s="59"/>
      <c r="II91" s="59"/>
      <c r="IJ91" s="59"/>
      <c r="IK91" s="59"/>
      <c r="IL91" s="59"/>
      <c r="IM91" s="59"/>
      <c r="IN91" s="59"/>
      <c r="IO91" s="59"/>
      <c r="IP91" s="59"/>
      <c r="IQ91" s="59"/>
      <c r="IR91" s="59"/>
    </row>
    <row r="92" spans="1:256" ht="20.25" customHeight="1" x14ac:dyDescent="0.15">
      <c r="A92" s="261"/>
      <c r="B92" s="69" t="s">
        <v>36</v>
      </c>
      <c r="C92" s="79">
        <v>23.317024</v>
      </c>
      <c r="D92" s="79">
        <v>65</v>
      </c>
      <c r="E92" s="82">
        <v>29.4671473996959</v>
      </c>
      <c r="F92" s="82">
        <v>31.019100999999999</v>
      </c>
      <c r="G92" s="79">
        <v>4</v>
      </c>
      <c r="H92" s="79">
        <v>0</v>
      </c>
      <c r="I92" s="79">
        <v>0</v>
      </c>
      <c r="J92" s="79">
        <v>0</v>
      </c>
      <c r="K92" s="79">
        <v>0</v>
      </c>
      <c r="L92" s="79">
        <v>17.427807000000001</v>
      </c>
      <c r="M92" s="79">
        <v>41</v>
      </c>
      <c r="N92" s="80">
        <v>27.536236669907499</v>
      </c>
      <c r="O92" s="79">
        <v>27.037001</v>
      </c>
      <c r="P92" s="79">
        <v>0</v>
      </c>
      <c r="Q92" s="79"/>
      <c r="R92" s="79"/>
      <c r="S92" s="101">
        <v>0</v>
      </c>
      <c r="T92" s="79"/>
      <c r="U92" s="79"/>
      <c r="V92" s="115">
        <v>17.427807000000001</v>
      </c>
      <c r="W92" s="115">
        <v>41</v>
      </c>
      <c r="X92" s="80">
        <v>27.605365181462101</v>
      </c>
      <c r="Y92" s="115">
        <v>27.037001</v>
      </c>
      <c r="Z92" s="115">
        <v>0</v>
      </c>
      <c r="AA92" s="79">
        <v>0</v>
      </c>
      <c r="AB92" s="79">
        <v>0</v>
      </c>
      <c r="AC92" s="79">
        <v>0</v>
      </c>
      <c r="AD92" s="79">
        <v>0</v>
      </c>
      <c r="AE92" s="79">
        <v>0</v>
      </c>
      <c r="AF92" s="79">
        <v>0</v>
      </c>
      <c r="AG92" s="79">
        <v>0</v>
      </c>
      <c r="AH92" s="79">
        <v>0</v>
      </c>
      <c r="AI92" s="79">
        <v>5.4819800000000001</v>
      </c>
      <c r="AJ92" s="79">
        <v>23</v>
      </c>
      <c r="AK92" s="79">
        <v>0</v>
      </c>
      <c r="AL92" s="79">
        <v>0</v>
      </c>
      <c r="AM92" s="79">
        <v>5.4819800000000001</v>
      </c>
      <c r="AN92" s="79">
        <v>23</v>
      </c>
      <c r="AO92" s="79">
        <v>5.4819800000000001</v>
      </c>
      <c r="AP92" s="79">
        <v>0</v>
      </c>
      <c r="AQ92" s="79">
        <v>0</v>
      </c>
      <c r="AR92" s="79">
        <v>0</v>
      </c>
      <c r="AS92" s="79">
        <v>0</v>
      </c>
      <c r="AT92" s="79">
        <v>0</v>
      </c>
      <c r="AU92" s="79">
        <v>0</v>
      </c>
      <c r="AV92" s="79">
        <v>0</v>
      </c>
      <c r="AW92" s="79">
        <v>0</v>
      </c>
      <c r="AX92" s="79">
        <v>0</v>
      </c>
      <c r="AY92" s="79">
        <v>0</v>
      </c>
      <c r="AZ92" s="79">
        <v>0</v>
      </c>
      <c r="BA92" s="79">
        <v>0</v>
      </c>
      <c r="BB92" s="79">
        <v>0</v>
      </c>
      <c r="BC92" s="79">
        <v>0</v>
      </c>
      <c r="BD92" s="79">
        <v>0</v>
      </c>
      <c r="BE92" s="79">
        <v>0</v>
      </c>
      <c r="BF92" s="79">
        <v>0</v>
      </c>
      <c r="BG92" s="79">
        <v>0</v>
      </c>
      <c r="BH92" s="79">
        <v>0</v>
      </c>
      <c r="BI92" s="79">
        <v>1.19</v>
      </c>
      <c r="BJ92" s="79">
        <v>1</v>
      </c>
      <c r="BK92" s="79">
        <v>0.40723700000000002</v>
      </c>
      <c r="BL92" s="79">
        <v>1</v>
      </c>
      <c r="BM92" s="79">
        <v>2.7921</v>
      </c>
      <c r="BN92" s="79">
        <v>3</v>
      </c>
      <c r="BO92" s="79">
        <v>0</v>
      </c>
      <c r="BP92" s="79">
        <v>0</v>
      </c>
      <c r="BQ92" s="79">
        <v>0</v>
      </c>
      <c r="BR92" s="79">
        <v>0</v>
      </c>
      <c r="BS92" s="79">
        <v>0</v>
      </c>
      <c r="BT92" s="79">
        <v>0</v>
      </c>
      <c r="BU92" s="79">
        <v>0</v>
      </c>
      <c r="BV92" s="79">
        <v>0</v>
      </c>
      <c r="BW92" s="110">
        <f t="shared" si="4"/>
        <v>23.317024</v>
      </c>
      <c r="BX92" s="110">
        <f t="shared" si="5"/>
        <v>0</v>
      </c>
      <c r="BY92" s="59"/>
      <c r="BZ92" s="59"/>
      <c r="CA92" s="59"/>
      <c r="CB92" s="59"/>
      <c r="CC92" s="59"/>
      <c r="CD92" s="59"/>
      <c r="CE92" s="59"/>
      <c r="CF92" s="59"/>
      <c r="CG92" s="59"/>
      <c r="CH92" s="59"/>
      <c r="CI92" s="59"/>
      <c r="CJ92" s="59"/>
      <c r="CK92" s="59"/>
      <c r="CL92" s="59"/>
      <c r="CM92" s="59"/>
      <c r="CN92" s="59"/>
      <c r="CO92" s="59"/>
      <c r="CP92" s="59"/>
      <c r="CQ92" s="59"/>
      <c r="CR92" s="59"/>
      <c r="CS92" s="59"/>
      <c r="CT92" s="59"/>
      <c r="CU92" s="59"/>
      <c r="CV92" s="59"/>
      <c r="CW92" s="59"/>
      <c r="CX92" s="59"/>
      <c r="CY92" s="59"/>
      <c r="CZ92" s="59"/>
      <c r="DA92" s="59"/>
      <c r="DB92" s="59"/>
      <c r="DC92" s="59"/>
      <c r="DD92" s="59"/>
      <c r="DE92" s="59"/>
      <c r="DF92" s="59"/>
      <c r="DG92" s="59"/>
      <c r="DH92" s="59"/>
      <c r="DI92" s="59"/>
      <c r="DJ92" s="59"/>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c r="EI92" s="59"/>
      <c r="EJ92" s="59"/>
      <c r="EK92" s="59"/>
      <c r="EL92" s="59"/>
      <c r="EM92" s="59"/>
      <c r="EN92" s="59"/>
      <c r="EO92" s="59"/>
      <c r="EP92" s="59"/>
      <c r="EQ92" s="59"/>
      <c r="ER92" s="59"/>
      <c r="ES92" s="59"/>
      <c r="ET92" s="59"/>
      <c r="EU92" s="59"/>
      <c r="EV92" s="59"/>
      <c r="EW92" s="59"/>
      <c r="EX92" s="59"/>
      <c r="EY92" s="59"/>
      <c r="EZ92" s="59"/>
      <c r="FA92" s="59"/>
      <c r="FB92" s="59"/>
      <c r="FC92" s="59"/>
      <c r="FD92" s="59"/>
      <c r="FE92" s="59"/>
      <c r="FF92" s="59"/>
      <c r="FG92" s="59"/>
      <c r="FH92" s="59"/>
      <c r="FI92" s="59"/>
      <c r="FJ92" s="59"/>
      <c r="FK92" s="59"/>
      <c r="FL92" s="59"/>
      <c r="FM92" s="59"/>
      <c r="FN92" s="59"/>
      <c r="FO92" s="59"/>
      <c r="FP92" s="59"/>
      <c r="FQ92" s="59"/>
      <c r="FR92" s="59"/>
      <c r="FS92" s="59"/>
      <c r="FT92" s="59"/>
      <c r="FU92" s="59"/>
      <c r="FV92" s="59"/>
      <c r="FW92" s="59"/>
      <c r="FX92" s="59"/>
      <c r="FY92" s="59"/>
      <c r="FZ92" s="59"/>
      <c r="GA92" s="59"/>
      <c r="GB92" s="59"/>
      <c r="GC92" s="59"/>
      <c r="GD92" s="59"/>
      <c r="GE92" s="59"/>
      <c r="GF92" s="59"/>
      <c r="GG92" s="59"/>
      <c r="GH92" s="59"/>
      <c r="GI92" s="59"/>
      <c r="GJ92" s="59"/>
      <c r="GK92" s="59"/>
      <c r="GL92" s="59"/>
      <c r="GM92" s="59"/>
      <c r="GN92" s="59"/>
      <c r="GO92" s="59"/>
      <c r="GP92" s="59"/>
      <c r="GQ92" s="59"/>
      <c r="GR92" s="59"/>
      <c r="GS92" s="59"/>
      <c r="GT92" s="59"/>
      <c r="GU92" s="59"/>
      <c r="GV92" s="59"/>
      <c r="GW92" s="59"/>
      <c r="GX92" s="59"/>
      <c r="GY92" s="59"/>
      <c r="GZ92" s="59"/>
      <c r="HA92" s="59"/>
      <c r="HB92" s="59"/>
      <c r="HC92" s="59"/>
      <c r="HD92" s="59"/>
      <c r="HE92" s="59"/>
      <c r="HF92" s="59"/>
      <c r="HG92" s="59"/>
      <c r="HH92" s="59"/>
      <c r="HI92" s="59"/>
      <c r="HJ92" s="59"/>
      <c r="HK92" s="59"/>
      <c r="HL92" s="59"/>
      <c r="HM92" s="59"/>
      <c r="HN92" s="59"/>
      <c r="HO92" s="59"/>
      <c r="HP92" s="59"/>
      <c r="HQ92" s="59"/>
      <c r="HR92" s="59"/>
      <c r="HS92" s="59"/>
      <c r="HT92" s="59"/>
      <c r="HU92" s="59"/>
      <c r="HV92" s="59"/>
      <c r="HW92" s="59"/>
      <c r="HX92" s="59"/>
      <c r="HY92" s="59"/>
      <c r="HZ92" s="59"/>
      <c r="IA92" s="59"/>
      <c r="IB92" s="59"/>
      <c r="IC92" s="59"/>
      <c r="ID92" s="59"/>
      <c r="IE92" s="59"/>
      <c r="IF92" s="59"/>
      <c r="IG92" s="59"/>
      <c r="IH92" s="59"/>
      <c r="II92" s="59"/>
      <c r="IJ92" s="59"/>
      <c r="IK92" s="59"/>
      <c r="IL92" s="59"/>
      <c r="IM92" s="59"/>
      <c r="IN92" s="59"/>
      <c r="IO92" s="59"/>
      <c r="IP92" s="59"/>
      <c r="IQ92" s="59"/>
      <c r="IR92" s="59"/>
    </row>
    <row r="93" spans="1:256" s="52" customFormat="1" ht="20.25" customHeight="1" x14ac:dyDescent="0.15">
      <c r="A93" s="261"/>
      <c r="B93" s="90" t="s">
        <v>17</v>
      </c>
      <c r="C93" s="91">
        <f t="shared" ref="C93:M93" si="8">C72+C73+C74+C75+C76+C77+C78+C79+C80+C81+C82+C83+C84+C85+C86+C87+C88+C89+C90+C91+C92</f>
        <v>14287.071501999104</v>
      </c>
      <c r="D93" s="91">
        <f t="shared" si="8"/>
        <v>38266</v>
      </c>
      <c r="E93" s="234">
        <f>C93/各地承保!D93*100</f>
        <v>47.478213354956615</v>
      </c>
      <c r="F93" s="234">
        <f t="shared" si="8"/>
        <v>49970.151454999992</v>
      </c>
      <c r="G93" s="91">
        <f t="shared" si="8"/>
        <v>19302</v>
      </c>
      <c r="H93" s="91">
        <f t="shared" si="8"/>
        <v>53.580408224099997</v>
      </c>
      <c r="I93" s="91">
        <f t="shared" si="8"/>
        <v>18</v>
      </c>
      <c r="J93" s="91">
        <f t="shared" si="8"/>
        <v>2073.8346810000003</v>
      </c>
      <c r="K93" s="91">
        <f t="shared" si="8"/>
        <v>67</v>
      </c>
      <c r="L93" s="91">
        <f t="shared" si="8"/>
        <v>10494.8362694725</v>
      </c>
      <c r="M93" s="91">
        <f t="shared" si="8"/>
        <v>17166</v>
      </c>
      <c r="N93" s="91">
        <f>L93/各地承保!N93*100</f>
        <v>45.179185024499866</v>
      </c>
      <c r="O93" s="91">
        <f>O72+O73+O74+O75+O76+O77+O78+O79+O80+O81+O82+O83+O84+O85+O86+O87+O88+O89+O90+O91+O92</f>
        <v>42404.146683999985</v>
      </c>
      <c r="P93" s="91">
        <f>P72+P73+P74+P75+P76+P77+P78+P79+P80+P81+P82+P83+P84+P85+P86+P87+P88+P89+P90+P91+P92</f>
        <v>14165</v>
      </c>
      <c r="Q93" s="91">
        <f>Q72+Q73+Q74+Q75+Q76+Q77+Q78+Q79+Q80+Q81+Q82+Q83+Q84+Q85+Q86+Q87+Q88+Q89+Q90+Q91+Q92</f>
        <v>1235.9266660000001</v>
      </c>
      <c r="R93" s="91">
        <f>R72+R73+R74+R75+R76+R77+R78+R79+R80+R81+R82+R83+R84+R85+R86+R87+R88+R89+R90+R91+R92</f>
        <v>1731</v>
      </c>
      <c r="S93" s="91">
        <f>Q93/各地承保!T93*100</f>
        <v>210.01455330880199</v>
      </c>
      <c r="T93" s="91">
        <f>T72+T73+T74+T75+T76+T77+T78+T79+T80+T81+T82+T83+T84+T85+T86+T87+T88+T89+T90+T91+T92</f>
        <v>5797.5771480000012</v>
      </c>
      <c r="U93" s="91">
        <f>U72+U73+U74+U75+U76+U77+U78+U79+U80+U81+U82+U83+U84+U85+U86+U87+U88+U89+U90+U91+U92</f>
        <v>1915</v>
      </c>
      <c r="V93" s="91">
        <f>V72+V73+V74+V75+V76+V77+V78+V79+V80+V81+V82+V83+V84+V85+V86+V87+V88+V89+V90+V91+V92</f>
        <v>10417.481466472502</v>
      </c>
      <c r="W93" s="91">
        <f>W72+W73+W74+W75+W76+W77+W78+W79+W80+W81+W82+W83+W84+W85+W86+W87+W88+W89+W90+W91+W92</f>
        <v>16968</v>
      </c>
      <c r="X93" s="91">
        <f>V93/各地承保!Z93*100</f>
        <v>45.138509313106304</v>
      </c>
      <c r="Y93" s="91">
        <f t="shared" ref="Y93:BV93" si="9">Y72+Y73+Y74+Y75+Y76+Y77+Y78+Y79+Y80+Y81+Y82+Y83+Y84+Y85+Y86+Y87+Y88+Y89+Y90+Y91+Y92</f>
        <v>41644.957243999983</v>
      </c>
      <c r="Z93" s="91">
        <f t="shared" si="9"/>
        <v>13840</v>
      </c>
      <c r="AA93" s="91">
        <f t="shared" si="9"/>
        <v>68.409920999999997</v>
      </c>
      <c r="AB93" s="91">
        <f t="shared" si="9"/>
        <v>145</v>
      </c>
      <c r="AC93" s="91">
        <f t="shared" si="9"/>
        <v>501.65056199999998</v>
      </c>
      <c r="AD93" s="91">
        <f t="shared" si="9"/>
        <v>260</v>
      </c>
      <c r="AE93" s="91">
        <f t="shared" si="9"/>
        <v>9.5548649999999995</v>
      </c>
      <c r="AF93" s="91">
        <f t="shared" si="9"/>
        <v>53</v>
      </c>
      <c r="AG93" s="91">
        <f t="shared" si="9"/>
        <v>256.14316300000002</v>
      </c>
      <c r="AH93" s="91">
        <f t="shared" si="9"/>
        <v>64</v>
      </c>
      <c r="AI93" s="91">
        <f t="shared" si="9"/>
        <v>915.50819832389993</v>
      </c>
      <c r="AJ93" s="91">
        <f t="shared" si="9"/>
        <v>8772</v>
      </c>
      <c r="AK93" s="91">
        <f t="shared" si="9"/>
        <v>529.98213599999997</v>
      </c>
      <c r="AL93" s="91">
        <f t="shared" si="9"/>
        <v>2429</v>
      </c>
      <c r="AM93" s="91">
        <f t="shared" si="9"/>
        <v>915.50819832389993</v>
      </c>
      <c r="AN93" s="91">
        <f t="shared" si="9"/>
        <v>8772</v>
      </c>
      <c r="AO93" s="91">
        <f t="shared" si="9"/>
        <v>535.46411599999999</v>
      </c>
      <c r="AP93" s="91">
        <f t="shared" si="9"/>
        <v>2429</v>
      </c>
      <c r="AQ93" s="91">
        <f t="shared" si="9"/>
        <v>32.198864467899995</v>
      </c>
      <c r="AR93" s="91">
        <f t="shared" si="9"/>
        <v>150</v>
      </c>
      <c r="AS93" s="91">
        <f t="shared" si="9"/>
        <v>148.26740400000003</v>
      </c>
      <c r="AT93" s="91">
        <f t="shared" si="9"/>
        <v>135</v>
      </c>
      <c r="AU93" s="91">
        <f t="shared" si="9"/>
        <v>3.6367570000000002</v>
      </c>
      <c r="AV93" s="91">
        <f t="shared" si="9"/>
        <v>2</v>
      </c>
      <c r="AW93" s="91">
        <f t="shared" si="9"/>
        <v>171.48368800000003</v>
      </c>
      <c r="AX93" s="91">
        <f t="shared" si="9"/>
        <v>17</v>
      </c>
      <c r="AY93" s="91">
        <f t="shared" si="9"/>
        <v>54.804870000000001</v>
      </c>
      <c r="AZ93" s="91">
        <f t="shared" si="9"/>
        <v>53</v>
      </c>
      <c r="BA93" s="91">
        <f t="shared" si="9"/>
        <v>173.66853800000001</v>
      </c>
      <c r="BB93" s="91">
        <f t="shared" si="9"/>
        <v>40</v>
      </c>
      <c r="BC93" s="91">
        <f t="shared" si="9"/>
        <v>133.24856899999997</v>
      </c>
      <c r="BD93" s="91">
        <f t="shared" si="9"/>
        <v>17</v>
      </c>
      <c r="BE93" s="91">
        <f t="shared" si="9"/>
        <v>1.5</v>
      </c>
      <c r="BF93" s="91">
        <f t="shared" si="9"/>
        <v>1</v>
      </c>
      <c r="BG93" s="91">
        <f t="shared" si="9"/>
        <v>293.59983039270003</v>
      </c>
      <c r="BH93" s="91">
        <f t="shared" si="9"/>
        <v>197</v>
      </c>
      <c r="BI93" s="91">
        <f t="shared" si="9"/>
        <v>2011.7145850000002</v>
      </c>
      <c r="BJ93" s="91">
        <f t="shared" si="9"/>
        <v>756</v>
      </c>
      <c r="BK93" s="91">
        <f t="shared" si="9"/>
        <v>553.51731648090015</v>
      </c>
      <c r="BL93" s="91">
        <f t="shared" si="9"/>
        <v>2931</v>
      </c>
      <c r="BM93" s="91">
        <f t="shared" si="9"/>
        <v>2202.9659720000009</v>
      </c>
      <c r="BN93" s="91">
        <f t="shared" si="9"/>
        <v>1274</v>
      </c>
      <c r="BO93" s="91">
        <f t="shared" si="9"/>
        <v>1752.0306746370995</v>
      </c>
      <c r="BP93" s="91">
        <f t="shared" si="9"/>
        <v>8948.0000999999993</v>
      </c>
      <c r="BQ93" s="91">
        <f t="shared" si="9"/>
        <v>245.88040299999997</v>
      </c>
      <c r="BR93" s="91">
        <f t="shared" si="9"/>
        <v>325</v>
      </c>
      <c r="BS93" s="91">
        <f t="shared" si="9"/>
        <v>0.1052240000003393</v>
      </c>
      <c r="BT93" s="91">
        <f t="shared" si="9"/>
        <v>11.9999</v>
      </c>
      <c r="BU93" s="91">
        <f t="shared" si="9"/>
        <v>6.7073639999920598</v>
      </c>
      <c r="BV93" s="91">
        <f t="shared" si="9"/>
        <v>92</v>
      </c>
      <c r="BW93" s="110">
        <f t="shared" si="4"/>
        <v>14287.0669819991</v>
      </c>
      <c r="BX93" s="110">
        <f t="shared" si="5"/>
        <v>4.520000004049507E-3</v>
      </c>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c r="GX93" s="56"/>
      <c r="GY93" s="56"/>
      <c r="GZ93" s="56"/>
      <c r="HA93" s="56"/>
      <c r="HB93" s="56"/>
      <c r="HC93" s="56"/>
      <c r="HD93" s="56"/>
      <c r="HE93" s="56"/>
      <c r="HF93" s="56"/>
      <c r="HG93" s="56"/>
      <c r="HH93" s="56"/>
      <c r="HI93" s="56"/>
      <c r="HJ93" s="56"/>
      <c r="HK93" s="56"/>
      <c r="HL93" s="56"/>
      <c r="HM93" s="56"/>
      <c r="HN93" s="56"/>
      <c r="HO93" s="56"/>
      <c r="HP93" s="56"/>
      <c r="HQ93" s="56"/>
      <c r="HR93" s="56"/>
      <c r="HS93" s="56"/>
      <c r="HT93" s="56"/>
      <c r="HU93" s="56"/>
      <c r="HV93" s="56"/>
      <c r="HW93" s="56"/>
      <c r="HX93" s="56"/>
      <c r="HY93" s="56"/>
      <c r="HZ93" s="56"/>
      <c r="IA93" s="56"/>
      <c r="IB93" s="56"/>
      <c r="IC93" s="56"/>
      <c r="ID93" s="56"/>
      <c r="IE93" s="56"/>
      <c r="IF93" s="56"/>
      <c r="IG93" s="56"/>
      <c r="IH93" s="56"/>
      <c r="II93" s="56"/>
      <c r="IJ93" s="56"/>
      <c r="IK93" s="56"/>
      <c r="IL93" s="56"/>
      <c r="IM93" s="56"/>
      <c r="IN93" s="56"/>
      <c r="IO93" s="56"/>
      <c r="IP93" s="56"/>
      <c r="IQ93" s="56"/>
      <c r="IR93" s="56"/>
      <c r="IS93" s="56"/>
      <c r="IT93" s="56"/>
      <c r="IU93" s="56"/>
      <c r="IV93" s="56"/>
    </row>
    <row r="94" spans="1:256" s="49" customFormat="1" ht="20.25" customHeight="1" x14ac:dyDescent="0.15">
      <c r="A94" s="261" t="s">
        <v>76</v>
      </c>
      <c r="B94" s="75" t="s">
        <v>74</v>
      </c>
      <c r="C94" s="74">
        <v>3944.5003620000002</v>
      </c>
      <c r="D94" s="74">
        <v>19791</v>
      </c>
      <c r="E94" s="82">
        <v>70.382063697428705</v>
      </c>
      <c r="F94" s="82">
        <v>12982.569396000001</v>
      </c>
      <c r="G94" s="74">
        <v>3342</v>
      </c>
      <c r="H94" s="74">
        <v>0</v>
      </c>
      <c r="I94" s="74">
        <v>3</v>
      </c>
      <c r="J94" s="74">
        <v>0.58499999999999996</v>
      </c>
      <c r="K94" s="74">
        <v>4</v>
      </c>
      <c r="L94" s="74">
        <v>1783.0141100000001</v>
      </c>
      <c r="M94" s="74">
        <v>3213</v>
      </c>
      <c r="N94" s="74"/>
      <c r="O94" s="74">
        <v>11271.209854999999</v>
      </c>
      <c r="P94" s="74">
        <v>2611</v>
      </c>
      <c r="Q94" s="74">
        <v>7.4317549999999999</v>
      </c>
      <c r="R94" s="74">
        <v>28</v>
      </c>
      <c r="S94" s="74"/>
      <c r="T94" s="74">
        <v>295.20605599999999</v>
      </c>
      <c r="U94" s="74">
        <v>53</v>
      </c>
      <c r="V94" s="74">
        <v>1737.2720710000001</v>
      </c>
      <c r="W94" s="74">
        <v>3093</v>
      </c>
      <c r="X94" s="74"/>
      <c r="Y94" s="74">
        <v>10897.255679</v>
      </c>
      <c r="Z94" s="74">
        <v>2494</v>
      </c>
      <c r="AA94" s="74">
        <v>45.742038999999998</v>
      </c>
      <c r="AB94" s="74">
        <v>118</v>
      </c>
      <c r="AC94" s="74">
        <v>328.87217900000002</v>
      </c>
      <c r="AD94" s="74">
        <v>112</v>
      </c>
      <c r="AE94" s="74">
        <v>0</v>
      </c>
      <c r="AF94" s="74">
        <v>2</v>
      </c>
      <c r="AG94" s="74">
        <v>45.081997000000001</v>
      </c>
      <c r="AH94" s="74">
        <v>5</v>
      </c>
      <c r="AI94" s="74">
        <v>467.27034700000002</v>
      </c>
      <c r="AJ94" s="74">
        <v>5778</v>
      </c>
      <c r="AK94" s="74">
        <v>16.695543000000001</v>
      </c>
      <c r="AL94" s="74">
        <v>56</v>
      </c>
      <c r="AM94" s="74">
        <v>463.71964700000001</v>
      </c>
      <c r="AN94" s="74">
        <v>5770</v>
      </c>
      <c r="AO94" s="74">
        <v>14.295543</v>
      </c>
      <c r="AP94" s="74">
        <v>52</v>
      </c>
      <c r="AQ94" s="74">
        <v>10.472</v>
      </c>
      <c r="AR94" s="74">
        <v>18</v>
      </c>
      <c r="AS94" s="74">
        <v>5.9457000000000004</v>
      </c>
      <c r="AT94" s="74">
        <v>14</v>
      </c>
      <c r="AU94" s="74">
        <v>2.3610639999999998</v>
      </c>
      <c r="AV94" s="74">
        <v>3</v>
      </c>
      <c r="AW94" s="74">
        <v>53.547420000000002</v>
      </c>
      <c r="AX94" s="74">
        <v>5</v>
      </c>
      <c r="AY94" s="74">
        <v>5.1062500000000002</v>
      </c>
      <c r="AZ94" s="74">
        <v>24</v>
      </c>
      <c r="BA94" s="74">
        <v>14.445</v>
      </c>
      <c r="BB94" s="74">
        <v>5</v>
      </c>
      <c r="BC94" s="74">
        <v>0</v>
      </c>
      <c r="BD94" s="74">
        <v>0</v>
      </c>
      <c r="BE94" s="74">
        <v>25.5</v>
      </c>
      <c r="BF94" s="74">
        <v>7</v>
      </c>
      <c r="BG94" s="74">
        <v>70.918153000000004</v>
      </c>
      <c r="BH94" s="74">
        <v>86</v>
      </c>
      <c r="BI94" s="74">
        <v>959.55705</v>
      </c>
      <c r="BJ94" s="74">
        <v>135</v>
      </c>
      <c r="BK94" s="74">
        <v>106.47714999999999</v>
      </c>
      <c r="BL94" s="74">
        <v>915</v>
      </c>
      <c r="BM94" s="74">
        <v>436.114982</v>
      </c>
      <c r="BN94" s="74">
        <v>96</v>
      </c>
      <c r="BO94" s="74">
        <v>1498.881288</v>
      </c>
      <c r="BP94" s="74">
        <v>9751</v>
      </c>
      <c r="BQ94" s="74">
        <v>167.46884600000001</v>
      </c>
      <c r="BR94" s="74">
        <v>407</v>
      </c>
      <c r="BS94" s="74">
        <v>0</v>
      </c>
      <c r="BT94" s="74">
        <v>0</v>
      </c>
      <c r="BU94" s="74">
        <v>31.500000000000799</v>
      </c>
      <c r="BV94" s="74">
        <v>2</v>
      </c>
      <c r="BW94" s="110">
        <f t="shared" si="4"/>
        <v>3944.5003620000007</v>
      </c>
      <c r="BX94" s="110">
        <f t="shared" si="5"/>
        <v>0</v>
      </c>
      <c r="IS94" s="59"/>
      <c r="IT94" s="59"/>
      <c r="IU94" s="59"/>
      <c r="IV94" s="59"/>
    </row>
    <row r="95" spans="1:256" s="53" customFormat="1" ht="20.25" customHeight="1" x14ac:dyDescent="0.15">
      <c r="A95" s="261"/>
      <c r="B95" s="69" t="s">
        <v>31</v>
      </c>
      <c r="C95" s="74">
        <v>524.89683600000001</v>
      </c>
      <c r="D95" s="74">
        <v>1036</v>
      </c>
      <c r="E95" s="82">
        <v>34.786344183785303</v>
      </c>
      <c r="F95" s="82">
        <v>2670.1954529999998</v>
      </c>
      <c r="G95" s="74">
        <v>818</v>
      </c>
      <c r="H95" s="74">
        <v>24.238392000000001</v>
      </c>
      <c r="I95" s="74">
        <v>3</v>
      </c>
      <c r="J95" s="74">
        <v>64.537580000000005</v>
      </c>
      <c r="K95" s="74">
        <v>12</v>
      </c>
      <c r="L95" s="74">
        <v>469.03017199999999</v>
      </c>
      <c r="M95" s="74">
        <v>980</v>
      </c>
      <c r="N95" s="74">
        <v>36.489853003999599</v>
      </c>
      <c r="O95" s="74">
        <v>2207.74107</v>
      </c>
      <c r="P95" s="74">
        <v>691</v>
      </c>
      <c r="Q95" s="74">
        <v>32.643126000000002</v>
      </c>
      <c r="R95" s="74">
        <v>79</v>
      </c>
      <c r="S95" s="74">
        <v>14.279251993175601</v>
      </c>
      <c r="T95" s="74">
        <v>140.13541699999999</v>
      </c>
      <c r="U95" s="74">
        <v>62</v>
      </c>
      <c r="V95" s="74">
        <v>469.03017199999999</v>
      </c>
      <c r="W95" s="74">
        <v>980</v>
      </c>
      <c r="X95" s="74">
        <v>36.504642795717899</v>
      </c>
      <c r="Y95" s="74">
        <v>2192.75407</v>
      </c>
      <c r="Z95" s="74">
        <v>687</v>
      </c>
      <c r="AA95" s="74">
        <v>0</v>
      </c>
      <c r="AB95" s="74">
        <v>0</v>
      </c>
      <c r="AC95" s="74">
        <v>1.0069999999999999</v>
      </c>
      <c r="AD95" s="74">
        <v>1</v>
      </c>
      <c r="AE95" s="74">
        <v>0</v>
      </c>
      <c r="AF95" s="74">
        <v>0</v>
      </c>
      <c r="AG95" s="74">
        <v>13.98</v>
      </c>
      <c r="AH95" s="74">
        <v>3</v>
      </c>
      <c r="AI95" s="74">
        <v>0</v>
      </c>
      <c r="AJ95" s="74">
        <v>0</v>
      </c>
      <c r="AK95" s="74">
        <v>0</v>
      </c>
      <c r="AL95" s="74">
        <v>0</v>
      </c>
      <c r="AM95" s="74">
        <v>0</v>
      </c>
      <c r="AN95" s="74">
        <v>0</v>
      </c>
      <c r="AO95" s="74">
        <v>0</v>
      </c>
      <c r="AP95" s="74">
        <v>0</v>
      </c>
      <c r="AQ95" s="74">
        <v>0</v>
      </c>
      <c r="AR95" s="74">
        <v>0</v>
      </c>
      <c r="AS95" s="74">
        <v>0</v>
      </c>
      <c r="AT95" s="74">
        <v>0</v>
      </c>
      <c r="AU95" s="74">
        <v>0</v>
      </c>
      <c r="AV95" s="74">
        <v>0</v>
      </c>
      <c r="AW95" s="74">
        <v>26.95</v>
      </c>
      <c r="AX95" s="74">
        <v>7</v>
      </c>
      <c r="AY95" s="74">
        <v>0</v>
      </c>
      <c r="AZ95" s="74">
        <v>0</v>
      </c>
      <c r="BA95" s="74">
        <v>0</v>
      </c>
      <c r="BB95" s="74">
        <v>1</v>
      </c>
      <c r="BC95" s="74">
        <v>0</v>
      </c>
      <c r="BD95" s="74">
        <v>0</v>
      </c>
      <c r="BE95" s="74">
        <v>0</v>
      </c>
      <c r="BF95" s="74">
        <v>0</v>
      </c>
      <c r="BG95" s="74">
        <v>7.9118539999999999</v>
      </c>
      <c r="BH95" s="74">
        <v>16</v>
      </c>
      <c r="BI95" s="74">
        <v>125.795503</v>
      </c>
      <c r="BJ95" s="74">
        <v>37</v>
      </c>
      <c r="BK95" s="74">
        <v>15</v>
      </c>
      <c r="BL95" s="74">
        <v>6</v>
      </c>
      <c r="BM95" s="74">
        <v>240.2713</v>
      </c>
      <c r="BN95" s="74">
        <v>67</v>
      </c>
      <c r="BO95" s="74">
        <v>8.5077180000000006</v>
      </c>
      <c r="BP95" s="74">
        <v>30</v>
      </c>
      <c r="BQ95" s="74">
        <v>4.9000000000000004</v>
      </c>
      <c r="BR95" s="74">
        <v>3</v>
      </c>
      <c r="BS95" s="74">
        <v>0.2087</v>
      </c>
      <c r="BT95" s="74">
        <v>1</v>
      </c>
      <c r="BU95" s="74">
        <v>0</v>
      </c>
      <c r="BV95" s="74">
        <v>0</v>
      </c>
      <c r="BW95" s="110">
        <f t="shared" si="4"/>
        <v>524.89683599999989</v>
      </c>
      <c r="BX95" s="110">
        <f t="shared" si="5"/>
        <v>0</v>
      </c>
      <c r="BY95" s="117"/>
      <c r="BZ95" s="117"/>
      <c r="CA95" s="117"/>
      <c r="CB95" s="117"/>
      <c r="CC95" s="117"/>
      <c r="CD95" s="117"/>
      <c r="CE95" s="117"/>
      <c r="CF95" s="117"/>
      <c r="CG95" s="117"/>
      <c r="CH95" s="116"/>
      <c r="CI95" s="116"/>
      <c r="CJ95" s="116"/>
      <c r="CK95" s="116"/>
      <c r="CL95" s="116"/>
      <c r="CM95" s="116"/>
      <c r="CN95" s="116"/>
      <c r="CO95" s="116"/>
      <c r="CP95" s="116"/>
      <c r="CQ95" s="116"/>
      <c r="CR95" s="116"/>
      <c r="CS95" s="116"/>
      <c r="CT95" s="116"/>
      <c r="CU95" s="114"/>
      <c r="CV95" s="114"/>
      <c r="CW95" s="114"/>
      <c r="CX95" s="114"/>
      <c r="CY95" s="114"/>
      <c r="CZ95" s="114"/>
      <c r="DA95" s="114"/>
      <c r="DB95" s="114"/>
      <c r="DC95" s="114"/>
      <c r="DD95" s="114"/>
      <c r="DE95" s="114"/>
      <c r="DF95" s="114"/>
      <c r="DG95" s="114"/>
      <c r="DH95" s="114"/>
      <c r="DI95" s="114"/>
      <c r="DJ95" s="114"/>
      <c r="DK95" s="114"/>
      <c r="DL95" s="114"/>
      <c r="DM95" s="114"/>
      <c r="DN95" s="114"/>
      <c r="DO95" s="114"/>
      <c r="DP95" s="114"/>
      <c r="DQ95" s="114"/>
      <c r="DR95" s="114"/>
      <c r="DS95" s="114"/>
      <c r="DT95" s="114"/>
      <c r="DU95" s="114"/>
      <c r="DV95" s="114"/>
      <c r="DW95" s="114"/>
      <c r="DX95" s="114"/>
      <c r="DY95" s="114"/>
      <c r="DZ95" s="114"/>
      <c r="EA95" s="114"/>
      <c r="EB95" s="114"/>
      <c r="EC95" s="114"/>
      <c r="ED95" s="114"/>
      <c r="EE95" s="114"/>
      <c r="EF95" s="114"/>
      <c r="EG95" s="114"/>
      <c r="EH95" s="114"/>
      <c r="EI95" s="114"/>
      <c r="EJ95" s="114"/>
      <c r="EK95" s="114"/>
      <c r="EL95" s="114"/>
      <c r="EM95" s="114"/>
      <c r="EN95" s="114"/>
      <c r="EO95" s="114"/>
      <c r="EP95" s="114"/>
      <c r="EQ95" s="114"/>
      <c r="ER95" s="114"/>
      <c r="ES95" s="114"/>
      <c r="ET95" s="114"/>
      <c r="EU95" s="114"/>
      <c r="EV95" s="114"/>
      <c r="EW95" s="114"/>
      <c r="EX95" s="114"/>
      <c r="EY95" s="114"/>
      <c r="EZ95" s="114"/>
      <c r="FA95" s="114"/>
      <c r="FB95" s="114"/>
      <c r="FC95" s="114"/>
      <c r="FD95" s="114"/>
      <c r="FE95" s="114"/>
      <c r="FF95" s="114"/>
      <c r="FG95" s="114"/>
      <c r="FH95" s="114"/>
      <c r="FI95" s="114"/>
      <c r="FJ95" s="114"/>
      <c r="FK95" s="114"/>
      <c r="FL95" s="114"/>
      <c r="FM95" s="114"/>
      <c r="FN95" s="114"/>
      <c r="FO95" s="114"/>
      <c r="FP95" s="114"/>
      <c r="FQ95" s="114"/>
      <c r="FR95" s="114"/>
      <c r="FS95" s="114"/>
      <c r="FT95" s="114"/>
      <c r="FU95" s="114"/>
      <c r="FV95" s="114"/>
      <c r="FW95" s="114"/>
      <c r="FX95" s="114"/>
      <c r="FY95" s="114"/>
      <c r="FZ95" s="114"/>
      <c r="GA95" s="114"/>
      <c r="GB95" s="114"/>
      <c r="GC95" s="114"/>
      <c r="GD95" s="114"/>
      <c r="GE95" s="114"/>
      <c r="GF95" s="114"/>
      <c r="GG95" s="114"/>
      <c r="GH95" s="114"/>
      <c r="GI95" s="114"/>
      <c r="GJ95" s="114"/>
      <c r="GK95" s="114"/>
      <c r="GL95" s="114"/>
      <c r="GM95" s="114"/>
      <c r="GN95" s="114"/>
      <c r="GO95" s="114"/>
      <c r="GP95" s="114"/>
      <c r="GQ95" s="114"/>
      <c r="GR95" s="114"/>
      <c r="GS95" s="114"/>
      <c r="GT95" s="114"/>
      <c r="GU95" s="114"/>
      <c r="GV95" s="114"/>
      <c r="GW95" s="114"/>
      <c r="GX95" s="114"/>
      <c r="GY95" s="114"/>
      <c r="GZ95" s="114"/>
      <c r="HA95" s="114"/>
      <c r="HB95" s="114"/>
      <c r="HC95" s="114"/>
      <c r="HD95" s="114"/>
      <c r="HE95" s="114"/>
      <c r="HF95" s="114"/>
      <c r="HG95" s="114"/>
      <c r="HH95" s="114"/>
      <c r="HI95" s="114"/>
      <c r="HJ95" s="114"/>
      <c r="HK95" s="114"/>
      <c r="HL95" s="114"/>
      <c r="HM95" s="114"/>
      <c r="HN95" s="114"/>
      <c r="HO95" s="114"/>
      <c r="HP95" s="114"/>
      <c r="HQ95" s="114"/>
      <c r="HR95" s="114"/>
      <c r="HS95" s="114"/>
      <c r="HT95" s="114"/>
      <c r="HU95" s="114"/>
      <c r="HV95" s="114"/>
      <c r="HW95" s="114"/>
      <c r="HX95" s="114"/>
      <c r="HY95" s="114"/>
      <c r="HZ95" s="114"/>
      <c r="IA95" s="114"/>
      <c r="IB95" s="114"/>
      <c r="IC95" s="114"/>
      <c r="ID95" s="114"/>
      <c r="IE95" s="114"/>
      <c r="IF95" s="114"/>
      <c r="IG95" s="114"/>
      <c r="IH95" s="114"/>
      <c r="II95" s="114"/>
      <c r="IJ95" s="114"/>
      <c r="IK95" s="114"/>
      <c r="IL95" s="114"/>
      <c r="IM95" s="114"/>
      <c r="IN95" s="114"/>
      <c r="IO95" s="114"/>
      <c r="IP95" s="114"/>
      <c r="IQ95" s="114"/>
      <c r="IR95" s="114"/>
      <c r="IS95" s="114"/>
      <c r="IT95" s="114"/>
      <c r="IU95" s="114"/>
      <c r="IV95" s="114"/>
    </row>
    <row r="96" spans="1:256" ht="20.25" customHeight="1" x14ac:dyDescent="0.15">
      <c r="A96" s="261"/>
      <c r="B96" s="75" t="s">
        <v>32</v>
      </c>
      <c r="C96" s="76">
        <v>1626.2900520000001</v>
      </c>
      <c r="D96" s="76">
        <v>2298</v>
      </c>
      <c r="E96" s="82">
        <v>44.539478537468902</v>
      </c>
      <c r="F96" s="82">
        <v>9531.3371380000008</v>
      </c>
      <c r="G96" s="76">
        <v>3702</v>
      </c>
      <c r="H96" s="76">
        <v>3.4381000000000002E-2</v>
      </c>
      <c r="I96" s="76">
        <v>1</v>
      </c>
      <c r="J96" s="76">
        <v>34.846659000000002</v>
      </c>
      <c r="K96" s="76">
        <v>5</v>
      </c>
      <c r="L96" s="76">
        <v>1535.239069</v>
      </c>
      <c r="M96" s="76">
        <v>2131</v>
      </c>
      <c r="N96" s="76">
        <v>45.669701897607702</v>
      </c>
      <c r="O96" s="76">
        <v>8948.0123629999998</v>
      </c>
      <c r="P96" s="76">
        <v>3249</v>
      </c>
      <c r="Q96" s="76">
        <v>340.73767400000003</v>
      </c>
      <c r="R96" s="76">
        <v>481</v>
      </c>
      <c r="S96" s="76">
        <v>4797.5639742922904</v>
      </c>
      <c r="T96" s="76">
        <v>2075.249397</v>
      </c>
      <c r="U96" s="76">
        <v>754</v>
      </c>
      <c r="V96" s="76">
        <v>1534.3866479999999</v>
      </c>
      <c r="W96" s="76">
        <v>2126</v>
      </c>
      <c r="X96" s="76">
        <v>45.680958568954097</v>
      </c>
      <c r="Y96" s="76">
        <v>8926.7125080000005</v>
      </c>
      <c r="Z96" s="76">
        <v>3230</v>
      </c>
      <c r="AA96" s="76">
        <v>0.85242099999999998</v>
      </c>
      <c r="AB96" s="76">
        <v>5</v>
      </c>
      <c r="AC96" s="76">
        <v>21.299855000000001</v>
      </c>
      <c r="AD96" s="76">
        <v>19</v>
      </c>
      <c r="AE96" s="76">
        <v>0</v>
      </c>
      <c r="AF96" s="76">
        <v>0</v>
      </c>
      <c r="AG96" s="76">
        <v>0</v>
      </c>
      <c r="AH96" s="76">
        <v>0</v>
      </c>
      <c r="AI96" s="76">
        <v>79.719910999999996</v>
      </c>
      <c r="AJ96" s="76">
        <v>139</v>
      </c>
      <c r="AK96" s="76">
        <v>61.849122999999999</v>
      </c>
      <c r="AL96" s="76">
        <v>119</v>
      </c>
      <c r="AM96" s="76">
        <v>79.359910999999997</v>
      </c>
      <c r="AN96" s="76">
        <v>138</v>
      </c>
      <c r="AO96" s="76">
        <v>61.849122999999999</v>
      </c>
      <c r="AP96" s="76">
        <v>119</v>
      </c>
      <c r="AQ96" s="76">
        <v>0.448214</v>
      </c>
      <c r="AR96" s="76">
        <v>5</v>
      </c>
      <c r="AS96" s="76">
        <v>57.263691000000001</v>
      </c>
      <c r="AT96" s="76">
        <v>43</v>
      </c>
      <c r="AU96" s="76">
        <v>1.1344E-2</v>
      </c>
      <c r="AV96" s="76">
        <v>1</v>
      </c>
      <c r="AW96" s="76">
        <v>1.3</v>
      </c>
      <c r="AX96" s="76">
        <v>1</v>
      </c>
      <c r="AY96" s="76">
        <v>0</v>
      </c>
      <c r="AZ96" s="76">
        <v>0</v>
      </c>
      <c r="BA96" s="76">
        <v>0</v>
      </c>
      <c r="BB96" s="76">
        <v>0</v>
      </c>
      <c r="BC96" s="76">
        <v>0</v>
      </c>
      <c r="BD96" s="76">
        <v>0</v>
      </c>
      <c r="BE96" s="76">
        <v>0</v>
      </c>
      <c r="BF96" s="76">
        <v>0</v>
      </c>
      <c r="BG96" s="76">
        <v>3.0500919999999998</v>
      </c>
      <c r="BH96" s="76">
        <v>9</v>
      </c>
      <c r="BI96" s="76">
        <v>195.07485800000001</v>
      </c>
      <c r="BJ96" s="76">
        <v>62</v>
      </c>
      <c r="BK96" s="76">
        <v>7.6302029999999998</v>
      </c>
      <c r="BL96" s="76">
        <v>9</v>
      </c>
      <c r="BM96" s="76">
        <v>187.03876099999999</v>
      </c>
      <c r="BN96" s="76">
        <v>111</v>
      </c>
      <c r="BO96" s="76">
        <v>0.13272600000000001</v>
      </c>
      <c r="BP96" s="76">
        <v>2</v>
      </c>
      <c r="BQ96" s="76">
        <v>39.851683000000001</v>
      </c>
      <c r="BR96" s="76">
        <v>109</v>
      </c>
      <c r="BS96" s="76">
        <v>2.4112000000153198E-2</v>
      </c>
      <c r="BT96" s="76">
        <v>1</v>
      </c>
      <c r="BU96" s="76">
        <v>6.0999999999983503</v>
      </c>
      <c r="BV96" s="76">
        <v>3</v>
      </c>
      <c r="BW96" s="110">
        <f t="shared" si="4"/>
        <v>1626.2900519999998</v>
      </c>
      <c r="BX96" s="110">
        <f t="shared" si="5"/>
        <v>0</v>
      </c>
      <c r="BY96" s="117"/>
      <c r="BZ96" s="117"/>
      <c r="CA96" s="117"/>
      <c r="CB96" s="117"/>
      <c r="CC96" s="117"/>
      <c r="CD96" s="117"/>
      <c r="CE96" s="117"/>
      <c r="CF96" s="117"/>
      <c r="CG96" s="117"/>
      <c r="CH96" s="109"/>
      <c r="CI96" s="109"/>
      <c r="CJ96" s="109"/>
      <c r="CK96" s="109"/>
      <c r="CL96" s="109"/>
      <c r="CM96" s="109"/>
      <c r="CN96" s="109"/>
      <c r="CO96" s="109"/>
      <c r="CP96" s="109"/>
      <c r="CQ96" s="109"/>
      <c r="CR96" s="109"/>
      <c r="CS96" s="109"/>
      <c r="CT96" s="10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s="49"/>
      <c r="FY96" s="49"/>
      <c r="FZ96" s="49"/>
      <c r="GA96" s="49"/>
      <c r="GB96" s="49"/>
      <c r="GC96" s="49"/>
      <c r="GD96" s="49"/>
      <c r="GE96" s="49"/>
      <c r="GF96" s="49"/>
      <c r="GG96" s="49"/>
      <c r="GH96" s="49"/>
      <c r="GI96" s="49"/>
      <c r="GJ96" s="49"/>
      <c r="GK96" s="49"/>
      <c r="GL96" s="49"/>
      <c r="GM96" s="49"/>
      <c r="GN96" s="49"/>
      <c r="GO96" s="49"/>
      <c r="GP96" s="49"/>
      <c r="GQ96" s="49"/>
      <c r="GR96" s="49"/>
      <c r="GS96" s="49"/>
      <c r="GT96" s="49"/>
      <c r="GU96" s="49"/>
      <c r="GV96" s="49"/>
      <c r="GW96" s="49"/>
      <c r="GX96" s="49"/>
      <c r="GY96" s="49"/>
      <c r="GZ96" s="49"/>
      <c r="HA96" s="49"/>
      <c r="HB96" s="49"/>
      <c r="HC96" s="49"/>
      <c r="HD96" s="49"/>
      <c r="HE96" s="49"/>
      <c r="HF96" s="49"/>
      <c r="HG96" s="49"/>
      <c r="HH96" s="49"/>
      <c r="HI96" s="49"/>
      <c r="HJ96" s="49"/>
      <c r="HK96" s="49"/>
      <c r="HL96" s="49"/>
      <c r="HM96" s="49"/>
      <c r="HN96" s="49"/>
      <c r="HO96" s="49"/>
      <c r="HP96" s="49"/>
      <c r="HQ96" s="49"/>
      <c r="HR96" s="49"/>
      <c r="HS96" s="49"/>
      <c r="HT96" s="49"/>
      <c r="HU96" s="49"/>
      <c r="HV96" s="49"/>
      <c r="HW96" s="49"/>
      <c r="HX96" s="49"/>
      <c r="HY96" s="49"/>
      <c r="HZ96" s="49"/>
      <c r="IA96" s="49"/>
      <c r="IB96" s="49"/>
      <c r="IC96" s="49"/>
      <c r="ID96" s="49"/>
      <c r="IE96" s="49"/>
      <c r="IF96" s="49"/>
      <c r="IG96" s="49"/>
      <c r="IH96" s="49"/>
      <c r="II96" s="49"/>
      <c r="IJ96" s="49"/>
      <c r="IK96" s="49"/>
      <c r="IL96" s="49"/>
      <c r="IM96" s="49"/>
      <c r="IN96" s="49"/>
      <c r="IO96" s="49"/>
      <c r="IP96" s="49"/>
      <c r="IQ96" s="49"/>
      <c r="IR96" s="49"/>
    </row>
    <row r="97" spans="1:256" ht="20.25" customHeight="1" x14ac:dyDescent="0.15">
      <c r="A97" s="261"/>
      <c r="B97" s="75" t="s">
        <v>34</v>
      </c>
      <c r="C97" s="74">
        <v>180.32788400000001</v>
      </c>
      <c r="D97" s="74">
        <v>355</v>
      </c>
      <c r="E97" s="82">
        <v>57.711286819020103</v>
      </c>
      <c r="F97" s="82">
        <v>423.83817099999999</v>
      </c>
      <c r="G97" s="74">
        <v>163</v>
      </c>
      <c r="H97" s="74">
        <v>0</v>
      </c>
      <c r="I97" s="74">
        <v>0</v>
      </c>
      <c r="J97" s="74">
        <v>6.5</v>
      </c>
      <c r="K97" s="74">
        <v>3</v>
      </c>
      <c r="L97" s="74">
        <v>101.812618</v>
      </c>
      <c r="M97" s="74">
        <v>284</v>
      </c>
      <c r="N97" s="74">
        <v>34.221765468692297</v>
      </c>
      <c r="O97" s="74">
        <v>407.883171</v>
      </c>
      <c r="P97" s="74">
        <v>137</v>
      </c>
      <c r="Q97" s="74">
        <v>53.876458</v>
      </c>
      <c r="R97" s="74">
        <v>150</v>
      </c>
      <c r="S97" s="74">
        <v>1361.1703904249</v>
      </c>
      <c r="T97" s="74">
        <v>155.342521</v>
      </c>
      <c r="U97" s="74">
        <v>58</v>
      </c>
      <c r="V97" s="74">
        <v>101.71261800000001</v>
      </c>
      <c r="W97" s="74">
        <v>282</v>
      </c>
      <c r="X97" s="74">
        <v>34.193357569169301</v>
      </c>
      <c r="Y97" s="74">
        <v>389.40327100000002</v>
      </c>
      <c r="Z97" s="74">
        <v>132</v>
      </c>
      <c r="AA97" s="74">
        <v>0</v>
      </c>
      <c r="AB97" s="74">
        <v>1</v>
      </c>
      <c r="AC97" s="74">
        <v>0</v>
      </c>
      <c r="AD97" s="74">
        <v>0</v>
      </c>
      <c r="AE97" s="74">
        <v>0.1</v>
      </c>
      <c r="AF97" s="74">
        <v>1</v>
      </c>
      <c r="AG97" s="74">
        <v>18.479900000000001</v>
      </c>
      <c r="AH97" s="74">
        <v>5</v>
      </c>
      <c r="AI97" s="74"/>
      <c r="AJ97" s="74"/>
      <c r="AK97" s="74"/>
      <c r="AL97" s="74"/>
      <c r="AM97" s="74"/>
      <c r="AN97" s="74"/>
      <c r="AO97" s="74"/>
      <c r="AP97" s="74"/>
      <c r="AQ97" s="74">
        <v>0</v>
      </c>
      <c r="AR97" s="74">
        <v>0</v>
      </c>
      <c r="AS97" s="74">
        <v>0</v>
      </c>
      <c r="AT97" s="74">
        <v>0</v>
      </c>
      <c r="AU97" s="74">
        <v>0</v>
      </c>
      <c r="AV97" s="74">
        <v>0</v>
      </c>
      <c r="AW97" s="74">
        <v>0</v>
      </c>
      <c r="AX97" s="74">
        <v>0</v>
      </c>
      <c r="AY97" s="74">
        <v>0</v>
      </c>
      <c r="AZ97" s="74">
        <v>0</v>
      </c>
      <c r="BA97" s="74">
        <v>0.6</v>
      </c>
      <c r="BB97" s="74">
        <v>1</v>
      </c>
      <c r="BC97" s="74">
        <v>0</v>
      </c>
      <c r="BD97" s="74">
        <v>0</v>
      </c>
      <c r="BE97" s="74">
        <v>0</v>
      </c>
      <c r="BF97" s="74">
        <v>0</v>
      </c>
      <c r="BG97" s="74">
        <v>0.46161999999999997</v>
      </c>
      <c r="BH97" s="74">
        <v>2</v>
      </c>
      <c r="BI97" s="74">
        <v>0.1</v>
      </c>
      <c r="BJ97" s="74">
        <v>2</v>
      </c>
      <c r="BK97" s="74">
        <v>8.5338460000000005</v>
      </c>
      <c r="BL97" s="74">
        <v>67</v>
      </c>
      <c r="BM97" s="74">
        <v>6.0549999999999997</v>
      </c>
      <c r="BN97" s="74">
        <v>17</v>
      </c>
      <c r="BO97" s="74">
        <v>69.519800000000004</v>
      </c>
      <c r="BP97" s="74">
        <v>2</v>
      </c>
      <c r="BQ97" s="74">
        <v>0</v>
      </c>
      <c r="BR97" s="74">
        <v>0</v>
      </c>
      <c r="BS97" s="74">
        <v>0</v>
      </c>
      <c r="BT97" s="74">
        <v>0</v>
      </c>
      <c r="BU97" s="74">
        <v>2.7</v>
      </c>
      <c r="BV97" s="74">
        <v>3</v>
      </c>
      <c r="BW97" s="110">
        <f t="shared" si="4"/>
        <v>180.32788399999998</v>
      </c>
      <c r="BX97" s="110">
        <f t="shared" si="5"/>
        <v>0</v>
      </c>
      <c r="BY97" s="117"/>
      <c r="BZ97" s="117"/>
      <c r="CA97" s="117"/>
      <c r="CB97" s="117"/>
      <c r="CC97" s="117"/>
      <c r="CD97" s="117"/>
      <c r="CE97" s="117"/>
      <c r="CF97" s="117"/>
      <c r="CG97" s="117"/>
      <c r="CH97" s="109"/>
      <c r="CI97" s="109"/>
      <c r="CJ97" s="109"/>
      <c r="CK97" s="109"/>
      <c r="CL97" s="109"/>
      <c r="CM97" s="109"/>
      <c r="CN97" s="109"/>
      <c r="CO97" s="109"/>
      <c r="CP97" s="109"/>
      <c r="CQ97" s="109"/>
      <c r="CR97" s="109"/>
      <c r="CS97" s="109"/>
      <c r="CT97" s="10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s="49"/>
      <c r="FY97" s="49"/>
      <c r="FZ97" s="49"/>
      <c r="GA97" s="49"/>
      <c r="GB97" s="49"/>
      <c r="GC97" s="49"/>
      <c r="GD97" s="49"/>
      <c r="GE97" s="49"/>
      <c r="GF97" s="49"/>
      <c r="GG97" s="49"/>
      <c r="GH97" s="49"/>
      <c r="GI97" s="49"/>
      <c r="GJ97" s="49"/>
      <c r="GK97" s="49"/>
      <c r="GL97" s="49"/>
      <c r="GM97" s="49"/>
      <c r="GN97" s="49"/>
      <c r="GO97" s="49"/>
      <c r="GP97" s="49"/>
      <c r="GQ97" s="49"/>
      <c r="GR97" s="49"/>
      <c r="GS97" s="49"/>
      <c r="GT97" s="49"/>
      <c r="GU97" s="49"/>
      <c r="GV97" s="49"/>
      <c r="GW97" s="49"/>
      <c r="GX97" s="49"/>
      <c r="GY97" s="49"/>
      <c r="GZ97" s="49"/>
      <c r="HA97" s="49"/>
      <c r="HB97" s="49"/>
      <c r="HC97" s="49"/>
      <c r="HD97" s="49"/>
      <c r="HE97" s="49"/>
      <c r="HF97" s="49"/>
      <c r="HG97" s="49"/>
      <c r="HH97" s="49"/>
      <c r="HI97" s="49"/>
      <c r="HJ97" s="49"/>
      <c r="HK97" s="49"/>
      <c r="HL97" s="49"/>
      <c r="HM97" s="49"/>
      <c r="HN97" s="49"/>
      <c r="HO97" s="49"/>
      <c r="HP97" s="49"/>
      <c r="HQ97" s="49"/>
      <c r="HR97" s="49"/>
      <c r="HS97" s="49"/>
      <c r="HT97" s="49"/>
      <c r="HU97" s="49"/>
      <c r="HV97" s="49"/>
      <c r="HW97" s="49"/>
      <c r="HX97" s="49"/>
      <c r="HY97" s="49"/>
      <c r="HZ97" s="49"/>
      <c r="IA97" s="49"/>
      <c r="IB97" s="49"/>
      <c r="IC97" s="49"/>
      <c r="ID97" s="49"/>
      <c r="IE97" s="49"/>
      <c r="IF97" s="49"/>
      <c r="IG97" s="49"/>
      <c r="IH97" s="49"/>
      <c r="II97" s="49"/>
      <c r="IJ97" s="49"/>
      <c r="IK97" s="49"/>
      <c r="IL97" s="49"/>
      <c r="IM97" s="49"/>
      <c r="IN97" s="49"/>
      <c r="IO97" s="49"/>
      <c r="IP97" s="49"/>
      <c r="IQ97" s="49"/>
      <c r="IR97" s="49"/>
    </row>
    <row r="98" spans="1:256" ht="20.25" customHeight="1" x14ac:dyDescent="0.15">
      <c r="A98" s="261"/>
      <c r="B98" s="75" t="s">
        <v>33</v>
      </c>
      <c r="C98" s="74">
        <v>778.80803899889997</v>
      </c>
      <c r="D98" s="74">
        <v>2408</v>
      </c>
      <c r="E98" s="82">
        <v>83.225060549229184</v>
      </c>
      <c r="F98" s="82">
        <v>3410.5670920000002</v>
      </c>
      <c r="G98" s="74">
        <v>2060</v>
      </c>
      <c r="H98" s="76">
        <v>0</v>
      </c>
      <c r="I98" s="76">
        <v>0</v>
      </c>
      <c r="J98" s="76">
        <v>78.058689999999999</v>
      </c>
      <c r="K98" s="76">
        <v>22</v>
      </c>
      <c r="L98" s="74">
        <v>567.13250341189996</v>
      </c>
      <c r="M98" s="74">
        <v>702</v>
      </c>
      <c r="N98" s="74">
        <v>81.435716357138261</v>
      </c>
      <c r="O98" s="74">
        <v>2835.2068280000003</v>
      </c>
      <c r="P98" s="74">
        <v>587</v>
      </c>
      <c r="Q98" s="74">
        <v>44.121873999999998</v>
      </c>
      <c r="R98" s="74">
        <v>59</v>
      </c>
      <c r="S98" s="74">
        <v>137.17693281923806</v>
      </c>
      <c r="T98" s="74">
        <v>149.83852300000001</v>
      </c>
      <c r="U98" s="74">
        <v>56</v>
      </c>
      <c r="V98" s="76">
        <v>484.70807841189998</v>
      </c>
      <c r="W98" s="76">
        <v>567</v>
      </c>
      <c r="X98" s="74">
        <v>75.613047825890845</v>
      </c>
      <c r="Y98" s="76">
        <v>2384.0429190000004</v>
      </c>
      <c r="Z98" s="76">
        <v>471</v>
      </c>
      <c r="AA98" s="74">
        <v>36.742080000000001</v>
      </c>
      <c r="AB98" s="74">
        <v>77</v>
      </c>
      <c r="AC98" s="74">
        <v>191.92896999999999</v>
      </c>
      <c r="AD98" s="74">
        <v>50</v>
      </c>
      <c r="AE98" s="74">
        <v>45.682344999999998</v>
      </c>
      <c r="AF98" s="74">
        <v>58</v>
      </c>
      <c r="AG98" s="74">
        <v>259.234939</v>
      </c>
      <c r="AH98" s="74">
        <v>66</v>
      </c>
      <c r="AI98" s="76">
        <v>107.38582274229999</v>
      </c>
      <c r="AJ98" s="76">
        <v>1003</v>
      </c>
      <c r="AK98" s="74">
        <v>144.51186000000001</v>
      </c>
      <c r="AL98" s="74">
        <v>1362</v>
      </c>
      <c r="AM98" s="76">
        <v>89.674908303800009</v>
      </c>
      <c r="AN98" s="76">
        <v>983</v>
      </c>
      <c r="AO98" s="74">
        <v>128.51186000000001</v>
      </c>
      <c r="AP98" s="74">
        <v>1341</v>
      </c>
      <c r="AQ98" s="76">
        <v>0</v>
      </c>
      <c r="AR98" s="76">
        <v>0</v>
      </c>
      <c r="AS98" s="74">
        <v>2</v>
      </c>
      <c r="AT98" s="74">
        <v>1</v>
      </c>
      <c r="AU98" s="76">
        <v>0</v>
      </c>
      <c r="AV98" s="76">
        <v>0</v>
      </c>
      <c r="AW98" s="74">
        <v>0</v>
      </c>
      <c r="AX98" s="74">
        <v>0</v>
      </c>
      <c r="AY98" s="76">
        <v>0</v>
      </c>
      <c r="AZ98" s="76">
        <v>0</v>
      </c>
      <c r="BA98" s="74">
        <v>18.850059999999999</v>
      </c>
      <c r="BB98" s="74">
        <v>10</v>
      </c>
      <c r="BC98" s="76">
        <v>0</v>
      </c>
      <c r="BD98" s="76">
        <v>0</v>
      </c>
      <c r="BE98" s="74">
        <v>0</v>
      </c>
      <c r="BF98" s="74">
        <v>0</v>
      </c>
      <c r="BG98" s="76">
        <v>33.867566979000003</v>
      </c>
      <c r="BH98" s="76">
        <v>13</v>
      </c>
      <c r="BI98" s="74">
        <v>271.277334</v>
      </c>
      <c r="BJ98" s="74">
        <v>43</v>
      </c>
      <c r="BK98" s="76">
        <v>2.3200385953000002</v>
      </c>
      <c r="BL98" s="76">
        <v>7</v>
      </c>
      <c r="BM98" s="74">
        <v>59.835489000000003</v>
      </c>
      <c r="BN98" s="74">
        <v>27</v>
      </c>
      <c r="BO98" s="76">
        <v>68.102107270400012</v>
      </c>
      <c r="BP98" s="76">
        <v>683</v>
      </c>
      <c r="BQ98" s="74">
        <v>0.82683099999999998</v>
      </c>
      <c r="BR98" s="74">
        <v>8</v>
      </c>
      <c r="BS98" s="76">
        <v>0</v>
      </c>
      <c r="BT98" s="76">
        <v>0</v>
      </c>
      <c r="BU98" s="74">
        <v>7.6716411001598317E-14</v>
      </c>
      <c r="BV98" s="74">
        <v>0</v>
      </c>
      <c r="BW98" s="110">
        <f t="shared" si="4"/>
        <v>778.80803899889997</v>
      </c>
      <c r="BX98" s="110">
        <f t="shared" si="5"/>
        <v>0</v>
      </c>
      <c r="BY98" s="117"/>
      <c r="BZ98" s="117"/>
      <c r="CA98" s="117"/>
      <c r="CB98" s="117"/>
      <c r="CC98" s="117"/>
      <c r="CD98" s="117"/>
      <c r="CE98" s="117"/>
      <c r="CF98" s="117"/>
      <c r="CG98" s="117"/>
      <c r="CH98" s="109"/>
      <c r="CI98" s="109"/>
      <c r="CJ98" s="109"/>
      <c r="CK98" s="109"/>
      <c r="CL98" s="109"/>
      <c r="CM98" s="109"/>
      <c r="CN98" s="109"/>
      <c r="CO98" s="109"/>
      <c r="CP98" s="109"/>
      <c r="CQ98" s="109"/>
      <c r="CR98" s="109"/>
      <c r="CS98" s="109"/>
      <c r="CT98" s="10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49"/>
      <c r="FH98" s="49"/>
      <c r="FI98" s="49"/>
      <c r="FJ98" s="49"/>
      <c r="FK98" s="49"/>
      <c r="FL98" s="49"/>
      <c r="FM98" s="49"/>
      <c r="FN98" s="49"/>
      <c r="FO98" s="49"/>
      <c r="FP98" s="49"/>
      <c r="FQ98" s="49"/>
      <c r="FR98" s="49"/>
      <c r="FS98" s="49"/>
      <c r="FT98" s="49"/>
      <c r="FU98" s="49"/>
      <c r="FV98" s="49"/>
      <c r="FW98" s="49"/>
      <c r="FX98" s="49"/>
      <c r="FY98" s="49"/>
      <c r="FZ98" s="49"/>
      <c r="GA98" s="49"/>
      <c r="GB98" s="49"/>
      <c r="GC98" s="49"/>
      <c r="GD98" s="49"/>
      <c r="GE98" s="49"/>
      <c r="GF98" s="49"/>
      <c r="GG98" s="49"/>
      <c r="GH98" s="49"/>
      <c r="GI98" s="49"/>
      <c r="GJ98" s="49"/>
      <c r="GK98" s="49"/>
      <c r="GL98" s="49"/>
      <c r="GM98" s="49"/>
      <c r="GN98" s="49"/>
      <c r="GO98" s="49"/>
      <c r="GP98" s="49"/>
      <c r="GQ98" s="49"/>
      <c r="GR98" s="49"/>
      <c r="GS98" s="49"/>
      <c r="GT98" s="49"/>
      <c r="GU98" s="49"/>
      <c r="GV98" s="49"/>
      <c r="GW98" s="49"/>
      <c r="GX98" s="49"/>
      <c r="GY98" s="49"/>
      <c r="GZ98" s="49"/>
      <c r="HA98" s="49"/>
      <c r="HB98" s="49"/>
      <c r="HC98" s="49"/>
      <c r="HD98" s="49"/>
      <c r="HE98" s="49"/>
      <c r="HF98" s="49"/>
      <c r="HG98" s="49"/>
      <c r="HH98" s="49"/>
      <c r="HI98" s="49"/>
      <c r="HJ98" s="49"/>
      <c r="HK98" s="49"/>
      <c r="HL98" s="49"/>
      <c r="HM98" s="49"/>
      <c r="HN98" s="49"/>
      <c r="HO98" s="49"/>
      <c r="HP98" s="49"/>
      <c r="HQ98" s="49"/>
      <c r="HR98" s="49"/>
      <c r="HS98" s="49"/>
      <c r="HT98" s="49"/>
      <c r="HU98" s="49"/>
      <c r="HV98" s="49"/>
      <c r="HW98" s="49"/>
      <c r="HX98" s="49"/>
      <c r="HY98" s="49"/>
      <c r="HZ98" s="49"/>
      <c r="IA98" s="49"/>
      <c r="IB98" s="49"/>
      <c r="IC98" s="49"/>
      <c r="ID98" s="49"/>
      <c r="IE98" s="49"/>
      <c r="IF98" s="49"/>
      <c r="IG98" s="49"/>
      <c r="IH98" s="49"/>
      <c r="II98" s="49"/>
      <c r="IJ98" s="49"/>
      <c r="IK98" s="49"/>
      <c r="IL98" s="49"/>
      <c r="IM98" s="49"/>
      <c r="IN98" s="49"/>
      <c r="IO98" s="49"/>
      <c r="IP98" s="49"/>
      <c r="IQ98" s="49"/>
      <c r="IR98" s="49"/>
    </row>
    <row r="99" spans="1:256" ht="20.25" customHeight="1" x14ac:dyDescent="0.15">
      <c r="A99" s="261"/>
      <c r="B99" s="75" t="s">
        <v>44</v>
      </c>
      <c r="C99" s="74">
        <v>88.049152000000007</v>
      </c>
      <c r="D99" s="74">
        <v>219</v>
      </c>
      <c r="E99" s="82">
        <v>20.632402078807299</v>
      </c>
      <c r="F99" s="82">
        <v>994.1309</v>
      </c>
      <c r="G99" s="74">
        <v>245</v>
      </c>
      <c r="H99" s="74">
        <v>0</v>
      </c>
      <c r="I99" s="74">
        <v>0</v>
      </c>
      <c r="J99" s="74">
        <v>0</v>
      </c>
      <c r="K99" s="74">
        <v>0</v>
      </c>
      <c r="L99" s="74">
        <v>87.830932000000004</v>
      </c>
      <c r="M99" s="74">
        <v>217</v>
      </c>
      <c r="N99" s="74">
        <v>24.427395714149199</v>
      </c>
      <c r="O99" s="74">
        <v>982.62929999999994</v>
      </c>
      <c r="P99" s="74">
        <v>234</v>
      </c>
      <c r="Q99" s="74">
        <v>3.4675630000000002</v>
      </c>
      <c r="R99" s="74">
        <v>12</v>
      </c>
      <c r="S99" s="74">
        <v>1959.7664620185899</v>
      </c>
      <c r="T99" s="74">
        <v>3.7</v>
      </c>
      <c r="U99" s="74">
        <v>2</v>
      </c>
      <c r="V99" s="74">
        <v>68.435436999999993</v>
      </c>
      <c r="W99" s="74">
        <v>169</v>
      </c>
      <c r="X99" s="74">
        <v>21.5005855090278</v>
      </c>
      <c r="Y99" s="74">
        <v>779.49519999999995</v>
      </c>
      <c r="Z99" s="74">
        <v>182</v>
      </c>
      <c r="AA99" s="74">
        <v>2.8738800000000002</v>
      </c>
      <c r="AB99" s="74">
        <v>17</v>
      </c>
      <c r="AC99" s="74">
        <v>46.693100000000001</v>
      </c>
      <c r="AD99" s="74">
        <v>14</v>
      </c>
      <c r="AE99" s="74">
        <v>16.521615000000001</v>
      </c>
      <c r="AF99" s="74">
        <v>31</v>
      </c>
      <c r="AG99" s="74">
        <v>156.441</v>
      </c>
      <c r="AH99" s="74">
        <v>38</v>
      </c>
      <c r="AI99" s="74">
        <v>0</v>
      </c>
      <c r="AJ99" s="74">
        <v>0</v>
      </c>
      <c r="AK99" s="74">
        <v>0</v>
      </c>
      <c r="AL99" s="74">
        <v>0</v>
      </c>
      <c r="AM99" s="74">
        <v>0</v>
      </c>
      <c r="AN99" s="74">
        <v>0</v>
      </c>
      <c r="AO99" s="74">
        <v>0</v>
      </c>
      <c r="AP99" s="74">
        <v>0</v>
      </c>
      <c r="AQ99" s="74">
        <v>0</v>
      </c>
      <c r="AR99" s="74">
        <v>0</v>
      </c>
      <c r="AS99" s="74">
        <v>0</v>
      </c>
      <c r="AT99" s="74">
        <v>0</v>
      </c>
      <c r="AU99" s="74">
        <v>0</v>
      </c>
      <c r="AV99" s="74">
        <v>0</v>
      </c>
      <c r="AW99" s="74">
        <v>0</v>
      </c>
      <c r="AX99" s="74">
        <v>0</v>
      </c>
      <c r="AY99" s="74">
        <v>0</v>
      </c>
      <c r="AZ99" s="74">
        <v>0</v>
      </c>
      <c r="BA99" s="74">
        <v>0</v>
      </c>
      <c r="BB99" s="74">
        <v>0</v>
      </c>
      <c r="BC99" s="74">
        <v>0</v>
      </c>
      <c r="BD99" s="74">
        <v>0</v>
      </c>
      <c r="BE99" s="74">
        <v>0</v>
      </c>
      <c r="BF99" s="74">
        <v>0</v>
      </c>
      <c r="BG99" s="74">
        <v>0.19636500000000001</v>
      </c>
      <c r="BH99" s="74">
        <v>1</v>
      </c>
      <c r="BI99" s="74">
        <v>6.2012</v>
      </c>
      <c r="BJ99" s="74">
        <v>8</v>
      </c>
      <c r="BK99" s="74">
        <v>2.1854999999999999E-2</v>
      </c>
      <c r="BL99" s="74">
        <v>1</v>
      </c>
      <c r="BM99" s="74">
        <v>2.3003999999999998</v>
      </c>
      <c r="BN99" s="74">
        <v>3</v>
      </c>
      <c r="BO99" s="74">
        <v>0</v>
      </c>
      <c r="BP99" s="74">
        <v>0</v>
      </c>
      <c r="BQ99" s="74">
        <v>3</v>
      </c>
      <c r="BR99" s="74">
        <v>0</v>
      </c>
      <c r="BS99" s="74">
        <v>0</v>
      </c>
      <c r="BT99" s="74">
        <v>0</v>
      </c>
      <c r="BU99" s="74">
        <v>0</v>
      </c>
      <c r="BV99" s="74">
        <v>0</v>
      </c>
      <c r="BW99" s="110">
        <f t="shared" si="4"/>
        <v>88.049152000000007</v>
      </c>
      <c r="BX99" s="110">
        <f t="shared" si="5"/>
        <v>0</v>
      </c>
      <c r="BY99" s="117"/>
      <c r="BZ99" s="117"/>
      <c r="CA99" s="117"/>
      <c r="CB99" s="117"/>
      <c r="CC99" s="117"/>
      <c r="CD99" s="117"/>
      <c r="CE99" s="117"/>
      <c r="CF99" s="117"/>
      <c r="CG99" s="117"/>
      <c r="CH99" s="109"/>
      <c r="CI99" s="109"/>
      <c r="CJ99" s="109"/>
      <c r="CK99" s="109"/>
      <c r="CL99" s="109"/>
      <c r="CM99" s="109"/>
      <c r="CN99" s="109"/>
      <c r="CO99" s="109"/>
      <c r="CP99" s="109"/>
      <c r="CQ99" s="109"/>
      <c r="CR99" s="109"/>
      <c r="CS99" s="109"/>
      <c r="CT99" s="10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s="49"/>
      <c r="FY99" s="49"/>
      <c r="FZ99" s="49"/>
      <c r="GA99" s="49"/>
      <c r="GB99" s="49"/>
      <c r="GC99" s="49"/>
      <c r="GD99" s="49"/>
      <c r="GE99" s="49"/>
      <c r="GF99" s="49"/>
      <c r="GG99" s="49"/>
      <c r="GH99" s="49"/>
      <c r="GI99" s="49"/>
      <c r="GJ99" s="49"/>
      <c r="GK99" s="49"/>
      <c r="GL99" s="49"/>
      <c r="GM99" s="49"/>
      <c r="GN99" s="49"/>
      <c r="GO99" s="49"/>
      <c r="GP99" s="49"/>
      <c r="GQ99" s="49"/>
      <c r="GR99" s="49"/>
      <c r="GS99" s="49"/>
      <c r="GT99" s="49"/>
      <c r="GU99" s="49"/>
      <c r="GV99" s="49"/>
      <c r="GW99" s="49"/>
      <c r="GX99" s="49"/>
      <c r="GY99" s="49"/>
      <c r="GZ99" s="49"/>
      <c r="HA99" s="49"/>
      <c r="HB99" s="49"/>
      <c r="HC99" s="49"/>
      <c r="HD99" s="49"/>
      <c r="HE99" s="49"/>
      <c r="HF99" s="49"/>
      <c r="HG99" s="49"/>
      <c r="HH99" s="49"/>
      <c r="HI99" s="49"/>
      <c r="HJ99" s="49"/>
      <c r="HK99" s="49"/>
      <c r="HL99" s="49"/>
      <c r="HM99" s="49"/>
      <c r="HN99" s="49"/>
      <c r="HO99" s="49"/>
      <c r="HP99" s="49"/>
      <c r="HQ99" s="49"/>
      <c r="HR99" s="49"/>
      <c r="HS99" s="49"/>
      <c r="HT99" s="49"/>
      <c r="HU99" s="49"/>
      <c r="HV99" s="49"/>
      <c r="HW99" s="49"/>
      <c r="HX99" s="49"/>
      <c r="HY99" s="49"/>
      <c r="HZ99" s="49"/>
      <c r="IA99" s="49"/>
      <c r="IB99" s="49"/>
      <c r="IC99" s="49"/>
      <c r="ID99" s="49"/>
      <c r="IE99" s="49"/>
      <c r="IF99" s="49"/>
      <c r="IG99" s="49"/>
      <c r="IH99" s="49"/>
      <c r="II99" s="49"/>
      <c r="IJ99" s="49"/>
      <c r="IK99" s="49"/>
      <c r="IL99" s="49"/>
      <c r="IM99" s="49"/>
      <c r="IN99" s="49"/>
      <c r="IO99" s="49"/>
      <c r="IP99" s="49"/>
      <c r="IQ99" s="49"/>
      <c r="IR99" s="49"/>
    </row>
    <row r="100" spans="1:256" ht="20.25" customHeight="1" x14ac:dyDescent="0.15">
      <c r="A100" s="261"/>
      <c r="B100" s="69" t="s">
        <v>45</v>
      </c>
      <c r="C100" s="78">
        <v>185.889724</v>
      </c>
      <c r="D100" s="78">
        <v>538</v>
      </c>
      <c r="E100" s="82">
        <v>26.245613268802199</v>
      </c>
      <c r="F100" s="82">
        <v>669.47215500000004</v>
      </c>
      <c r="G100" s="78">
        <v>378</v>
      </c>
      <c r="H100" s="78">
        <v>0.18357000000000001</v>
      </c>
      <c r="I100" s="78">
        <v>1</v>
      </c>
      <c r="J100" s="78">
        <v>1.3</v>
      </c>
      <c r="K100" s="78">
        <v>1</v>
      </c>
      <c r="L100" s="78">
        <v>154.031307</v>
      </c>
      <c r="M100" s="78">
        <v>510</v>
      </c>
      <c r="N100" s="78">
        <v>25.076738678879799</v>
      </c>
      <c r="O100" s="78">
        <v>457.38108699999998</v>
      </c>
      <c r="P100" s="78">
        <v>290</v>
      </c>
      <c r="Q100" s="74">
        <v>0</v>
      </c>
      <c r="R100" s="74">
        <v>2</v>
      </c>
      <c r="S100" s="74">
        <v>0</v>
      </c>
      <c r="T100" s="74">
        <v>1.4581059999999999</v>
      </c>
      <c r="U100" s="74">
        <v>2</v>
      </c>
      <c r="V100" s="78">
        <v>154.031307</v>
      </c>
      <c r="W100" s="78">
        <v>510</v>
      </c>
      <c r="X100" s="78">
        <v>25.076738678879799</v>
      </c>
      <c r="Y100" s="78">
        <v>457.38108699999998</v>
      </c>
      <c r="Z100" s="78">
        <v>290</v>
      </c>
      <c r="AA100" s="78">
        <v>0</v>
      </c>
      <c r="AB100" s="78">
        <v>0</v>
      </c>
      <c r="AC100" s="78">
        <v>0</v>
      </c>
      <c r="AD100" s="78">
        <v>0</v>
      </c>
      <c r="AE100" s="78">
        <v>0</v>
      </c>
      <c r="AF100" s="78">
        <v>0</v>
      </c>
      <c r="AG100" s="78">
        <v>0</v>
      </c>
      <c r="AH100" s="78">
        <v>0</v>
      </c>
      <c r="AI100" s="78">
        <v>0</v>
      </c>
      <c r="AJ100" s="78">
        <v>0</v>
      </c>
      <c r="AK100" s="78">
        <v>0</v>
      </c>
      <c r="AL100" s="78">
        <v>0</v>
      </c>
      <c r="AM100" s="78">
        <v>0</v>
      </c>
      <c r="AN100" s="78">
        <v>0</v>
      </c>
      <c r="AO100" s="78">
        <v>0</v>
      </c>
      <c r="AP100" s="78">
        <v>0</v>
      </c>
      <c r="AQ100" s="78">
        <v>0</v>
      </c>
      <c r="AR100" s="78">
        <v>0</v>
      </c>
      <c r="AS100" s="78">
        <v>0</v>
      </c>
      <c r="AT100" s="78">
        <v>0</v>
      </c>
      <c r="AU100" s="78">
        <v>16</v>
      </c>
      <c r="AV100" s="78">
        <v>1</v>
      </c>
      <c r="AW100" s="78">
        <v>10</v>
      </c>
      <c r="AX100" s="78">
        <v>1</v>
      </c>
      <c r="AY100" s="78">
        <v>0</v>
      </c>
      <c r="AZ100" s="78">
        <v>0</v>
      </c>
      <c r="BA100" s="78">
        <v>0</v>
      </c>
      <c r="BB100" s="78">
        <v>0</v>
      </c>
      <c r="BC100" s="78">
        <v>0</v>
      </c>
      <c r="BD100" s="78">
        <v>0</v>
      </c>
      <c r="BE100" s="78">
        <v>0</v>
      </c>
      <c r="BF100" s="78">
        <v>0</v>
      </c>
      <c r="BG100" s="78">
        <v>15.170693999999999</v>
      </c>
      <c r="BH100" s="78">
        <v>20</v>
      </c>
      <c r="BI100" s="78">
        <v>84.468699999999998</v>
      </c>
      <c r="BJ100" s="78">
        <v>46</v>
      </c>
      <c r="BK100" s="78">
        <v>0.50415299999999996</v>
      </c>
      <c r="BL100" s="78">
        <v>5</v>
      </c>
      <c r="BM100" s="78">
        <v>98.822367999999997</v>
      </c>
      <c r="BN100" s="78">
        <v>39</v>
      </c>
      <c r="BO100" s="78">
        <v>0</v>
      </c>
      <c r="BP100" s="78">
        <v>1</v>
      </c>
      <c r="BQ100" s="78">
        <v>0</v>
      </c>
      <c r="BR100" s="78">
        <v>0</v>
      </c>
      <c r="BS100" s="74">
        <v>-1.22124532708767E-15</v>
      </c>
      <c r="BT100" s="78">
        <v>0</v>
      </c>
      <c r="BU100" s="78">
        <v>17.499999999999901</v>
      </c>
      <c r="BV100" s="78">
        <v>1</v>
      </c>
      <c r="BW100" s="110">
        <f t="shared" si="4"/>
        <v>185.889724</v>
      </c>
      <c r="BX100" s="110">
        <f t="shared" si="5"/>
        <v>0</v>
      </c>
      <c r="BY100" s="117"/>
      <c r="BZ100" s="117"/>
      <c r="CA100" s="117"/>
      <c r="CB100" s="117"/>
      <c r="CC100" s="117"/>
      <c r="CD100" s="117"/>
      <c r="CE100" s="117"/>
      <c r="CF100" s="117"/>
      <c r="CG100" s="117"/>
      <c r="CH100" s="109"/>
      <c r="CI100" s="109"/>
      <c r="CJ100" s="109"/>
      <c r="CK100" s="109"/>
      <c r="CL100" s="109"/>
      <c r="CM100" s="109"/>
      <c r="CN100" s="109"/>
      <c r="CO100" s="109"/>
      <c r="CP100" s="109"/>
      <c r="CQ100" s="109"/>
      <c r="CR100" s="109"/>
      <c r="CS100" s="109"/>
      <c r="CT100" s="10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s="49"/>
      <c r="FY100" s="49"/>
      <c r="FZ100" s="49"/>
      <c r="GA100" s="49"/>
      <c r="GB100" s="49"/>
      <c r="GC100" s="49"/>
      <c r="GD100" s="49"/>
      <c r="GE100" s="49"/>
      <c r="GF100" s="49"/>
      <c r="GG100" s="49"/>
      <c r="GH100" s="49"/>
      <c r="GI100" s="49"/>
      <c r="GJ100" s="49"/>
      <c r="GK100" s="49"/>
      <c r="GL100" s="49"/>
      <c r="GM100" s="49"/>
      <c r="GN100" s="49"/>
      <c r="GO100" s="49"/>
      <c r="GP100" s="49"/>
      <c r="GQ100" s="49"/>
      <c r="GR100" s="49"/>
      <c r="GS100" s="49"/>
      <c r="GT100" s="49"/>
      <c r="GU100" s="49"/>
      <c r="GV100" s="49"/>
      <c r="GW100" s="49"/>
      <c r="GX100" s="49"/>
      <c r="GY100" s="49"/>
      <c r="GZ100" s="49"/>
      <c r="HA100" s="49"/>
      <c r="HB100" s="49"/>
      <c r="HC100" s="49"/>
      <c r="HD100" s="49"/>
      <c r="HE100" s="49"/>
      <c r="HF100" s="49"/>
      <c r="HG100" s="49"/>
      <c r="HH100" s="49"/>
      <c r="HI100" s="49"/>
      <c r="HJ100" s="49"/>
      <c r="HK100" s="49"/>
      <c r="HL100" s="49"/>
      <c r="HM100" s="49"/>
      <c r="HN100" s="49"/>
      <c r="HO100" s="49"/>
      <c r="HP100" s="49"/>
      <c r="HQ100" s="49"/>
      <c r="HR100" s="49"/>
      <c r="HS100" s="49"/>
      <c r="HT100" s="49"/>
      <c r="HU100" s="49"/>
      <c r="HV100" s="49"/>
      <c r="HW100" s="49"/>
      <c r="HX100" s="49"/>
      <c r="HY100" s="49"/>
      <c r="HZ100" s="49"/>
      <c r="IA100" s="49"/>
      <c r="IB100" s="49"/>
      <c r="IC100" s="49"/>
      <c r="ID100" s="49"/>
      <c r="IE100" s="49"/>
      <c r="IF100" s="49"/>
      <c r="IG100" s="49"/>
      <c r="IH100" s="49"/>
      <c r="II100" s="49"/>
      <c r="IJ100" s="49"/>
      <c r="IK100" s="49"/>
      <c r="IL100" s="49"/>
      <c r="IM100" s="49"/>
      <c r="IN100" s="49"/>
      <c r="IO100" s="49"/>
      <c r="IP100" s="49"/>
      <c r="IQ100" s="49"/>
      <c r="IR100" s="49"/>
    </row>
    <row r="101" spans="1:256" ht="20.25" customHeight="1" x14ac:dyDescent="0.15">
      <c r="A101" s="261"/>
      <c r="B101" s="69" t="s">
        <v>35</v>
      </c>
      <c r="C101" s="74">
        <v>127.826302</v>
      </c>
      <c r="D101" s="74">
        <v>109</v>
      </c>
      <c r="E101" s="82">
        <v>52.108772331255501</v>
      </c>
      <c r="F101" s="82">
        <v>566.58847300000002</v>
      </c>
      <c r="G101" s="74">
        <v>200</v>
      </c>
      <c r="H101" s="74">
        <v>0.17599999999999999</v>
      </c>
      <c r="I101" s="74">
        <v>1</v>
      </c>
      <c r="J101" s="74">
        <v>0.15</v>
      </c>
      <c r="K101" s="74">
        <v>1</v>
      </c>
      <c r="L101" s="74">
        <v>121.42310000000001</v>
      </c>
      <c r="M101" s="74">
        <v>104</v>
      </c>
      <c r="N101" s="74">
        <v>76.207699906735499</v>
      </c>
      <c r="O101" s="74">
        <v>226.16347300000001</v>
      </c>
      <c r="P101" s="74">
        <v>167</v>
      </c>
      <c r="Q101" s="74">
        <v>5.0233999999999996</v>
      </c>
      <c r="R101" s="74">
        <v>16</v>
      </c>
      <c r="S101" s="74">
        <v>26.174854111428001</v>
      </c>
      <c r="T101" s="74">
        <v>22.3431</v>
      </c>
      <c r="U101" s="74">
        <v>15</v>
      </c>
      <c r="V101" s="74">
        <v>121.42310000000001</v>
      </c>
      <c r="W101" s="74">
        <v>104</v>
      </c>
      <c r="X101" s="74">
        <v>76.207699906735499</v>
      </c>
      <c r="Y101" s="74">
        <v>226.16347300000001</v>
      </c>
      <c r="Z101" s="74">
        <v>167</v>
      </c>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v>0.64350200000000002</v>
      </c>
      <c r="BH101" s="74">
        <v>1</v>
      </c>
      <c r="BI101" s="74">
        <v>301.45</v>
      </c>
      <c r="BJ101" s="74">
        <v>3</v>
      </c>
      <c r="BK101" s="74">
        <v>5.5837000000000003</v>
      </c>
      <c r="BL101" s="74">
        <v>3</v>
      </c>
      <c r="BM101" s="74">
        <v>36.424999999999997</v>
      </c>
      <c r="BN101" s="74">
        <v>28</v>
      </c>
      <c r="BO101" s="74"/>
      <c r="BP101" s="74"/>
      <c r="BQ101" s="74"/>
      <c r="BR101" s="74"/>
      <c r="BS101" s="74"/>
      <c r="BT101" s="74"/>
      <c r="BU101" s="74">
        <v>2.4</v>
      </c>
      <c r="BV101" s="74">
        <v>1</v>
      </c>
      <c r="BW101" s="110">
        <f t="shared" si="4"/>
        <v>127.826302</v>
      </c>
      <c r="BX101" s="110">
        <f t="shared" si="5"/>
        <v>0</v>
      </c>
      <c r="BY101" s="117"/>
      <c r="BZ101" s="117"/>
      <c r="CA101" s="117"/>
      <c r="CB101" s="117"/>
      <c r="CC101" s="117"/>
      <c r="CD101" s="117"/>
      <c r="CE101" s="117"/>
      <c r="CF101" s="117"/>
      <c r="CG101" s="117"/>
      <c r="CH101" s="109"/>
      <c r="CI101" s="109"/>
      <c r="CJ101" s="109"/>
      <c r="CK101" s="109"/>
      <c r="CL101" s="109"/>
      <c r="CM101" s="109"/>
      <c r="CN101" s="109"/>
      <c r="CO101" s="109"/>
      <c r="CP101" s="109"/>
      <c r="CQ101" s="109"/>
      <c r="CR101" s="109"/>
      <c r="CS101" s="109"/>
      <c r="CT101" s="10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c r="GX101" s="49"/>
      <c r="GY101" s="49"/>
      <c r="GZ101" s="49"/>
      <c r="HA101" s="49"/>
      <c r="HB101" s="49"/>
      <c r="HC101" s="49"/>
      <c r="HD101" s="49"/>
      <c r="HE101" s="49"/>
      <c r="HF101" s="49"/>
      <c r="HG101" s="49"/>
      <c r="HH101" s="49"/>
      <c r="HI101" s="49"/>
      <c r="HJ101" s="49"/>
      <c r="HK101" s="49"/>
      <c r="HL101" s="49"/>
      <c r="HM101" s="49"/>
      <c r="HN101" s="49"/>
      <c r="HO101" s="49"/>
      <c r="HP101" s="49"/>
      <c r="HQ101" s="49"/>
      <c r="HR101" s="49"/>
      <c r="HS101" s="49"/>
      <c r="HT101" s="49"/>
      <c r="HU101" s="49"/>
      <c r="HV101" s="49"/>
      <c r="HW101" s="49"/>
      <c r="HX101" s="49"/>
      <c r="HY101" s="49"/>
      <c r="HZ101" s="49"/>
      <c r="IA101" s="49"/>
      <c r="IB101" s="49"/>
      <c r="IC101" s="49"/>
      <c r="ID101" s="49"/>
      <c r="IE101" s="49"/>
      <c r="IF101" s="49"/>
      <c r="IG101" s="49"/>
      <c r="IH101" s="49"/>
      <c r="II101" s="49"/>
      <c r="IJ101" s="49"/>
      <c r="IK101" s="49"/>
      <c r="IL101" s="49"/>
      <c r="IM101" s="49"/>
      <c r="IN101" s="49"/>
      <c r="IO101" s="49"/>
      <c r="IP101" s="49"/>
      <c r="IQ101" s="49"/>
      <c r="IR101" s="49"/>
    </row>
    <row r="102" spans="1:256" ht="20.25" customHeight="1" x14ac:dyDescent="0.15">
      <c r="A102" s="261"/>
      <c r="B102" s="69" t="s">
        <v>117</v>
      </c>
      <c r="C102" s="74">
        <v>294.66474699999998</v>
      </c>
      <c r="D102" s="74">
        <v>332</v>
      </c>
      <c r="E102" s="82">
        <v>86.932763452707306</v>
      </c>
      <c r="F102" s="82">
        <v>1178.7006819999999</v>
      </c>
      <c r="G102" s="74">
        <v>381</v>
      </c>
      <c r="H102" s="74">
        <v>54.840001999999998</v>
      </c>
      <c r="I102" s="74">
        <v>3</v>
      </c>
      <c r="J102" s="74">
        <v>20.338896999999999</v>
      </c>
      <c r="K102" s="74">
        <v>2</v>
      </c>
      <c r="L102" s="74">
        <v>213.437735</v>
      </c>
      <c r="M102" s="74">
        <v>306</v>
      </c>
      <c r="N102" s="74">
        <v>88.303823102132199</v>
      </c>
      <c r="O102" s="74">
        <v>904.49182599999995</v>
      </c>
      <c r="P102" s="74">
        <v>303</v>
      </c>
      <c r="Q102" s="74">
        <v>0.60325799999999996</v>
      </c>
      <c r="R102" s="74">
        <v>2</v>
      </c>
      <c r="S102" s="74" t="e">
        <v>#DIV/0!</v>
      </c>
      <c r="T102" s="74">
        <v>0</v>
      </c>
      <c r="U102" s="74">
        <v>0</v>
      </c>
      <c r="V102" s="74">
        <v>187.40467599999999</v>
      </c>
      <c r="W102" s="74">
        <v>257</v>
      </c>
      <c r="X102" s="74">
        <v>90.3388657421809</v>
      </c>
      <c r="Y102" s="74">
        <v>751.31049599999994</v>
      </c>
      <c r="Z102" s="74">
        <v>244</v>
      </c>
      <c r="AA102" s="74">
        <v>17.446159999999999</v>
      </c>
      <c r="AB102" s="74">
        <v>28</v>
      </c>
      <c r="AC102" s="74">
        <v>90.542573000000004</v>
      </c>
      <c r="AD102" s="74">
        <v>41</v>
      </c>
      <c r="AE102" s="74">
        <v>8.5868990000000007</v>
      </c>
      <c r="AF102" s="74">
        <v>21</v>
      </c>
      <c r="AG102" s="74">
        <v>62.638756999999998</v>
      </c>
      <c r="AH102" s="74">
        <v>18</v>
      </c>
      <c r="AI102" s="74"/>
      <c r="AJ102" s="74"/>
      <c r="AK102" s="74"/>
      <c r="AL102" s="74"/>
      <c r="AM102" s="74"/>
      <c r="AN102" s="74"/>
      <c r="AO102" s="74"/>
      <c r="AP102" s="74"/>
      <c r="AQ102" s="74"/>
      <c r="AR102" s="74"/>
      <c r="AS102" s="74">
        <v>1.1762E-2</v>
      </c>
      <c r="AT102" s="74">
        <v>1</v>
      </c>
      <c r="AU102" s="74">
        <v>0</v>
      </c>
      <c r="AV102" s="74">
        <v>0</v>
      </c>
      <c r="AW102" s="74">
        <v>2.0007540000000001</v>
      </c>
      <c r="AX102" s="74">
        <v>1</v>
      </c>
      <c r="AY102" s="74"/>
      <c r="AZ102" s="74"/>
      <c r="BA102" s="74">
        <v>8.5349999999999992E-3</v>
      </c>
      <c r="BB102" s="74">
        <v>1</v>
      </c>
      <c r="BC102" s="74">
        <v>0</v>
      </c>
      <c r="BD102" s="74">
        <v>0</v>
      </c>
      <c r="BE102" s="74">
        <v>0</v>
      </c>
      <c r="BF102" s="74">
        <v>0</v>
      </c>
      <c r="BG102" s="74">
        <v>21.379254</v>
      </c>
      <c r="BH102" s="74">
        <v>8</v>
      </c>
      <c r="BI102" s="74">
        <v>119.513141</v>
      </c>
      <c r="BJ102" s="74">
        <v>24</v>
      </c>
      <c r="BK102" s="74">
        <v>5.0077559999999997</v>
      </c>
      <c r="BL102" s="74">
        <v>15</v>
      </c>
      <c r="BM102" s="74">
        <v>131.905404</v>
      </c>
      <c r="BN102" s="74">
        <v>48</v>
      </c>
      <c r="BO102" s="74">
        <v>0</v>
      </c>
      <c r="BP102" s="74">
        <v>0</v>
      </c>
      <c r="BQ102" s="74">
        <v>0.430363</v>
      </c>
      <c r="BR102" s="74">
        <v>1</v>
      </c>
      <c r="BS102" s="74"/>
      <c r="BT102" s="74"/>
      <c r="BU102" s="74"/>
      <c r="BV102" s="74"/>
      <c r="BW102" s="110">
        <f t="shared" si="4"/>
        <v>294.66474699999998</v>
      </c>
      <c r="BX102" s="110">
        <f t="shared" si="5"/>
        <v>0</v>
      </c>
      <c r="BY102" s="117"/>
      <c r="BZ102" s="117"/>
      <c r="CA102" s="117"/>
      <c r="CB102" s="117"/>
      <c r="CC102" s="117"/>
      <c r="CD102" s="117"/>
      <c r="CE102" s="117"/>
      <c r="CF102" s="117"/>
      <c r="CG102" s="117"/>
      <c r="CH102" s="118"/>
      <c r="CI102" s="118"/>
      <c r="CJ102" s="118"/>
      <c r="CK102" s="118"/>
      <c r="CL102" s="118"/>
      <c r="CM102" s="118"/>
      <c r="CN102" s="118"/>
      <c r="CO102" s="118"/>
      <c r="CP102" s="118"/>
      <c r="CQ102" s="118"/>
      <c r="CR102" s="118"/>
      <c r="CS102" s="118"/>
      <c r="CT102" s="118"/>
      <c r="CU102" s="59"/>
      <c r="CV102" s="59"/>
      <c r="CW102" s="59"/>
      <c r="CX102" s="59"/>
      <c r="CY102" s="59"/>
      <c r="CZ102" s="59"/>
      <c r="DA102" s="59"/>
      <c r="DB102" s="59"/>
      <c r="DC102" s="59"/>
      <c r="DD102" s="59"/>
      <c r="DE102" s="59"/>
      <c r="DF102" s="59"/>
      <c r="DG102" s="59"/>
      <c r="DH102" s="59"/>
      <c r="DI102" s="59"/>
      <c r="DJ102" s="59"/>
      <c r="DK102" s="59"/>
      <c r="DL102" s="59"/>
      <c r="DM102" s="59"/>
      <c r="DN102" s="59"/>
      <c r="DO102" s="59"/>
      <c r="DP102" s="59"/>
      <c r="DQ102" s="59"/>
      <c r="DR102" s="59"/>
      <c r="DS102" s="59"/>
      <c r="DT102" s="59"/>
      <c r="DU102" s="59"/>
      <c r="DV102" s="59"/>
      <c r="DW102" s="59"/>
      <c r="DX102" s="59"/>
      <c r="DY102" s="59"/>
      <c r="DZ102" s="59"/>
      <c r="EA102" s="59"/>
      <c r="EB102" s="59"/>
      <c r="EC102" s="59"/>
      <c r="ED102" s="59"/>
      <c r="EE102" s="59"/>
      <c r="EF102" s="59"/>
      <c r="EG102" s="59"/>
      <c r="EH102" s="59"/>
      <c r="EI102" s="59"/>
      <c r="EJ102" s="59"/>
      <c r="EK102" s="59"/>
      <c r="EL102" s="59"/>
      <c r="EM102" s="59"/>
      <c r="EN102" s="59"/>
      <c r="EO102" s="59"/>
      <c r="EP102" s="59"/>
      <c r="EQ102" s="59"/>
      <c r="ER102" s="59"/>
      <c r="ES102" s="59"/>
      <c r="ET102" s="59"/>
      <c r="EU102" s="59"/>
      <c r="EV102" s="59"/>
      <c r="EW102" s="59"/>
      <c r="EX102" s="59"/>
      <c r="EY102" s="59"/>
      <c r="EZ102" s="59"/>
      <c r="FA102" s="59"/>
      <c r="FB102" s="59"/>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9"/>
      <c r="GB102" s="59"/>
      <c r="GC102" s="59"/>
      <c r="GD102" s="59"/>
      <c r="GE102" s="59"/>
      <c r="GF102" s="59"/>
      <c r="GG102" s="59"/>
      <c r="GH102" s="59"/>
      <c r="GI102" s="59"/>
      <c r="GJ102" s="59"/>
      <c r="GK102" s="59"/>
      <c r="GL102" s="59"/>
      <c r="GM102" s="59"/>
      <c r="GN102" s="59"/>
      <c r="GO102" s="59"/>
      <c r="GP102" s="59"/>
      <c r="GQ102" s="59"/>
      <c r="GR102" s="59"/>
      <c r="GS102" s="59"/>
      <c r="GT102" s="59"/>
      <c r="GU102" s="59"/>
      <c r="GV102" s="59"/>
      <c r="GW102" s="59"/>
      <c r="GX102" s="59"/>
      <c r="GY102" s="59"/>
      <c r="GZ102" s="59"/>
      <c r="HA102" s="59"/>
      <c r="HB102" s="59"/>
      <c r="HC102" s="59"/>
      <c r="HD102" s="59"/>
      <c r="HE102" s="59"/>
      <c r="HF102" s="59"/>
      <c r="HG102" s="59"/>
      <c r="HH102" s="59"/>
      <c r="HI102" s="59"/>
      <c r="HJ102" s="59"/>
      <c r="HK102" s="59"/>
      <c r="HL102" s="59"/>
      <c r="HM102" s="59"/>
      <c r="HN102" s="59"/>
      <c r="HO102" s="59"/>
      <c r="HP102" s="59"/>
      <c r="HQ102" s="59"/>
      <c r="HR102" s="59"/>
      <c r="HS102" s="59"/>
      <c r="HT102" s="59"/>
      <c r="HU102" s="59"/>
      <c r="HV102" s="59"/>
      <c r="HW102" s="59"/>
      <c r="HX102" s="59"/>
      <c r="HY102" s="59"/>
      <c r="HZ102" s="59"/>
      <c r="IA102" s="59"/>
      <c r="IB102" s="59"/>
      <c r="IC102" s="59"/>
      <c r="ID102" s="59"/>
      <c r="IE102" s="59"/>
      <c r="IF102" s="59"/>
      <c r="IG102" s="59"/>
      <c r="IH102" s="59"/>
      <c r="II102" s="59"/>
      <c r="IJ102" s="59"/>
      <c r="IK102" s="59"/>
      <c r="IL102" s="59"/>
      <c r="IM102" s="59"/>
      <c r="IN102" s="59"/>
      <c r="IO102" s="59"/>
      <c r="IP102" s="59"/>
      <c r="IQ102" s="59"/>
      <c r="IR102" s="59"/>
    </row>
    <row r="103" spans="1:256" ht="20.25" customHeight="1" x14ac:dyDescent="0.15">
      <c r="A103" s="261"/>
      <c r="B103" s="69" t="s">
        <v>37</v>
      </c>
      <c r="C103" s="81">
        <v>108.31</v>
      </c>
      <c r="D103" s="81">
        <v>58</v>
      </c>
      <c r="E103" s="82">
        <v>91.772580918488401</v>
      </c>
      <c r="F103" s="82">
        <v>35.770000000000003</v>
      </c>
      <c r="G103" s="81">
        <v>24</v>
      </c>
      <c r="H103" s="74">
        <v>0</v>
      </c>
      <c r="I103" s="74">
        <v>0</v>
      </c>
      <c r="J103" s="74">
        <v>0</v>
      </c>
      <c r="K103" s="74">
        <v>0</v>
      </c>
      <c r="L103" s="81">
        <v>98.31</v>
      </c>
      <c r="M103" s="81">
        <v>57</v>
      </c>
      <c r="N103" s="81">
        <v>92.379252020296903</v>
      </c>
      <c r="O103" s="81">
        <v>34.979999999999997</v>
      </c>
      <c r="P103" s="81">
        <v>23</v>
      </c>
      <c r="Q103" s="81">
        <v>8.65</v>
      </c>
      <c r="R103" s="81">
        <v>1</v>
      </c>
      <c r="S103" s="81" t="e">
        <v>#DIV/0!</v>
      </c>
      <c r="T103" s="81">
        <v>0</v>
      </c>
      <c r="U103" s="81">
        <v>0</v>
      </c>
      <c r="V103" s="81">
        <v>96.72</v>
      </c>
      <c r="W103" s="81">
        <v>56</v>
      </c>
      <c r="X103" s="81">
        <v>91.013456290580606</v>
      </c>
      <c r="Y103" s="81">
        <v>34.979999999999997</v>
      </c>
      <c r="Z103" s="81">
        <v>23</v>
      </c>
      <c r="AA103" s="81">
        <v>1.27</v>
      </c>
      <c r="AB103" s="81">
        <v>1</v>
      </c>
      <c r="AC103" s="81">
        <v>0</v>
      </c>
      <c r="AD103" s="81">
        <v>0</v>
      </c>
      <c r="AE103" s="81">
        <v>0.32</v>
      </c>
      <c r="AF103" s="81">
        <v>0</v>
      </c>
      <c r="AG103" s="81">
        <v>0</v>
      </c>
      <c r="AH103" s="81">
        <v>0</v>
      </c>
      <c r="AI103" s="81">
        <v>0</v>
      </c>
      <c r="AJ103" s="81">
        <v>0</v>
      </c>
      <c r="AK103" s="81">
        <v>0</v>
      </c>
      <c r="AL103" s="81">
        <v>0</v>
      </c>
      <c r="AM103" s="81">
        <v>0</v>
      </c>
      <c r="AN103" s="81">
        <v>0</v>
      </c>
      <c r="AO103" s="81">
        <v>0</v>
      </c>
      <c r="AP103" s="81">
        <v>0</v>
      </c>
      <c r="AQ103" s="81">
        <v>0</v>
      </c>
      <c r="AR103" s="81">
        <v>0</v>
      </c>
      <c r="AS103" s="81">
        <v>0</v>
      </c>
      <c r="AT103" s="81">
        <v>0</v>
      </c>
      <c r="AU103" s="81">
        <v>0</v>
      </c>
      <c r="AV103" s="81">
        <v>0</v>
      </c>
      <c r="AW103" s="81">
        <v>0</v>
      </c>
      <c r="AX103" s="81">
        <v>0</v>
      </c>
      <c r="AY103" s="81">
        <v>0</v>
      </c>
      <c r="AZ103" s="81">
        <v>0</v>
      </c>
      <c r="BA103" s="81">
        <v>0</v>
      </c>
      <c r="BB103" s="81">
        <v>0</v>
      </c>
      <c r="BC103" s="81">
        <v>0</v>
      </c>
      <c r="BD103" s="81">
        <v>0</v>
      </c>
      <c r="BE103" s="81">
        <v>0</v>
      </c>
      <c r="BF103" s="81">
        <v>0</v>
      </c>
      <c r="BG103" s="81">
        <v>0</v>
      </c>
      <c r="BH103" s="81">
        <v>0</v>
      </c>
      <c r="BI103" s="81">
        <v>0</v>
      </c>
      <c r="BJ103" s="81">
        <v>0</v>
      </c>
      <c r="BK103" s="81">
        <v>10</v>
      </c>
      <c r="BL103" s="81">
        <v>1</v>
      </c>
      <c r="BM103" s="81">
        <v>0.79</v>
      </c>
      <c r="BN103" s="81">
        <v>1</v>
      </c>
      <c r="BO103" s="81">
        <v>0</v>
      </c>
      <c r="BP103" s="81">
        <v>0</v>
      </c>
      <c r="BQ103" s="81">
        <v>0</v>
      </c>
      <c r="BR103" s="81">
        <v>0</v>
      </c>
      <c r="BS103" s="81">
        <v>0</v>
      </c>
      <c r="BT103" s="81">
        <v>0</v>
      </c>
      <c r="BU103" s="81">
        <v>0</v>
      </c>
      <c r="BV103" s="81">
        <v>0</v>
      </c>
      <c r="BW103" s="110">
        <f t="shared" si="4"/>
        <v>108.31</v>
      </c>
      <c r="BX103" s="110">
        <f t="shared" si="5"/>
        <v>0</v>
      </c>
      <c r="BY103" s="117"/>
      <c r="BZ103" s="117"/>
      <c r="CA103" s="117"/>
      <c r="CB103" s="117"/>
      <c r="CC103" s="117"/>
      <c r="CD103" s="117"/>
      <c r="CE103" s="117"/>
      <c r="CF103" s="117"/>
      <c r="CG103" s="117"/>
      <c r="CH103" s="109"/>
      <c r="CI103" s="109"/>
      <c r="CJ103" s="109"/>
      <c r="CK103" s="109"/>
      <c r="CL103" s="109"/>
      <c r="CM103" s="109"/>
      <c r="CN103" s="109"/>
      <c r="CO103" s="109"/>
      <c r="CP103" s="109"/>
      <c r="CQ103" s="109"/>
      <c r="CR103" s="109"/>
      <c r="CS103" s="109"/>
      <c r="CT103" s="10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49"/>
      <c r="FH103" s="49"/>
      <c r="FI103" s="49"/>
      <c r="FJ103" s="49"/>
      <c r="FK103" s="49"/>
      <c r="FL103" s="49"/>
      <c r="FM103" s="49"/>
      <c r="FN103" s="49"/>
      <c r="FO103" s="49"/>
      <c r="FP103" s="49"/>
      <c r="FQ103" s="49"/>
      <c r="FR103" s="49"/>
      <c r="FS103" s="49"/>
      <c r="FT103" s="49"/>
      <c r="FU103" s="49"/>
      <c r="FV103" s="49"/>
      <c r="FW103" s="49"/>
      <c r="FX103" s="49"/>
      <c r="FY103" s="49"/>
      <c r="FZ103" s="49"/>
      <c r="GA103" s="49"/>
      <c r="GB103" s="49"/>
      <c r="GC103" s="49"/>
      <c r="GD103" s="49"/>
      <c r="GE103" s="49"/>
      <c r="GF103" s="49"/>
      <c r="GG103" s="49"/>
      <c r="GH103" s="49"/>
      <c r="GI103" s="49"/>
      <c r="GJ103" s="49"/>
      <c r="GK103" s="49"/>
      <c r="GL103" s="49"/>
      <c r="GM103" s="49"/>
      <c r="GN103" s="49"/>
      <c r="GO103" s="49"/>
      <c r="GP103" s="49"/>
      <c r="GQ103" s="49"/>
      <c r="GR103" s="49"/>
      <c r="GS103" s="49"/>
      <c r="GT103" s="49"/>
      <c r="GU103" s="49"/>
      <c r="GV103" s="49"/>
      <c r="GW103" s="49"/>
      <c r="GX103" s="49"/>
      <c r="GY103" s="49"/>
      <c r="GZ103" s="49"/>
      <c r="HA103" s="49"/>
      <c r="HB103" s="49"/>
      <c r="HC103" s="49"/>
      <c r="HD103" s="49"/>
      <c r="HE103" s="49"/>
      <c r="HF103" s="49"/>
      <c r="HG103" s="49"/>
      <c r="HH103" s="49"/>
      <c r="HI103" s="49"/>
      <c r="HJ103" s="49"/>
      <c r="HK103" s="49"/>
      <c r="HL103" s="49"/>
      <c r="HM103" s="49"/>
      <c r="HN103" s="49"/>
      <c r="HO103" s="49"/>
      <c r="HP103" s="49"/>
      <c r="HQ103" s="49"/>
      <c r="HR103" s="49"/>
      <c r="HS103" s="49"/>
      <c r="HT103" s="49"/>
      <c r="HU103" s="49"/>
      <c r="HV103" s="49"/>
      <c r="HW103" s="49"/>
      <c r="HX103" s="49"/>
      <c r="HY103" s="49"/>
      <c r="HZ103" s="49"/>
      <c r="IA103" s="49"/>
      <c r="IB103" s="49"/>
      <c r="IC103" s="49"/>
      <c r="ID103" s="49"/>
      <c r="IE103" s="49"/>
      <c r="IF103" s="49"/>
      <c r="IG103" s="49"/>
      <c r="IH103" s="49"/>
      <c r="II103" s="49"/>
      <c r="IJ103" s="49"/>
      <c r="IK103" s="49"/>
      <c r="IL103" s="49"/>
      <c r="IM103" s="49"/>
      <c r="IN103" s="49"/>
      <c r="IO103" s="49"/>
      <c r="IP103" s="49"/>
      <c r="IQ103" s="49"/>
      <c r="IR103" s="49"/>
    </row>
    <row r="104" spans="1:256" ht="20.25" customHeight="1" x14ac:dyDescent="0.15">
      <c r="A104" s="261"/>
      <c r="B104" s="69" t="s">
        <v>48</v>
      </c>
      <c r="C104" s="74"/>
      <c r="D104" s="74"/>
      <c r="E104" s="82"/>
      <c r="F104" s="82"/>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110">
        <f t="shared" si="4"/>
        <v>0</v>
      </c>
      <c r="BX104" s="110">
        <f t="shared" si="5"/>
        <v>0</v>
      </c>
      <c r="BY104" s="117"/>
      <c r="BZ104" s="117"/>
      <c r="CA104" s="117"/>
      <c r="CB104" s="117"/>
      <c r="CC104" s="117"/>
      <c r="CD104" s="117"/>
      <c r="CE104" s="117"/>
      <c r="CF104" s="117"/>
      <c r="CG104" s="117"/>
      <c r="CH104" s="109"/>
      <c r="CI104" s="109"/>
      <c r="CJ104" s="109"/>
      <c r="CK104" s="109"/>
      <c r="CL104" s="109"/>
      <c r="CM104" s="109"/>
      <c r="CN104" s="109"/>
      <c r="CO104" s="109"/>
      <c r="CP104" s="109"/>
      <c r="CQ104" s="109"/>
      <c r="CR104" s="109"/>
      <c r="CS104" s="109"/>
      <c r="CT104" s="10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s="49"/>
      <c r="FY104" s="49"/>
      <c r="FZ104" s="49"/>
      <c r="GA104" s="49"/>
      <c r="GB104" s="49"/>
      <c r="GC104" s="49"/>
      <c r="GD104" s="49"/>
      <c r="GE104" s="49"/>
      <c r="GF104" s="49"/>
      <c r="GG104" s="49"/>
      <c r="GH104" s="49"/>
      <c r="GI104" s="49"/>
      <c r="GJ104" s="49"/>
      <c r="GK104" s="49"/>
      <c r="GL104" s="49"/>
      <c r="GM104" s="49"/>
      <c r="GN104" s="49"/>
      <c r="GO104" s="49"/>
      <c r="GP104" s="49"/>
      <c r="GQ104" s="49"/>
      <c r="GR104" s="49"/>
      <c r="GS104" s="49"/>
      <c r="GT104" s="49"/>
      <c r="GU104" s="49"/>
      <c r="GV104" s="49"/>
      <c r="GW104" s="49"/>
      <c r="GX104" s="49"/>
      <c r="GY104" s="49"/>
      <c r="GZ104" s="49"/>
      <c r="HA104" s="49"/>
      <c r="HB104" s="49"/>
      <c r="HC104" s="49"/>
      <c r="HD104" s="49"/>
      <c r="HE104" s="49"/>
      <c r="HF104" s="49"/>
      <c r="HG104" s="49"/>
      <c r="HH104" s="49"/>
      <c r="HI104" s="49"/>
      <c r="HJ104" s="49"/>
      <c r="HK104" s="49"/>
      <c r="HL104" s="49"/>
      <c r="HM104" s="49"/>
      <c r="HN104" s="49"/>
      <c r="HO104" s="49"/>
      <c r="HP104" s="49"/>
      <c r="HQ104" s="49"/>
      <c r="HR104" s="49"/>
      <c r="HS104" s="49"/>
      <c r="HT104" s="49"/>
      <c r="HU104" s="49"/>
      <c r="HV104" s="49"/>
      <c r="HW104" s="49"/>
      <c r="HX104" s="49"/>
      <c r="HY104" s="49"/>
      <c r="HZ104" s="49"/>
      <c r="IA104" s="49"/>
      <c r="IB104" s="49"/>
      <c r="IC104" s="49"/>
      <c r="ID104" s="49"/>
      <c r="IE104" s="49"/>
      <c r="IF104" s="49"/>
      <c r="IG104" s="49"/>
      <c r="IH104" s="49"/>
      <c r="II104" s="49"/>
      <c r="IJ104" s="49"/>
      <c r="IK104" s="49"/>
      <c r="IL104" s="49"/>
      <c r="IM104" s="49"/>
      <c r="IN104" s="49"/>
      <c r="IO104" s="49"/>
      <c r="IP104" s="49"/>
      <c r="IQ104" s="49"/>
      <c r="IR104" s="49"/>
    </row>
    <row r="105" spans="1:256" s="49" customFormat="1" ht="20.25" customHeight="1" x14ac:dyDescent="0.15">
      <c r="A105" s="261"/>
      <c r="B105" s="69" t="s">
        <v>38</v>
      </c>
      <c r="C105" s="82">
        <v>183.949037</v>
      </c>
      <c r="D105" s="82">
        <v>359</v>
      </c>
      <c r="E105" s="82">
        <v>89.21</v>
      </c>
      <c r="F105" s="82">
        <v>633.20641899999998</v>
      </c>
      <c r="G105" s="82">
        <v>247</v>
      </c>
      <c r="H105" s="82"/>
      <c r="I105" s="94">
        <v>0</v>
      </c>
      <c r="J105" s="82">
        <v>0</v>
      </c>
      <c r="K105" s="94">
        <v>0</v>
      </c>
      <c r="L105" s="82">
        <v>176.57267400000001</v>
      </c>
      <c r="M105" s="82">
        <v>354</v>
      </c>
      <c r="N105" s="83">
        <v>99.29</v>
      </c>
      <c r="O105" s="82">
        <v>528.378919</v>
      </c>
      <c r="P105" s="85">
        <v>213</v>
      </c>
      <c r="Q105" s="82">
        <v>31.209022999999998</v>
      </c>
      <c r="R105" s="82">
        <v>109</v>
      </c>
      <c r="S105" s="83">
        <v>51.88</v>
      </c>
      <c r="T105" s="82">
        <v>140.05280400000001</v>
      </c>
      <c r="U105" s="94">
        <v>57</v>
      </c>
      <c r="V105" s="82">
        <v>176.57267400000001</v>
      </c>
      <c r="W105" s="82">
        <v>354</v>
      </c>
      <c r="X105" s="83">
        <v>99.29</v>
      </c>
      <c r="Y105" s="82">
        <v>528.378919</v>
      </c>
      <c r="Z105" s="85">
        <v>213</v>
      </c>
      <c r="AA105" s="82">
        <v>0</v>
      </c>
      <c r="AB105" s="94">
        <v>0</v>
      </c>
      <c r="AC105" s="82">
        <v>0</v>
      </c>
      <c r="AD105" s="94">
        <v>0</v>
      </c>
      <c r="AE105" s="82"/>
      <c r="AF105" s="94"/>
      <c r="AG105" s="82"/>
      <c r="AH105" s="94"/>
      <c r="AI105" s="94"/>
      <c r="AJ105" s="94"/>
      <c r="AK105" s="94"/>
      <c r="AL105" s="94"/>
      <c r="AM105" s="94"/>
      <c r="AN105" s="94"/>
      <c r="AO105" s="94"/>
      <c r="AP105" s="94"/>
      <c r="AQ105" s="94"/>
      <c r="AR105" s="94"/>
      <c r="AS105" s="94"/>
      <c r="AT105" s="94"/>
      <c r="AU105" s="94">
        <v>0</v>
      </c>
      <c r="AV105" s="94">
        <v>0</v>
      </c>
      <c r="AW105" s="94">
        <v>0</v>
      </c>
      <c r="AX105" s="94">
        <v>0</v>
      </c>
      <c r="AY105" s="82">
        <v>5.2786879999999998</v>
      </c>
      <c r="AZ105" s="94">
        <v>1</v>
      </c>
      <c r="BA105" s="82">
        <v>4.7431999999999999</v>
      </c>
      <c r="BB105" s="94">
        <v>3</v>
      </c>
      <c r="BC105" s="94"/>
      <c r="BD105" s="94">
        <v>0</v>
      </c>
      <c r="BE105" s="94"/>
      <c r="BF105" s="94"/>
      <c r="BG105" s="82">
        <v>1.4106399999999999</v>
      </c>
      <c r="BH105" s="94">
        <v>2</v>
      </c>
      <c r="BI105" s="82">
        <v>23.05</v>
      </c>
      <c r="BJ105" s="94">
        <v>8</v>
      </c>
      <c r="BK105" s="82">
        <v>0.68703499999999995</v>
      </c>
      <c r="BL105" s="82">
        <v>2</v>
      </c>
      <c r="BM105" s="82">
        <v>71.734300000000005</v>
      </c>
      <c r="BN105" s="94">
        <v>21</v>
      </c>
      <c r="BO105" s="94"/>
      <c r="BP105" s="94"/>
      <c r="BQ105" s="94"/>
      <c r="BR105" s="94"/>
      <c r="BS105" s="83">
        <v>0</v>
      </c>
      <c r="BT105" s="94">
        <v>0</v>
      </c>
      <c r="BU105" s="94">
        <v>5.3000000000001801</v>
      </c>
      <c r="BV105" s="94">
        <v>2</v>
      </c>
      <c r="BW105" s="110">
        <f t="shared" si="4"/>
        <v>183.949037</v>
      </c>
      <c r="BX105" s="110">
        <f t="shared" si="5"/>
        <v>0</v>
      </c>
      <c r="BY105" s="109"/>
      <c r="BZ105" s="109"/>
      <c r="CA105" s="109"/>
      <c r="CB105" s="109"/>
      <c r="CC105" s="109"/>
      <c r="CD105" s="109"/>
      <c r="CE105" s="109"/>
      <c r="CF105" s="109"/>
      <c r="CG105" s="109"/>
      <c r="CH105" s="109"/>
      <c r="CI105" s="109"/>
      <c r="CJ105" s="109"/>
      <c r="CK105" s="109"/>
      <c r="CL105" s="109"/>
      <c r="CM105" s="109"/>
      <c r="CN105" s="109"/>
      <c r="CO105" s="109"/>
      <c r="CP105" s="109"/>
      <c r="CQ105" s="109"/>
      <c r="CR105" s="109"/>
      <c r="CS105" s="109"/>
      <c r="CT105" s="109"/>
      <c r="IS105" s="59"/>
      <c r="IT105" s="59"/>
      <c r="IU105" s="59"/>
      <c r="IV105" s="59"/>
    </row>
    <row r="106" spans="1:256" s="49" customFormat="1" ht="20.25" customHeight="1" x14ac:dyDescent="0.15">
      <c r="A106" s="261"/>
      <c r="B106" s="69" t="s">
        <v>50</v>
      </c>
      <c r="C106" s="82">
        <v>41.19</v>
      </c>
      <c r="D106" s="83">
        <v>48</v>
      </c>
      <c r="E106" s="82">
        <v>159.34235976789199</v>
      </c>
      <c r="F106" s="82">
        <v>76.08</v>
      </c>
      <c r="G106" s="85">
        <v>68</v>
      </c>
      <c r="H106" s="82"/>
      <c r="I106" s="94"/>
      <c r="J106" s="82"/>
      <c r="K106" s="94"/>
      <c r="L106" s="82">
        <v>17.5</v>
      </c>
      <c r="M106" s="85">
        <v>44</v>
      </c>
      <c r="N106" s="83">
        <v>75.042881646655204</v>
      </c>
      <c r="O106" s="82">
        <v>51.58</v>
      </c>
      <c r="P106" s="85">
        <v>50</v>
      </c>
      <c r="Q106" s="82">
        <v>0</v>
      </c>
      <c r="R106" s="85">
        <v>0</v>
      </c>
      <c r="S106" s="94" t="e">
        <v>#DIV/0!</v>
      </c>
      <c r="T106" s="82">
        <v>0</v>
      </c>
      <c r="U106" s="85">
        <v>0</v>
      </c>
      <c r="V106" s="82">
        <v>17.5</v>
      </c>
      <c r="W106" s="85">
        <v>44</v>
      </c>
      <c r="X106" s="94">
        <v>75.042881646655204</v>
      </c>
      <c r="Y106" s="82">
        <v>51.58</v>
      </c>
      <c r="Z106" s="85">
        <v>50</v>
      </c>
      <c r="AA106" s="82">
        <v>0</v>
      </c>
      <c r="AB106" s="82">
        <v>0</v>
      </c>
      <c r="AC106" s="82">
        <v>0</v>
      </c>
      <c r="AD106" s="94">
        <v>0</v>
      </c>
      <c r="AE106" s="82"/>
      <c r="AF106" s="94"/>
      <c r="AG106" s="82"/>
      <c r="AH106" s="94"/>
      <c r="AI106" s="94"/>
      <c r="AJ106" s="94"/>
      <c r="AK106" s="94"/>
      <c r="AL106" s="94"/>
      <c r="AM106" s="94"/>
      <c r="AN106" s="94"/>
      <c r="AO106" s="94"/>
      <c r="AP106" s="94"/>
      <c r="AQ106" s="82"/>
      <c r="AR106" s="94"/>
      <c r="AS106" s="82"/>
      <c r="AT106" s="94"/>
      <c r="AU106" s="94"/>
      <c r="AV106" s="94"/>
      <c r="AW106" s="94"/>
      <c r="AX106" s="94"/>
      <c r="AY106" s="82"/>
      <c r="AZ106" s="94"/>
      <c r="BA106" s="82"/>
      <c r="BB106" s="94"/>
      <c r="BC106" s="82"/>
      <c r="BD106" s="83"/>
      <c r="BE106" s="82"/>
      <c r="BF106" s="83"/>
      <c r="BG106" s="82">
        <v>0.28999999999999998</v>
      </c>
      <c r="BH106" s="85">
        <v>1</v>
      </c>
      <c r="BI106" s="82">
        <v>6.8</v>
      </c>
      <c r="BJ106" s="85">
        <v>10</v>
      </c>
      <c r="BK106" s="82">
        <v>21.02</v>
      </c>
      <c r="BL106" s="94">
        <v>3</v>
      </c>
      <c r="BM106" s="82">
        <v>17.7</v>
      </c>
      <c r="BN106" s="94">
        <v>8</v>
      </c>
      <c r="BO106" s="82">
        <v>2.38</v>
      </c>
      <c r="BP106" s="94"/>
      <c r="BQ106" s="82"/>
      <c r="BR106" s="94"/>
      <c r="BS106" s="83"/>
      <c r="BT106" s="94"/>
      <c r="BU106" s="82"/>
      <c r="BV106" s="94"/>
      <c r="BW106" s="110">
        <f t="shared" si="4"/>
        <v>41.190000000000005</v>
      </c>
      <c r="BX106" s="110">
        <f t="shared" si="5"/>
        <v>0</v>
      </c>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c r="IS106" s="59"/>
      <c r="IT106" s="59"/>
      <c r="IU106" s="59"/>
      <c r="IV106" s="59"/>
    </row>
    <row r="107" spans="1:256" s="49" customFormat="1" ht="20.25" customHeight="1" x14ac:dyDescent="0.15">
      <c r="A107" s="261"/>
      <c r="B107" s="69" t="s">
        <v>36</v>
      </c>
      <c r="C107" s="79">
        <v>85.286349000000001</v>
      </c>
      <c r="D107" s="79">
        <v>525</v>
      </c>
      <c r="E107" s="82">
        <v>1008.33611271148</v>
      </c>
      <c r="F107" s="82">
        <v>24.314432</v>
      </c>
      <c r="G107" s="79">
        <v>24</v>
      </c>
      <c r="H107" s="79">
        <v>0</v>
      </c>
      <c r="I107" s="79">
        <v>0</v>
      </c>
      <c r="J107" s="79">
        <v>0</v>
      </c>
      <c r="K107" s="79">
        <v>0</v>
      </c>
      <c r="L107" s="79">
        <v>4.2390999999999996</v>
      </c>
      <c r="M107" s="79">
        <v>8</v>
      </c>
      <c r="N107" s="80">
        <v>59.116690023181697</v>
      </c>
      <c r="O107" s="79">
        <v>19.760000000000002</v>
      </c>
      <c r="P107" s="79">
        <v>4</v>
      </c>
      <c r="Q107" s="79"/>
      <c r="R107" s="79"/>
      <c r="S107" s="101">
        <v>0</v>
      </c>
      <c r="T107" s="79"/>
      <c r="U107" s="79"/>
      <c r="V107" s="115">
        <v>4.2390999999999996</v>
      </c>
      <c r="W107" s="115">
        <v>8</v>
      </c>
      <c r="X107" s="80">
        <v>59.116690023181697</v>
      </c>
      <c r="Y107" s="115">
        <v>19.760000000000002</v>
      </c>
      <c r="Z107" s="115">
        <v>4</v>
      </c>
      <c r="AA107" s="79">
        <v>0</v>
      </c>
      <c r="AB107" s="79">
        <v>0</v>
      </c>
      <c r="AC107" s="79">
        <v>0</v>
      </c>
      <c r="AD107" s="79">
        <v>0</v>
      </c>
      <c r="AE107" s="79">
        <v>0</v>
      </c>
      <c r="AF107" s="79">
        <v>0</v>
      </c>
      <c r="AG107" s="79">
        <v>0</v>
      </c>
      <c r="AH107" s="79">
        <v>0</v>
      </c>
      <c r="AI107" s="79">
        <v>80.765529999999998</v>
      </c>
      <c r="AJ107" s="79">
        <v>511</v>
      </c>
      <c r="AK107" s="79">
        <v>2.1009000000000002</v>
      </c>
      <c r="AL107" s="79">
        <v>20</v>
      </c>
      <c r="AM107" s="79">
        <v>80.765529999999998</v>
      </c>
      <c r="AN107" s="79">
        <v>511</v>
      </c>
      <c r="AO107" s="79">
        <v>40.918729999999996</v>
      </c>
      <c r="AP107" s="79">
        <v>20</v>
      </c>
      <c r="AQ107" s="79">
        <v>0</v>
      </c>
      <c r="AR107" s="79">
        <v>0</v>
      </c>
      <c r="AS107" s="79">
        <v>0</v>
      </c>
      <c r="AT107" s="79">
        <v>0</v>
      </c>
      <c r="AU107" s="79">
        <v>0</v>
      </c>
      <c r="AV107" s="79">
        <v>0</v>
      </c>
      <c r="AW107" s="79">
        <v>0</v>
      </c>
      <c r="AX107" s="79">
        <v>0</v>
      </c>
      <c r="AY107" s="79">
        <v>0</v>
      </c>
      <c r="AZ107" s="79">
        <v>0</v>
      </c>
      <c r="BA107" s="79">
        <v>0</v>
      </c>
      <c r="BB107" s="79">
        <v>0</v>
      </c>
      <c r="BC107" s="79">
        <v>0</v>
      </c>
      <c r="BD107" s="79">
        <v>0</v>
      </c>
      <c r="BE107" s="79">
        <v>0</v>
      </c>
      <c r="BF107" s="79">
        <v>0</v>
      </c>
      <c r="BG107" s="79">
        <v>0</v>
      </c>
      <c r="BH107" s="79">
        <v>0</v>
      </c>
      <c r="BI107" s="79">
        <v>0</v>
      </c>
      <c r="BJ107" s="79">
        <v>0</v>
      </c>
      <c r="BK107" s="79">
        <v>0.158386</v>
      </c>
      <c r="BL107" s="79">
        <v>1</v>
      </c>
      <c r="BM107" s="79">
        <v>2.4027620000000001</v>
      </c>
      <c r="BN107" s="79">
        <v>0</v>
      </c>
      <c r="BO107" s="79">
        <v>0.123333</v>
      </c>
      <c r="BP107" s="79">
        <v>5</v>
      </c>
      <c r="BQ107" s="79">
        <v>5.0770000000000003E-2</v>
      </c>
      <c r="BR107" s="79">
        <v>0</v>
      </c>
      <c r="BS107" s="79">
        <v>0</v>
      </c>
      <c r="BT107" s="79">
        <v>0</v>
      </c>
      <c r="BU107" s="79">
        <v>0</v>
      </c>
      <c r="BV107" s="79">
        <v>0</v>
      </c>
      <c r="BW107" s="110">
        <f t="shared" si="4"/>
        <v>85.286348999999987</v>
      </c>
      <c r="BX107" s="110">
        <f t="shared" si="5"/>
        <v>0</v>
      </c>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IS107" s="59"/>
      <c r="IT107" s="59"/>
      <c r="IU107" s="59"/>
      <c r="IV107" s="59"/>
    </row>
    <row r="108" spans="1:256" s="49" customFormat="1" ht="20.25" customHeight="1" x14ac:dyDescent="0.15">
      <c r="A108" s="261"/>
      <c r="B108" s="69" t="s">
        <v>118</v>
      </c>
      <c r="C108" s="76">
        <v>122.597798</v>
      </c>
      <c r="D108" s="76">
        <v>362</v>
      </c>
      <c r="E108" s="82">
        <v>92.173126494926848</v>
      </c>
      <c r="F108" s="82">
        <v>602.71889800000008</v>
      </c>
      <c r="G108" s="76">
        <v>385</v>
      </c>
      <c r="H108" s="76">
        <v>0</v>
      </c>
      <c r="I108" s="76">
        <v>0</v>
      </c>
      <c r="J108" s="76">
        <v>0</v>
      </c>
      <c r="K108" s="76">
        <v>0</v>
      </c>
      <c r="L108" s="76">
        <v>110.846176</v>
      </c>
      <c r="M108" s="76">
        <v>356</v>
      </c>
      <c r="N108" s="76">
        <v>112.25353789330663</v>
      </c>
      <c r="O108" s="76">
        <v>545.33579800000007</v>
      </c>
      <c r="P108" s="76">
        <v>321</v>
      </c>
      <c r="Q108" s="76">
        <v>0</v>
      </c>
      <c r="R108" s="76">
        <v>0</v>
      </c>
      <c r="S108" s="76">
        <v>0</v>
      </c>
      <c r="T108" s="76">
        <v>0</v>
      </c>
      <c r="U108" s="76">
        <v>0</v>
      </c>
      <c r="V108" s="76">
        <v>110.846176</v>
      </c>
      <c r="W108" s="76">
        <v>356</v>
      </c>
      <c r="X108" s="76">
        <v>112.26718100347432</v>
      </c>
      <c r="Y108" s="76">
        <v>545.33579800000007</v>
      </c>
      <c r="Z108" s="76">
        <v>321</v>
      </c>
      <c r="AA108" s="76">
        <v>0</v>
      </c>
      <c r="AB108" s="76">
        <v>0</v>
      </c>
      <c r="AC108" s="76">
        <v>0</v>
      </c>
      <c r="AD108" s="76">
        <v>0</v>
      </c>
      <c r="AE108" s="76">
        <v>0</v>
      </c>
      <c r="AF108" s="76">
        <v>0</v>
      </c>
      <c r="AG108" s="76">
        <v>0</v>
      </c>
      <c r="AH108" s="76">
        <v>0</v>
      </c>
      <c r="AI108" s="76"/>
      <c r="AJ108" s="76"/>
      <c r="AK108" s="76"/>
      <c r="AL108" s="76"/>
      <c r="AM108" s="76"/>
      <c r="AN108" s="76"/>
      <c r="AO108" s="76"/>
      <c r="AP108" s="76"/>
      <c r="AQ108" s="76">
        <v>0</v>
      </c>
      <c r="AR108" s="76">
        <v>0</v>
      </c>
      <c r="AS108" s="76">
        <v>0</v>
      </c>
      <c r="AT108" s="76">
        <v>0</v>
      </c>
      <c r="AU108" s="76">
        <v>0</v>
      </c>
      <c r="AV108" s="76">
        <v>0</v>
      </c>
      <c r="AW108" s="76">
        <v>0</v>
      </c>
      <c r="AX108" s="76">
        <v>0</v>
      </c>
      <c r="AY108" s="76">
        <v>0</v>
      </c>
      <c r="AZ108" s="76">
        <v>0</v>
      </c>
      <c r="BA108" s="76">
        <v>0</v>
      </c>
      <c r="BB108" s="76">
        <v>0</v>
      </c>
      <c r="BC108" s="76">
        <v>0</v>
      </c>
      <c r="BD108" s="76">
        <v>3</v>
      </c>
      <c r="BE108" s="76">
        <v>0.4</v>
      </c>
      <c r="BF108" s="76">
        <v>0</v>
      </c>
      <c r="BG108" s="76">
        <v>0</v>
      </c>
      <c r="BH108" s="76">
        <v>0</v>
      </c>
      <c r="BI108" s="76">
        <v>13.9831</v>
      </c>
      <c r="BJ108" s="76">
        <v>36</v>
      </c>
      <c r="BK108" s="76">
        <v>11.51755</v>
      </c>
      <c r="BL108" s="76">
        <v>3</v>
      </c>
      <c r="BM108" s="76">
        <v>43</v>
      </c>
      <c r="BN108" s="76">
        <v>28</v>
      </c>
      <c r="BO108" s="76">
        <v>0.23407199999999997</v>
      </c>
      <c r="BP108" s="76">
        <v>0</v>
      </c>
      <c r="BQ108" s="76">
        <v>0</v>
      </c>
      <c r="BR108" s="76">
        <v>0</v>
      </c>
      <c r="BS108" s="76">
        <v>0</v>
      </c>
      <c r="BT108" s="76">
        <v>0</v>
      </c>
      <c r="BU108" s="76">
        <v>0</v>
      </c>
      <c r="BV108" s="76">
        <v>0</v>
      </c>
      <c r="BW108" s="110">
        <f t="shared" si="4"/>
        <v>122.597798</v>
      </c>
      <c r="BX108" s="110">
        <f t="shared" si="5"/>
        <v>0</v>
      </c>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c r="IS108" s="59"/>
      <c r="IT108" s="59"/>
      <c r="IU108" s="59"/>
      <c r="IV108" s="59"/>
    </row>
    <row r="109" spans="1:256" s="49" customFormat="1" ht="20.25" customHeight="1" x14ac:dyDescent="0.15">
      <c r="A109" s="261"/>
      <c r="B109" s="69" t="s">
        <v>60</v>
      </c>
      <c r="C109" s="74">
        <v>194.09408999999999</v>
      </c>
      <c r="D109" s="74">
        <v>419</v>
      </c>
      <c r="E109" s="82">
        <v>61.4129958330061</v>
      </c>
      <c r="F109" s="82">
        <v>593.12742000000003</v>
      </c>
      <c r="G109" s="74">
        <v>305</v>
      </c>
      <c r="H109" s="74">
        <v>4.8968959999999999</v>
      </c>
      <c r="I109" s="74">
        <v>4</v>
      </c>
      <c r="J109" s="74">
        <v>65.67</v>
      </c>
      <c r="K109" s="74">
        <v>9</v>
      </c>
      <c r="L109" s="74">
        <v>159.52564799999999</v>
      </c>
      <c r="M109" s="74">
        <v>269</v>
      </c>
      <c r="N109" s="74">
        <v>75.256168196222902</v>
      </c>
      <c r="O109" s="74">
        <v>464.74401399999999</v>
      </c>
      <c r="P109" s="74">
        <v>173</v>
      </c>
      <c r="Q109" s="74">
        <v>1.0942000000000001</v>
      </c>
      <c r="R109" s="74">
        <v>10</v>
      </c>
      <c r="S109" s="74" t="s">
        <v>56</v>
      </c>
      <c r="T109" s="74">
        <v>20.366406000000001</v>
      </c>
      <c r="U109" s="74">
        <v>6</v>
      </c>
      <c r="V109" s="74">
        <v>43.381974</v>
      </c>
      <c r="W109" s="74">
        <v>180</v>
      </c>
      <c r="X109" s="74">
        <v>21.908090923106201</v>
      </c>
      <c r="Y109" s="74">
        <v>241.29365899999999</v>
      </c>
      <c r="Z109" s="74">
        <v>93</v>
      </c>
      <c r="AA109" s="74">
        <v>116.143674</v>
      </c>
      <c r="AB109" s="74">
        <v>89</v>
      </c>
      <c r="AC109" s="74">
        <v>223.450355</v>
      </c>
      <c r="AD109" s="74">
        <v>80</v>
      </c>
      <c r="AE109" s="74">
        <v>0</v>
      </c>
      <c r="AF109" s="74">
        <v>0</v>
      </c>
      <c r="AG109" s="74">
        <v>0</v>
      </c>
      <c r="AH109" s="74">
        <v>0</v>
      </c>
      <c r="AI109" s="74">
        <v>2.9007499999999999</v>
      </c>
      <c r="AJ109" s="74">
        <v>11</v>
      </c>
      <c r="AK109" s="74">
        <v>7.6109999999999997E-2</v>
      </c>
      <c r="AL109" s="74">
        <v>1</v>
      </c>
      <c r="AM109" s="74">
        <v>2.9007499999999999</v>
      </c>
      <c r="AN109" s="74">
        <v>11</v>
      </c>
      <c r="AO109" s="74">
        <v>7.6109999999999997E-2</v>
      </c>
      <c r="AP109" s="74">
        <v>1</v>
      </c>
      <c r="AQ109" s="74">
        <v>0</v>
      </c>
      <c r="AR109" s="74">
        <v>0</v>
      </c>
      <c r="AS109" s="74">
        <v>0</v>
      </c>
      <c r="AT109" s="74">
        <v>0</v>
      </c>
      <c r="AU109" s="74">
        <v>0</v>
      </c>
      <c r="AV109" s="74">
        <v>0</v>
      </c>
      <c r="AW109" s="74">
        <v>0</v>
      </c>
      <c r="AX109" s="74">
        <v>0</v>
      </c>
      <c r="AY109" s="74">
        <v>0</v>
      </c>
      <c r="AZ109" s="74">
        <v>0</v>
      </c>
      <c r="BA109" s="74">
        <v>0</v>
      </c>
      <c r="BB109" s="74">
        <v>0</v>
      </c>
      <c r="BC109" s="74">
        <v>0</v>
      </c>
      <c r="BD109" s="74">
        <v>0</v>
      </c>
      <c r="BE109" s="74">
        <v>0</v>
      </c>
      <c r="BF109" s="74">
        <v>0</v>
      </c>
      <c r="BG109" s="74">
        <v>9.6965599999999998</v>
      </c>
      <c r="BH109" s="74">
        <v>5</v>
      </c>
      <c r="BI109" s="74">
        <v>10.45604</v>
      </c>
      <c r="BJ109" s="74">
        <v>30</v>
      </c>
      <c r="BK109" s="74">
        <v>8</v>
      </c>
      <c r="BL109" s="74">
        <v>19</v>
      </c>
      <c r="BM109" s="74">
        <v>2.4474999999999998</v>
      </c>
      <c r="BN109" s="74">
        <v>89</v>
      </c>
      <c r="BO109" s="74">
        <v>9.0742360000000009</v>
      </c>
      <c r="BP109" s="74">
        <v>111</v>
      </c>
      <c r="BQ109" s="74">
        <v>38.828755999999998</v>
      </c>
      <c r="BR109" s="74">
        <v>0</v>
      </c>
      <c r="BS109" s="74">
        <v>0</v>
      </c>
      <c r="BT109" s="74">
        <v>0</v>
      </c>
      <c r="BU109" s="74">
        <v>10.904999999999999</v>
      </c>
      <c r="BV109" s="74">
        <v>3</v>
      </c>
      <c r="BW109" s="110">
        <f t="shared" si="4"/>
        <v>194.09408999999999</v>
      </c>
      <c r="BX109" s="110">
        <f t="shared" si="5"/>
        <v>0</v>
      </c>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09"/>
      <c r="CT109" s="109"/>
      <c r="IS109" s="59"/>
      <c r="IT109" s="59"/>
      <c r="IU109" s="59"/>
      <c r="IV109" s="59"/>
    </row>
    <row r="110" spans="1:256" s="49" customFormat="1" ht="20.25" customHeight="1" x14ac:dyDescent="0.15">
      <c r="A110" s="261"/>
      <c r="B110" s="69" t="s">
        <v>39</v>
      </c>
      <c r="C110" s="74">
        <v>49.918236999999998</v>
      </c>
      <c r="D110" s="74">
        <v>187</v>
      </c>
      <c r="E110" s="82">
        <v>12.116234923335</v>
      </c>
      <c r="F110" s="82">
        <v>552.51946299999997</v>
      </c>
      <c r="G110" s="74">
        <v>233</v>
      </c>
      <c r="H110" s="74">
        <v>0</v>
      </c>
      <c r="I110" s="74">
        <v>0</v>
      </c>
      <c r="J110" s="74">
        <v>0</v>
      </c>
      <c r="K110" s="74">
        <v>0</v>
      </c>
      <c r="L110" s="74">
        <v>49.177686999999999</v>
      </c>
      <c r="M110" s="74">
        <v>183</v>
      </c>
      <c r="N110" s="74">
        <v>12.9507399310069</v>
      </c>
      <c r="O110" s="74">
        <v>525.76638800000001</v>
      </c>
      <c r="P110" s="74">
        <v>217</v>
      </c>
      <c r="Q110" s="74">
        <v>0</v>
      </c>
      <c r="R110" s="74">
        <v>0</v>
      </c>
      <c r="S110" s="74" t="e">
        <v>#DIV/0!</v>
      </c>
      <c r="T110" s="74">
        <v>37.913600000000002</v>
      </c>
      <c r="U110" s="74">
        <v>2</v>
      </c>
      <c r="V110" s="74">
        <v>49.177700000000002</v>
      </c>
      <c r="W110" s="74">
        <v>183</v>
      </c>
      <c r="X110" s="74">
        <v>12.950743354503</v>
      </c>
      <c r="Y110" s="74">
        <v>525.76639999999998</v>
      </c>
      <c r="Z110" s="74">
        <v>217</v>
      </c>
      <c r="AA110" s="74">
        <v>0</v>
      </c>
      <c r="AB110" s="74">
        <v>0</v>
      </c>
      <c r="AC110" s="74">
        <v>0</v>
      </c>
      <c r="AD110" s="74">
        <v>0</v>
      </c>
      <c r="AE110" s="74">
        <v>0</v>
      </c>
      <c r="AF110" s="74">
        <v>0</v>
      </c>
      <c r="AG110" s="74">
        <v>0</v>
      </c>
      <c r="AH110" s="74">
        <v>0</v>
      </c>
      <c r="AI110" s="74">
        <v>0</v>
      </c>
      <c r="AJ110" s="74">
        <v>0</v>
      </c>
      <c r="AK110" s="74">
        <v>0</v>
      </c>
      <c r="AL110" s="74">
        <v>0</v>
      </c>
      <c r="AM110" s="74">
        <v>0</v>
      </c>
      <c r="AN110" s="74">
        <v>0</v>
      </c>
      <c r="AO110" s="74">
        <v>0</v>
      </c>
      <c r="AP110" s="74">
        <v>0</v>
      </c>
      <c r="AQ110" s="74">
        <v>0</v>
      </c>
      <c r="AR110" s="74">
        <v>0</v>
      </c>
      <c r="AS110" s="74">
        <v>0</v>
      </c>
      <c r="AT110" s="74">
        <v>0</v>
      </c>
      <c r="AU110" s="74">
        <v>0</v>
      </c>
      <c r="AV110" s="74">
        <v>0</v>
      </c>
      <c r="AW110" s="74">
        <v>0</v>
      </c>
      <c r="AX110" s="74">
        <v>0</v>
      </c>
      <c r="AY110" s="74">
        <v>0</v>
      </c>
      <c r="AZ110" s="74">
        <v>0</v>
      </c>
      <c r="BA110" s="74">
        <v>5</v>
      </c>
      <c r="BB110" s="74">
        <v>1</v>
      </c>
      <c r="BC110" s="74">
        <v>0</v>
      </c>
      <c r="BD110" s="74">
        <v>0</v>
      </c>
      <c r="BE110" s="74">
        <v>0</v>
      </c>
      <c r="BF110" s="74">
        <v>0</v>
      </c>
      <c r="BG110" s="74">
        <v>0.69964999999999999</v>
      </c>
      <c r="BH110" s="74">
        <v>3</v>
      </c>
      <c r="BI110" s="74">
        <v>21.555074999999999</v>
      </c>
      <c r="BJ110" s="74">
        <v>13</v>
      </c>
      <c r="BK110" s="74">
        <v>0</v>
      </c>
      <c r="BL110" s="74">
        <v>0</v>
      </c>
      <c r="BM110" s="74">
        <v>0.19800000000000001</v>
      </c>
      <c r="BN110" s="74">
        <v>2</v>
      </c>
      <c r="BO110" s="74">
        <v>0</v>
      </c>
      <c r="BP110" s="74">
        <v>0</v>
      </c>
      <c r="BQ110" s="74">
        <v>0</v>
      </c>
      <c r="BR110" s="74">
        <v>0</v>
      </c>
      <c r="BS110" s="74">
        <v>4.0899999999998903E-2</v>
      </c>
      <c r="BT110" s="74">
        <v>1</v>
      </c>
      <c r="BU110" s="74">
        <v>-3.1585845050585697E-14</v>
      </c>
      <c r="BV110" s="74">
        <v>0</v>
      </c>
      <c r="BW110" s="110">
        <f t="shared" si="4"/>
        <v>49.918236999999998</v>
      </c>
      <c r="BX110" s="110">
        <f t="shared" si="5"/>
        <v>0</v>
      </c>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09"/>
      <c r="CT110" s="109"/>
      <c r="IS110" s="59"/>
      <c r="IT110" s="59"/>
      <c r="IU110" s="59"/>
      <c r="IV110" s="59"/>
    </row>
    <row r="111" spans="1:256" s="49" customFormat="1" ht="20.25" customHeight="1" x14ac:dyDescent="0.15">
      <c r="A111" s="261"/>
      <c r="B111" s="69" t="s">
        <v>53</v>
      </c>
      <c r="C111" s="74">
        <v>5.8803239999999999</v>
      </c>
      <c r="D111" s="74">
        <v>20</v>
      </c>
      <c r="E111" s="82">
        <v>10.258340321297201</v>
      </c>
      <c r="F111" s="82">
        <v>1.2894000000000001</v>
      </c>
      <c r="G111" s="74">
        <v>5</v>
      </c>
      <c r="H111" s="74"/>
      <c r="I111" s="74"/>
      <c r="J111" s="74"/>
      <c r="K111" s="74"/>
      <c r="L111" s="74">
        <v>5.8407179999999999</v>
      </c>
      <c r="M111" s="74">
        <v>19</v>
      </c>
      <c r="N111" s="74">
        <v>11.777839500768099</v>
      </c>
      <c r="O111" s="74">
        <v>1.1594</v>
      </c>
      <c r="P111" s="74">
        <v>3</v>
      </c>
      <c r="Q111" s="74"/>
      <c r="R111" s="74"/>
      <c r="S111" s="74" t="e">
        <v>#DIV/0!</v>
      </c>
      <c r="T111" s="74"/>
      <c r="U111" s="74"/>
      <c r="V111" s="74">
        <v>5.8407179999999999</v>
      </c>
      <c r="W111" s="74">
        <v>19</v>
      </c>
      <c r="X111" s="74">
        <v>11.777839500768099</v>
      </c>
      <c r="Y111" s="74">
        <v>1.1594</v>
      </c>
      <c r="Z111" s="74">
        <v>3</v>
      </c>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v>3.9606000000000002E-2</v>
      </c>
      <c r="BH111" s="74">
        <v>1</v>
      </c>
      <c r="BI111" s="74">
        <v>0.05</v>
      </c>
      <c r="BJ111" s="74">
        <v>1</v>
      </c>
      <c r="BK111" s="74"/>
      <c r="BL111" s="74">
        <v>0</v>
      </c>
      <c r="BM111" s="74">
        <v>0.08</v>
      </c>
      <c r="BN111" s="74">
        <v>1</v>
      </c>
      <c r="BO111" s="74"/>
      <c r="BP111" s="74"/>
      <c r="BQ111" s="74"/>
      <c r="BR111" s="74"/>
      <c r="BS111" s="74"/>
      <c r="BT111" s="74"/>
      <c r="BU111" s="74"/>
      <c r="BV111" s="74"/>
      <c r="BW111" s="110">
        <f t="shared" si="4"/>
        <v>5.8803239999999999</v>
      </c>
      <c r="BX111" s="110">
        <f t="shared" si="5"/>
        <v>0</v>
      </c>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09"/>
      <c r="IS111" s="59"/>
      <c r="IT111" s="59"/>
      <c r="IU111" s="59"/>
      <c r="IV111" s="59"/>
    </row>
    <row r="112" spans="1:256" s="52" customFormat="1" ht="20.25" customHeight="1" x14ac:dyDescent="0.15">
      <c r="A112" s="261"/>
      <c r="B112" s="90" t="s">
        <v>17</v>
      </c>
      <c r="C112" s="91">
        <f>C94+C95+C96+C97+C98+C99+C100+C101+C102+C103+C104+C105+C106+C107+C108+C109+C110+C111</f>
        <v>8542.4789329989017</v>
      </c>
      <c r="D112" s="91">
        <f t="shared" ref="D112:AI112" si="10">D94+D95+D96+D97+D98+D99+D100+D101+D102+D103+D104+D105+D106+D107+D108+D109+D110+D111</f>
        <v>29064</v>
      </c>
      <c r="E112" s="234">
        <f>C112/各地承保!D111*100</f>
        <v>56.155374715732201</v>
      </c>
      <c r="F112" s="234">
        <f t="shared" si="10"/>
        <v>34946.425491999995</v>
      </c>
      <c r="G112" s="91">
        <f t="shared" si="10"/>
        <v>12580</v>
      </c>
      <c r="H112" s="91">
        <f t="shared" si="10"/>
        <v>84.369240999999988</v>
      </c>
      <c r="I112" s="91">
        <f t="shared" si="10"/>
        <v>16</v>
      </c>
      <c r="J112" s="91">
        <f t="shared" si="10"/>
        <v>271.98682600000001</v>
      </c>
      <c r="K112" s="91">
        <f t="shared" si="10"/>
        <v>59</v>
      </c>
      <c r="L112" s="91">
        <f t="shared" si="10"/>
        <v>5654.9635494119011</v>
      </c>
      <c r="M112" s="91">
        <f t="shared" si="10"/>
        <v>9737</v>
      </c>
      <c r="N112" s="91">
        <f>L112/各地承保!N111*100</f>
        <v>44.283792450127208</v>
      </c>
      <c r="O112" s="91">
        <f t="shared" si="10"/>
        <v>30412.423492000005</v>
      </c>
      <c r="P112" s="91">
        <f t="shared" si="10"/>
        <v>9273</v>
      </c>
      <c r="Q112" s="91">
        <f t="shared" si="10"/>
        <v>528.85833099999991</v>
      </c>
      <c r="R112" s="91">
        <f t="shared" si="10"/>
        <v>949</v>
      </c>
      <c r="S112" s="91">
        <f>Q112/各地承保!T111*100</f>
        <v>163.24252793214373</v>
      </c>
      <c r="T112" s="91">
        <f t="shared" si="10"/>
        <v>3041.6059299999997</v>
      </c>
      <c r="U112" s="91">
        <f t="shared" si="10"/>
        <v>1067</v>
      </c>
      <c r="V112" s="91">
        <f t="shared" si="10"/>
        <v>5362.682449411901</v>
      </c>
      <c r="W112" s="91">
        <f t="shared" si="10"/>
        <v>9288</v>
      </c>
      <c r="X112" s="91">
        <f>V112/各地承保!Z111*100</f>
        <v>42.95166109131506</v>
      </c>
      <c r="Y112" s="91">
        <f t="shared" si="10"/>
        <v>28952.772879</v>
      </c>
      <c r="Z112" s="91">
        <f t="shared" si="10"/>
        <v>8821</v>
      </c>
      <c r="AA112" s="91">
        <f t="shared" si="10"/>
        <v>221.07025399999998</v>
      </c>
      <c r="AB112" s="91">
        <f t="shared" si="10"/>
        <v>336</v>
      </c>
      <c r="AC112" s="91">
        <f t="shared" si="10"/>
        <v>903.79403199999979</v>
      </c>
      <c r="AD112" s="91">
        <f t="shared" si="10"/>
        <v>317</v>
      </c>
      <c r="AE112" s="91">
        <f t="shared" si="10"/>
        <v>71.210858999999999</v>
      </c>
      <c r="AF112" s="91">
        <f t="shared" si="10"/>
        <v>113</v>
      </c>
      <c r="AG112" s="91">
        <f t="shared" si="10"/>
        <v>555.85659299999998</v>
      </c>
      <c r="AH112" s="91">
        <f t="shared" si="10"/>
        <v>135</v>
      </c>
      <c r="AI112" s="91">
        <f t="shared" si="10"/>
        <v>738.04236074230005</v>
      </c>
      <c r="AJ112" s="91">
        <f t="shared" ref="AJ112:BV112" si="11">AJ94+AJ95+AJ96+AJ97+AJ98+AJ99+AJ100+AJ101+AJ102+AJ103+AJ104+AJ105+AJ106+AJ107+AJ108+AJ109+AJ110+AJ111</f>
        <v>7442</v>
      </c>
      <c r="AK112" s="91">
        <f t="shared" si="11"/>
        <v>225.23353600000002</v>
      </c>
      <c r="AL112" s="91">
        <f t="shared" si="11"/>
        <v>1558</v>
      </c>
      <c r="AM112" s="91">
        <f t="shared" si="11"/>
        <v>716.4207463038</v>
      </c>
      <c r="AN112" s="91">
        <f t="shared" si="11"/>
        <v>7413</v>
      </c>
      <c r="AO112" s="91">
        <f t="shared" si="11"/>
        <v>245.65136600000002</v>
      </c>
      <c r="AP112" s="91">
        <f t="shared" si="11"/>
        <v>1533</v>
      </c>
      <c r="AQ112" s="91">
        <f t="shared" si="11"/>
        <v>10.920214</v>
      </c>
      <c r="AR112" s="91">
        <f t="shared" si="11"/>
        <v>23</v>
      </c>
      <c r="AS112" s="91">
        <f t="shared" si="11"/>
        <v>65.221153000000015</v>
      </c>
      <c r="AT112" s="91">
        <f t="shared" si="11"/>
        <v>59</v>
      </c>
      <c r="AU112" s="91">
        <f t="shared" si="11"/>
        <v>18.372408</v>
      </c>
      <c r="AV112" s="91">
        <f t="shared" si="11"/>
        <v>5</v>
      </c>
      <c r="AW112" s="91">
        <f t="shared" si="11"/>
        <v>93.798174000000003</v>
      </c>
      <c r="AX112" s="91">
        <f t="shared" si="11"/>
        <v>15</v>
      </c>
      <c r="AY112" s="91">
        <f t="shared" si="11"/>
        <v>10.384938</v>
      </c>
      <c r="AZ112" s="91">
        <f t="shared" si="11"/>
        <v>25</v>
      </c>
      <c r="BA112" s="91">
        <f t="shared" si="11"/>
        <v>43.646795000000004</v>
      </c>
      <c r="BB112" s="91">
        <f t="shared" si="11"/>
        <v>22</v>
      </c>
      <c r="BC112" s="91">
        <f t="shared" si="11"/>
        <v>0</v>
      </c>
      <c r="BD112" s="91">
        <f t="shared" si="11"/>
        <v>3</v>
      </c>
      <c r="BE112" s="91">
        <f t="shared" si="11"/>
        <v>25.9</v>
      </c>
      <c r="BF112" s="91">
        <f t="shared" si="11"/>
        <v>7</v>
      </c>
      <c r="BG112" s="91">
        <f t="shared" si="11"/>
        <v>165.73555697900002</v>
      </c>
      <c r="BH112" s="91">
        <f t="shared" si="11"/>
        <v>168</v>
      </c>
      <c r="BI112" s="91">
        <f t="shared" si="11"/>
        <v>2139.3320010000007</v>
      </c>
      <c r="BJ112" s="91">
        <f t="shared" si="11"/>
        <v>458</v>
      </c>
      <c r="BK112" s="91">
        <f t="shared" si="11"/>
        <v>202.4616725953</v>
      </c>
      <c r="BL112" s="91">
        <f t="shared" si="11"/>
        <v>1057</v>
      </c>
      <c r="BM112" s="91">
        <f t="shared" si="11"/>
        <v>1337.1212660000001</v>
      </c>
      <c r="BN112" s="91">
        <f t="shared" si="11"/>
        <v>586</v>
      </c>
      <c r="BO112" s="91">
        <f t="shared" si="11"/>
        <v>1656.9552802704002</v>
      </c>
      <c r="BP112" s="91">
        <f t="shared" si="11"/>
        <v>10585</v>
      </c>
      <c r="BQ112" s="91">
        <f t="shared" si="11"/>
        <v>255.35724900000002</v>
      </c>
      <c r="BR112" s="91">
        <f t="shared" si="11"/>
        <v>528</v>
      </c>
      <c r="BS112" s="91">
        <f t="shared" si="11"/>
        <v>0.27371200000015089</v>
      </c>
      <c r="BT112" s="91">
        <f t="shared" si="11"/>
        <v>3</v>
      </c>
      <c r="BU112" s="91">
        <f t="shared" si="11"/>
        <v>76.404999999999276</v>
      </c>
      <c r="BV112" s="91">
        <f t="shared" si="11"/>
        <v>15</v>
      </c>
      <c r="BW112" s="110">
        <f t="shared" si="4"/>
        <v>8542.4789329989017</v>
      </c>
      <c r="BX112" s="110">
        <f t="shared" si="5"/>
        <v>0</v>
      </c>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c r="GX112" s="56"/>
      <c r="GY112" s="56"/>
      <c r="GZ112" s="56"/>
      <c r="HA112" s="56"/>
      <c r="HB112" s="56"/>
      <c r="HC112" s="56"/>
      <c r="HD112" s="56"/>
      <c r="HE112" s="56"/>
      <c r="HF112" s="56"/>
      <c r="HG112" s="56"/>
      <c r="HH112" s="56"/>
      <c r="HI112" s="56"/>
      <c r="HJ112" s="56"/>
      <c r="HK112" s="56"/>
      <c r="HL112" s="56"/>
      <c r="HM112" s="56"/>
      <c r="HN112" s="56"/>
      <c r="HO112" s="56"/>
      <c r="HP112" s="56"/>
      <c r="HQ112" s="56"/>
      <c r="HR112" s="56"/>
      <c r="HS112" s="56"/>
      <c r="HT112" s="56"/>
      <c r="HU112" s="56"/>
      <c r="HV112" s="56"/>
      <c r="HW112" s="56"/>
      <c r="HX112" s="56"/>
      <c r="HY112" s="56"/>
      <c r="HZ112" s="56"/>
      <c r="IA112" s="56"/>
      <c r="IB112" s="56"/>
      <c r="IC112" s="56"/>
      <c r="ID112" s="56"/>
      <c r="IE112" s="56"/>
      <c r="IF112" s="56"/>
      <c r="IG112" s="56"/>
      <c r="IH112" s="56"/>
      <c r="II112" s="56"/>
      <c r="IJ112" s="56"/>
      <c r="IK112" s="56"/>
      <c r="IL112" s="56"/>
      <c r="IM112" s="56"/>
      <c r="IN112" s="56"/>
      <c r="IO112" s="56"/>
      <c r="IP112" s="56"/>
      <c r="IQ112" s="56"/>
      <c r="IR112" s="56"/>
      <c r="IS112" s="56"/>
      <c r="IT112" s="56"/>
      <c r="IU112" s="56"/>
      <c r="IV112" s="56"/>
    </row>
    <row r="113" spans="1:256" s="49" customFormat="1" ht="20.25" customHeight="1" x14ac:dyDescent="0.15">
      <c r="A113" s="261" t="s">
        <v>77</v>
      </c>
      <c r="B113" s="75" t="s">
        <v>74</v>
      </c>
      <c r="C113" s="74">
        <v>1455.1340379999999</v>
      </c>
      <c r="D113" s="74">
        <v>4338</v>
      </c>
      <c r="E113" s="82">
        <v>47.026061590163799</v>
      </c>
      <c r="F113" s="82">
        <v>6376.5352540000004</v>
      </c>
      <c r="G113" s="74">
        <v>2612</v>
      </c>
      <c r="H113" s="74">
        <v>0.72684700000000002</v>
      </c>
      <c r="I113" s="74">
        <v>3</v>
      </c>
      <c r="J113" s="74">
        <v>274.89999999999998</v>
      </c>
      <c r="K113" s="74">
        <v>12</v>
      </c>
      <c r="L113" s="74">
        <v>1106.9394380000001</v>
      </c>
      <c r="M113" s="74">
        <v>2254</v>
      </c>
      <c r="N113" s="74"/>
      <c r="O113" s="74">
        <v>5462.898236</v>
      </c>
      <c r="P113" s="74">
        <v>2379</v>
      </c>
      <c r="Q113" s="74">
        <v>3.2097380000000002</v>
      </c>
      <c r="R113" s="74">
        <v>17</v>
      </c>
      <c r="S113" s="74"/>
      <c r="T113" s="74">
        <v>156.62115600000001</v>
      </c>
      <c r="U113" s="74">
        <v>46</v>
      </c>
      <c r="V113" s="74">
        <v>1093.0928670000001</v>
      </c>
      <c r="W113" s="74">
        <v>2202</v>
      </c>
      <c r="X113" s="74"/>
      <c r="Y113" s="74">
        <v>5246.2372859999996</v>
      </c>
      <c r="Z113" s="74">
        <v>2289</v>
      </c>
      <c r="AA113" s="74">
        <v>13.846571000000001</v>
      </c>
      <c r="AB113" s="74">
        <v>51</v>
      </c>
      <c r="AC113" s="74">
        <v>216.65094999999999</v>
      </c>
      <c r="AD113" s="74">
        <v>89</v>
      </c>
      <c r="AE113" s="74">
        <v>0</v>
      </c>
      <c r="AF113" s="74">
        <v>1</v>
      </c>
      <c r="AG113" s="74">
        <v>0.01</v>
      </c>
      <c r="AH113" s="74">
        <v>1</v>
      </c>
      <c r="AI113" s="74">
        <v>155.526094</v>
      </c>
      <c r="AJ113" s="74">
        <v>1383</v>
      </c>
      <c r="AK113" s="74">
        <v>39.462018</v>
      </c>
      <c r="AL113" s="74">
        <v>44</v>
      </c>
      <c r="AM113" s="74">
        <v>155.526094</v>
      </c>
      <c r="AN113" s="74">
        <v>1383</v>
      </c>
      <c r="AO113" s="74">
        <v>39.462018</v>
      </c>
      <c r="AP113" s="74">
        <v>44</v>
      </c>
      <c r="AQ113" s="74">
        <v>0.34</v>
      </c>
      <c r="AR113" s="74">
        <v>2</v>
      </c>
      <c r="AS113" s="74">
        <v>0.3</v>
      </c>
      <c r="AT113" s="74">
        <v>2</v>
      </c>
      <c r="AU113" s="74">
        <v>0</v>
      </c>
      <c r="AV113" s="74">
        <v>0</v>
      </c>
      <c r="AW113" s="74">
        <v>0</v>
      </c>
      <c r="AX113" s="74">
        <v>0</v>
      </c>
      <c r="AY113" s="74">
        <v>0</v>
      </c>
      <c r="AZ113" s="74">
        <v>0</v>
      </c>
      <c r="BA113" s="74">
        <v>9.9450000000000003</v>
      </c>
      <c r="BB113" s="74">
        <v>2</v>
      </c>
      <c r="BC113" s="74">
        <v>0</v>
      </c>
      <c r="BD113" s="74">
        <v>0</v>
      </c>
      <c r="BE113" s="74">
        <v>0</v>
      </c>
      <c r="BF113" s="74">
        <v>0</v>
      </c>
      <c r="BG113" s="74">
        <v>35.182020999999999</v>
      </c>
      <c r="BH113" s="74">
        <v>30</v>
      </c>
      <c r="BI113" s="74">
        <v>364.97</v>
      </c>
      <c r="BJ113" s="74">
        <v>78</v>
      </c>
      <c r="BK113" s="74">
        <v>156.41963799999999</v>
      </c>
      <c r="BL113" s="74">
        <v>666</v>
      </c>
      <c r="BM113" s="74">
        <v>224.06</v>
      </c>
      <c r="BN113" s="74">
        <v>95</v>
      </c>
      <c r="BO113" s="74">
        <v>0</v>
      </c>
      <c r="BP113" s="74">
        <v>0</v>
      </c>
      <c r="BQ113" s="74">
        <v>0</v>
      </c>
      <c r="BR113" s="74">
        <v>0</v>
      </c>
      <c r="BS113" s="74">
        <v>8.5265128291211997E-14</v>
      </c>
      <c r="BT113" s="74">
        <v>0</v>
      </c>
      <c r="BU113" s="74">
        <v>5.1159076974727203E-13</v>
      </c>
      <c r="BV113" s="74">
        <v>0</v>
      </c>
      <c r="BW113" s="110">
        <f t="shared" si="4"/>
        <v>1455.1340380000001</v>
      </c>
      <c r="BX113" s="110">
        <f t="shared" si="5"/>
        <v>0</v>
      </c>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IS113" s="59"/>
      <c r="IT113" s="59"/>
      <c r="IU113" s="59"/>
      <c r="IV113" s="59"/>
    </row>
    <row r="114" spans="1:256" s="53" customFormat="1" ht="20.25" customHeight="1" x14ac:dyDescent="0.15">
      <c r="A114" s="261"/>
      <c r="B114" s="69" t="s">
        <v>31</v>
      </c>
      <c r="C114" s="74">
        <v>503.68720100000002</v>
      </c>
      <c r="D114" s="74">
        <v>1134</v>
      </c>
      <c r="E114" s="82">
        <v>49.154257359726699</v>
      </c>
      <c r="F114" s="82">
        <v>1365.5819550000001</v>
      </c>
      <c r="G114" s="74">
        <v>1055</v>
      </c>
      <c r="H114" s="74">
        <v>3.0175000000000001</v>
      </c>
      <c r="I114" s="74">
        <v>1</v>
      </c>
      <c r="J114" s="74">
        <v>0</v>
      </c>
      <c r="K114" s="74">
        <v>0</v>
      </c>
      <c r="L114" s="74">
        <v>461.34052500000001</v>
      </c>
      <c r="M114" s="74">
        <v>758</v>
      </c>
      <c r="N114" s="74">
        <v>50.072024390985</v>
      </c>
      <c r="O114" s="74">
        <v>1166.0045789999999</v>
      </c>
      <c r="P114" s="74">
        <v>420</v>
      </c>
      <c r="Q114" s="74">
        <v>62.799464999999998</v>
      </c>
      <c r="R114" s="74">
        <v>125</v>
      </c>
      <c r="S114" s="74">
        <v>70.132563735799593</v>
      </c>
      <c r="T114" s="74">
        <v>129.85894999999999</v>
      </c>
      <c r="U114" s="74">
        <v>50</v>
      </c>
      <c r="V114" s="74">
        <v>445.75472200000002</v>
      </c>
      <c r="W114" s="74">
        <v>721</v>
      </c>
      <c r="X114" s="74">
        <v>49.067721570005602</v>
      </c>
      <c r="Y114" s="74">
        <v>1068.846495</v>
      </c>
      <c r="Z114" s="74">
        <v>392</v>
      </c>
      <c r="AA114" s="74">
        <v>4.3621030000000003</v>
      </c>
      <c r="AB114" s="74">
        <v>25</v>
      </c>
      <c r="AC114" s="74">
        <v>54.709924000000001</v>
      </c>
      <c r="AD114" s="74">
        <v>19</v>
      </c>
      <c r="AE114" s="74">
        <v>11.223699999999999</v>
      </c>
      <c r="AF114" s="74">
        <v>12</v>
      </c>
      <c r="AG114" s="74">
        <v>42.448160000000001</v>
      </c>
      <c r="AH114" s="74">
        <v>9</v>
      </c>
      <c r="AI114" s="74">
        <v>21.340879999999999</v>
      </c>
      <c r="AJ114" s="74">
        <v>255</v>
      </c>
      <c r="AK114" s="74">
        <v>86.933660000000003</v>
      </c>
      <c r="AL114" s="74">
        <v>561</v>
      </c>
      <c r="AM114" s="74">
        <v>21.340879999999999</v>
      </c>
      <c r="AN114" s="74">
        <v>255</v>
      </c>
      <c r="AO114" s="74">
        <v>86.933660000000003</v>
      </c>
      <c r="AP114" s="74">
        <v>561</v>
      </c>
      <c r="AQ114" s="74">
        <v>0</v>
      </c>
      <c r="AR114" s="74">
        <v>1</v>
      </c>
      <c r="AS114" s="74">
        <v>4.8000000000000001E-2</v>
      </c>
      <c r="AT114" s="74">
        <v>1</v>
      </c>
      <c r="AU114" s="74">
        <v>0</v>
      </c>
      <c r="AV114" s="74">
        <v>0</v>
      </c>
      <c r="AW114" s="74">
        <v>0</v>
      </c>
      <c r="AX114" s="74">
        <v>0</v>
      </c>
      <c r="AY114" s="74">
        <v>0</v>
      </c>
      <c r="AZ114" s="74">
        <v>0</v>
      </c>
      <c r="BA114" s="74">
        <v>0</v>
      </c>
      <c r="BB114" s="74">
        <v>0</v>
      </c>
      <c r="BC114" s="74">
        <v>0</v>
      </c>
      <c r="BD114" s="74">
        <v>0</v>
      </c>
      <c r="BE114" s="74">
        <v>0</v>
      </c>
      <c r="BF114" s="74">
        <v>0</v>
      </c>
      <c r="BG114" s="74">
        <v>5.7118349999999998</v>
      </c>
      <c r="BH114" s="74">
        <v>16</v>
      </c>
      <c r="BI114" s="74">
        <v>57.4024</v>
      </c>
      <c r="BJ114" s="74">
        <v>23</v>
      </c>
      <c r="BK114" s="74">
        <v>0</v>
      </c>
      <c r="BL114" s="74">
        <v>15</v>
      </c>
      <c r="BM114" s="74">
        <v>45.093516000000001</v>
      </c>
      <c r="BN114" s="74">
        <v>44</v>
      </c>
      <c r="BO114" s="74">
        <v>12.276460999999999</v>
      </c>
      <c r="BP114" s="74">
        <v>88</v>
      </c>
      <c r="BQ114" s="74">
        <v>10.0998</v>
      </c>
      <c r="BR114" s="74">
        <v>6</v>
      </c>
      <c r="BS114" s="74">
        <v>0</v>
      </c>
      <c r="BT114" s="74">
        <v>0</v>
      </c>
      <c r="BU114" s="74">
        <v>0</v>
      </c>
      <c r="BV114" s="74">
        <v>0</v>
      </c>
      <c r="BW114" s="110">
        <f t="shared" si="4"/>
        <v>503.68720099999996</v>
      </c>
      <c r="BX114" s="110">
        <f t="shared" si="5"/>
        <v>0</v>
      </c>
      <c r="BY114" s="116"/>
      <c r="BZ114" s="116"/>
      <c r="CA114" s="116"/>
      <c r="CB114" s="116"/>
      <c r="CC114" s="116"/>
      <c r="CD114" s="116"/>
      <c r="CE114" s="116"/>
      <c r="CF114" s="116"/>
      <c r="CG114" s="116"/>
      <c r="CH114" s="116"/>
      <c r="CI114" s="116"/>
      <c r="CJ114" s="116"/>
      <c r="CK114" s="116"/>
      <c r="CL114" s="116"/>
      <c r="CM114" s="116"/>
      <c r="CN114" s="116"/>
      <c r="CO114" s="116"/>
      <c r="CP114" s="116"/>
      <c r="CQ114" s="116"/>
      <c r="CR114" s="116"/>
      <c r="CS114" s="116"/>
      <c r="CT114" s="116"/>
      <c r="CU114" s="114"/>
      <c r="CV114" s="114"/>
      <c r="CW114" s="114"/>
      <c r="CX114" s="114"/>
      <c r="CY114" s="114"/>
      <c r="CZ114" s="114"/>
      <c r="DA114" s="114"/>
      <c r="DB114" s="114"/>
      <c r="DC114" s="114"/>
      <c r="DD114" s="114"/>
      <c r="DE114" s="114"/>
      <c r="DF114" s="114"/>
      <c r="DG114" s="114"/>
      <c r="DH114" s="114"/>
      <c r="DI114" s="114"/>
      <c r="DJ114" s="114"/>
      <c r="DK114" s="114"/>
      <c r="DL114" s="114"/>
      <c r="DM114" s="114"/>
      <c r="DN114" s="114"/>
      <c r="DO114" s="114"/>
      <c r="DP114" s="114"/>
      <c r="DQ114" s="114"/>
      <c r="DR114" s="114"/>
      <c r="DS114" s="114"/>
      <c r="DT114" s="114"/>
      <c r="DU114" s="114"/>
      <c r="DV114" s="114"/>
      <c r="DW114" s="114"/>
      <c r="DX114" s="114"/>
      <c r="DY114" s="114"/>
      <c r="DZ114" s="114"/>
      <c r="EA114" s="114"/>
      <c r="EB114" s="114"/>
      <c r="EC114" s="114"/>
      <c r="ED114" s="114"/>
      <c r="EE114" s="114"/>
      <c r="EF114" s="114"/>
      <c r="EG114" s="114"/>
      <c r="EH114" s="114"/>
      <c r="EI114" s="114"/>
      <c r="EJ114" s="114"/>
      <c r="EK114" s="114"/>
      <c r="EL114" s="114"/>
      <c r="EM114" s="114"/>
      <c r="EN114" s="114"/>
      <c r="EO114" s="114"/>
      <c r="EP114" s="114"/>
      <c r="EQ114" s="114"/>
      <c r="ER114" s="114"/>
      <c r="ES114" s="114"/>
      <c r="ET114" s="114"/>
      <c r="EU114" s="114"/>
      <c r="EV114" s="114"/>
      <c r="EW114" s="114"/>
      <c r="EX114" s="114"/>
      <c r="EY114" s="114"/>
      <c r="EZ114" s="114"/>
      <c r="FA114" s="114"/>
      <c r="FB114" s="114"/>
      <c r="FC114" s="114"/>
      <c r="FD114" s="114"/>
      <c r="FE114" s="114"/>
      <c r="FF114" s="114"/>
      <c r="FG114" s="114"/>
      <c r="FH114" s="114"/>
      <c r="FI114" s="114"/>
      <c r="FJ114" s="114"/>
      <c r="FK114" s="114"/>
      <c r="FL114" s="114"/>
      <c r="FM114" s="114"/>
      <c r="FN114" s="114"/>
      <c r="FO114" s="114"/>
      <c r="FP114" s="114"/>
      <c r="FQ114" s="114"/>
      <c r="FR114" s="114"/>
      <c r="FS114" s="114"/>
      <c r="FT114" s="114"/>
      <c r="FU114" s="114"/>
      <c r="FV114" s="114"/>
      <c r="FW114" s="114"/>
      <c r="FX114" s="114"/>
      <c r="FY114" s="114"/>
      <c r="FZ114" s="114"/>
      <c r="GA114" s="114"/>
      <c r="GB114" s="114"/>
      <c r="GC114" s="114"/>
      <c r="GD114" s="114"/>
      <c r="GE114" s="114"/>
      <c r="GF114" s="114"/>
      <c r="GG114" s="114"/>
      <c r="GH114" s="114"/>
      <c r="GI114" s="114"/>
      <c r="GJ114" s="114"/>
      <c r="GK114" s="114"/>
      <c r="GL114" s="114"/>
      <c r="GM114" s="114"/>
      <c r="GN114" s="114"/>
      <c r="GO114" s="114"/>
      <c r="GP114" s="114"/>
      <c r="GQ114" s="114"/>
      <c r="GR114" s="114"/>
      <c r="GS114" s="114"/>
      <c r="GT114" s="114"/>
      <c r="GU114" s="114"/>
      <c r="GV114" s="114"/>
      <c r="GW114" s="114"/>
      <c r="GX114" s="114"/>
      <c r="GY114" s="114"/>
      <c r="GZ114" s="114"/>
      <c r="HA114" s="114"/>
      <c r="HB114" s="114"/>
      <c r="HC114" s="114"/>
      <c r="HD114" s="114"/>
      <c r="HE114" s="114"/>
      <c r="HF114" s="114"/>
      <c r="HG114" s="114"/>
      <c r="HH114" s="114"/>
      <c r="HI114" s="114"/>
      <c r="HJ114" s="114"/>
      <c r="HK114" s="114"/>
      <c r="HL114" s="114"/>
      <c r="HM114" s="114"/>
      <c r="HN114" s="114"/>
      <c r="HO114" s="114"/>
      <c r="HP114" s="114"/>
      <c r="HQ114" s="114"/>
      <c r="HR114" s="114"/>
      <c r="HS114" s="114"/>
      <c r="HT114" s="114"/>
      <c r="HU114" s="114"/>
      <c r="HV114" s="114"/>
      <c r="HW114" s="114"/>
      <c r="HX114" s="114"/>
      <c r="HY114" s="114"/>
      <c r="HZ114" s="114"/>
      <c r="IA114" s="114"/>
      <c r="IB114" s="114"/>
      <c r="IC114" s="114"/>
      <c r="ID114" s="114"/>
      <c r="IE114" s="114"/>
      <c r="IF114" s="114"/>
      <c r="IG114" s="114"/>
      <c r="IH114" s="114"/>
      <c r="II114" s="114"/>
      <c r="IJ114" s="114"/>
      <c r="IK114" s="114"/>
      <c r="IL114" s="114"/>
      <c r="IM114" s="114"/>
      <c r="IN114" s="114"/>
      <c r="IO114" s="114"/>
      <c r="IP114" s="114"/>
      <c r="IQ114" s="114"/>
      <c r="IR114" s="114"/>
      <c r="IS114" s="114"/>
      <c r="IT114" s="114"/>
      <c r="IU114" s="114"/>
      <c r="IV114" s="114"/>
    </row>
    <row r="115" spans="1:256" s="49" customFormat="1" ht="20.25" customHeight="1" x14ac:dyDescent="0.15">
      <c r="A115" s="261"/>
      <c r="B115" s="75" t="s">
        <v>32</v>
      </c>
      <c r="C115" s="76">
        <v>932.47006499999998</v>
      </c>
      <c r="D115" s="76">
        <v>1991</v>
      </c>
      <c r="E115" s="82">
        <v>42.167319476994301</v>
      </c>
      <c r="F115" s="82">
        <v>4648.1418709999998</v>
      </c>
      <c r="G115" s="76">
        <v>2292</v>
      </c>
      <c r="H115" s="76">
        <v>8.1225000000000006E-2</v>
      </c>
      <c r="I115" s="76">
        <v>1</v>
      </c>
      <c r="J115" s="76">
        <v>19.187899999999999</v>
      </c>
      <c r="K115" s="76">
        <v>5</v>
      </c>
      <c r="L115" s="76">
        <v>826.18438600000002</v>
      </c>
      <c r="M115" s="76">
        <v>1744</v>
      </c>
      <c r="N115" s="76">
        <v>39.217688070956903</v>
      </c>
      <c r="O115" s="76">
        <v>4370.343226</v>
      </c>
      <c r="P115" s="76">
        <v>1773</v>
      </c>
      <c r="Q115" s="76">
        <v>160.71386699999999</v>
      </c>
      <c r="R115" s="76">
        <v>336</v>
      </c>
      <c r="S115" s="76">
        <v>9662.2686395954097</v>
      </c>
      <c r="T115" s="76">
        <v>1004.217362</v>
      </c>
      <c r="U115" s="76">
        <v>426</v>
      </c>
      <c r="V115" s="76">
        <v>826.10226699999998</v>
      </c>
      <c r="W115" s="76">
        <v>1743</v>
      </c>
      <c r="X115" s="76">
        <v>39.242986083315799</v>
      </c>
      <c r="Y115" s="76">
        <v>4369.8407260000004</v>
      </c>
      <c r="Z115" s="76">
        <v>1770</v>
      </c>
      <c r="AA115" s="76">
        <v>8.2118999999999998E-2</v>
      </c>
      <c r="AB115" s="76">
        <v>1</v>
      </c>
      <c r="AC115" s="76">
        <v>0.50249999999999995</v>
      </c>
      <c r="AD115" s="76">
        <v>3</v>
      </c>
      <c r="AE115" s="76">
        <v>0</v>
      </c>
      <c r="AF115" s="76">
        <v>0</v>
      </c>
      <c r="AG115" s="76">
        <v>0</v>
      </c>
      <c r="AH115" s="76">
        <v>0</v>
      </c>
      <c r="AI115" s="76">
        <v>28.119088999999999</v>
      </c>
      <c r="AJ115" s="76">
        <v>210</v>
      </c>
      <c r="AK115" s="76">
        <v>107.04103499999999</v>
      </c>
      <c r="AL115" s="76">
        <v>279</v>
      </c>
      <c r="AM115" s="76">
        <v>28.119088999999999</v>
      </c>
      <c r="AN115" s="76">
        <v>210</v>
      </c>
      <c r="AO115" s="76">
        <v>107.04103499999999</v>
      </c>
      <c r="AP115" s="76">
        <v>279</v>
      </c>
      <c r="AQ115" s="76">
        <v>0.16492100000000001</v>
      </c>
      <c r="AR115" s="76">
        <v>6</v>
      </c>
      <c r="AS115" s="76">
        <v>13.161652999999999</v>
      </c>
      <c r="AT115" s="76">
        <v>64</v>
      </c>
      <c r="AU115" s="76">
        <v>0</v>
      </c>
      <c r="AV115" s="76">
        <v>0</v>
      </c>
      <c r="AW115" s="76">
        <v>0</v>
      </c>
      <c r="AX115" s="76">
        <v>0</v>
      </c>
      <c r="AY115" s="76">
        <v>0</v>
      </c>
      <c r="AZ115" s="76">
        <v>0</v>
      </c>
      <c r="BA115" s="76">
        <v>0</v>
      </c>
      <c r="BB115" s="76">
        <v>0</v>
      </c>
      <c r="BC115" s="76">
        <v>0</v>
      </c>
      <c r="BD115" s="76">
        <v>0</v>
      </c>
      <c r="BE115" s="76">
        <v>0</v>
      </c>
      <c r="BF115" s="76">
        <v>0</v>
      </c>
      <c r="BG115" s="76">
        <v>25.787476000000002</v>
      </c>
      <c r="BH115" s="76">
        <v>10</v>
      </c>
      <c r="BI115" s="76">
        <v>104.599372</v>
      </c>
      <c r="BJ115" s="76">
        <v>45</v>
      </c>
      <c r="BK115" s="76">
        <v>41.005623</v>
      </c>
      <c r="BL115" s="76">
        <v>2</v>
      </c>
      <c r="BM115" s="76">
        <v>20.744264999999999</v>
      </c>
      <c r="BN115" s="76">
        <v>45</v>
      </c>
      <c r="BO115" s="76">
        <v>11.123993</v>
      </c>
      <c r="BP115" s="76">
        <v>18</v>
      </c>
      <c r="BQ115" s="76">
        <v>13.06442</v>
      </c>
      <c r="BR115" s="76">
        <v>81</v>
      </c>
      <c r="BS115" s="76">
        <v>0</v>
      </c>
      <c r="BT115" s="76">
        <v>0</v>
      </c>
      <c r="BU115" s="76">
        <v>0</v>
      </c>
      <c r="BV115" s="76">
        <v>0</v>
      </c>
      <c r="BW115" s="110">
        <f t="shared" si="4"/>
        <v>932.46671300000014</v>
      </c>
      <c r="BX115" s="110">
        <f t="shared" si="5"/>
        <v>3.3519999998361527E-3</v>
      </c>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c r="IS115" s="59"/>
      <c r="IT115" s="59"/>
      <c r="IU115" s="59"/>
      <c r="IV115" s="59"/>
    </row>
    <row r="116" spans="1:256" s="49" customFormat="1" ht="20.25" customHeight="1" x14ac:dyDescent="0.15">
      <c r="A116" s="261"/>
      <c r="B116" s="75" t="s">
        <v>33</v>
      </c>
      <c r="C116" s="74">
        <v>470.78118900020002</v>
      </c>
      <c r="D116" s="74">
        <v>876</v>
      </c>
      <c r="E116" s="82">
        <v>90.979087223180343</v>
      </c>
      <c r="F116" s="82">
        <v>1152.70974</v>
      </c>
      <c r="G116" s="74">
        <v>704</v>
      </c>
      <c r="H116" s="76">
        <v>1.9438150505000003</v>
      </c>
      <c r="I116" s="76">
        <v>1</v>
      </c>
      <c r="J116" s="76">
        <v>9.98</v>
      </c>
      <c r="K116" s="76">
        <v>15</v>
      </c>
      <c r="L116" s="74">
        <v>354.03047209049998</v>
      </c>
      <c r="M116" s="74">
        <v>432</v>
      </c>
      <c r="N116" s="74">
        <v>84.577035615644874</v>
      </c>
      <c r="O116" s="74">
        <v>998.82225999999991</v>
      </c>
      <c r="P116" s="74">
        <v>337</v>
      </c>
      <c r="Q116" s="74">
        <v>6.7473739999999989</v>
      </c>
      <c r="R116" s="74">
        <v>17</v>
      </c>
      <c r="S116" s="74">
        <v>134.9461305386946</v>
      </c>
      <c r="T116" s="74">
        <v>51.391731</v>
      </c>
      <c r="U116" s="74">
        <v>19</v>
      </c>
      <c r="V116" s="76">
        <v>317.39718909049998</v>
      </c>
      <c r="W116" s="76">
        <v>380</v>
      </c>
      <c r="X116" s="74">
        <v>79.665731749943376</v>
      </c>
      <c r="Y116" s="76">
        <v>845.01948499999992</v>
      </c>
      <c r="Z116" s="76">
        <v>277</v>
      </c>
      <c r="AA116" s="74">
        <v>36.633282999999999</v>
      </c>
      <c r="AB116" s="74">
        <v>52</v>
      </c>
      <c r="AC116" s="74">
        <v>153.802775</v>
      </c>
      <c r="AD116" s="74">
        <v>60</v>
      </c>
      <c r="AE116" s="74">
        <v>0</v>
      </c>
      <c r="AF116" s="74">
        <v>0</v>
      </c>
      <c r="AG116" s="74">
        <v>0</v>
      </c>
      <c r="AH116" s="74">
        <v>0</v>
      </c>
      <c r="AI116" s="76">
        <v>32.407571784300004</v>
      </c>
      <c r="AJ116" s="76">
        <v>424</v>
      </c>
      <c r="AK116" s="74">
        <v>28.147479999999998</v>
      </c>
      <c r="AL116" s="74">
        <v>305</v>
      </c>
      <c r="AM116" s="76">
        <v>32.407571784300004</v>
      </c>
      <c r="AN116" s="76">
        <v>424</v>
      </c>
      <c r="AO116" s="74">
        <v>28.147479999999998</v>
      </c>
      <c r="AP116" s="74">
        <v>305</v>
      </c>
      <c r="AQ116" s="76">
        <v>0</v>
      </c>
      <c r="AR116" s="76">
        <v>0</v>
      </c>
      <c r="AS116" s="74">
        <v>0</v>
      </c>
      <c r="AT116" s="74">
        <v>0</v>
      </c>
      <c r="AU116" s="76">
        <v>0</v>
      </c>
      <c r="AV116" s="76">
        <v>0</v>
      </c>
      <c r="AW116" s="74">
        <v>0</v>
      </c>
      <c r="AX116" s="74">
        <v>0</v>
      </c>
      <c r="AY116" s="76">
        <v>0</v>
      </c>
      <c r="AZ116" s="76">
        <v>0</v>
      </c>
      <c r="BA116" s="74">
        <v>28.27</v>
      </c>
      <c r="BB116" s="74">
        <v>19</v>
      </c>
      <c r="BC116" s="76">
        <v>0</v>
      </c>
      <c r="BD116" s="76">
        <v>0</v>
      </c>
      <c r="BE116" s="74">
        <v>0</v>
      </c>
      <c r="BF116" s="74">
        <v>0</v>
      </c>
      <c r="BG116" s="76">
        <v>70.086602555200002</v>
      </c>
      <c r="BH116" s="76">
        <v>4</v>
      </c>
      <c r="BI116" s="74">
        <v>70.489999999999995</v>
      </c>
      <c r="BJ116" s="74">
        <v>25</v>
      </c>
      <c r="BK116" s="76">
        <v>6.2344267243000004</v>
      </c>
      <c r="BL116" s="76">
        <v>5</v>
      </c>
      <c r="BM116" s="74">
        <v>17</v>
      </c>
      <c r="BN116" s="74">
        <v>3</v>
      </c>
      <c r="BO116" s="76">
        <v>6.0783007953999997</v>
      </c>
      <c r="BP116" s="76">
        <v>10</v>
      </c>
      <c r="BQ116" s="74">
        <v>0</v>
      </c>
      <c r="BR116" s="74">
        <v>0</v>
      </c>
      <c r="BS116" s="76">
        <v>1.865174681370263E-14</v>
      </c>
      <c r="BT116" s="76">
        <v>0</v>
      </c>
      <c r="BU116" s="74">
        <v>8.5265128291212022E-14</v>
      </c>
      <c r="BV116" s="74">
        <v>0</v>
      </c>
      <c r="BW116" s="110">
        <f t="shared" si="4"/>
        <v>470.78118900020002</v>
      </c>
      <c r="BX116" s="110">
        <f t="shared" si="5"/>
        <v>0</v>
      </c>
      <c r="BY116" s="109"/>
      <c r="BZ116" s="109"/>
      <c r="CA116" s="109"/>
      <c r="CB116" s="109"/>
      <c r="CC116" s="109"/>
      <c r="CD116" s="109"/>
      <c r="CE116" s="109"/>
      <c r="CF116" s="109"/>
      <c r="CG116" s="109"/>
      <c r="CH116" s="109"/>
      <c r="CI116" s="109"/>
      <c r="CJ116" s="109"/>
      <c r="CK116" s="109"/>
      <c r="CL116" s="109"/>
      <c r="CM116" s="109"/>
      <c r="CN116" s="109"/>
      <c r="CO116" s="109"/>
      <c r="CP116" s="109"/>
      <c r="CQ116" s="109"/>
      <c r="CR116" s="109"/>
      <c r="CS116" s="109"/>
      <c r="CT116" s="109"/>
      <c r="IS116" s="59"/>
      <c r="IT116" s="59"/>
      <c r="IU116" s="59"/>
      <c r="IV116" s="59"/>
    </row>
    <row r="117" spans="1:256" s="49" customFormat="1" ht="20.25" customHeight="1" x14ac:dyDescent="0.15">
      <c r="A117" s="261"/>
      <c r="B117" s="75" t="s">
        <v>34</v>
      </c>
      <c r="C117" s="74">
        <v>229.30821800000001</v>
      </c>
      <c r="D117" s="74">
        <v>722</v>
      </c>
      <c r="E117" s="82">
        <v>41.2242323332014</v>
      </c>
      <c r="F117" s="82">
        <v>1029.9419889999999</v>
      </c>
      <c r="G117" s="74">
        <v>295</v>
      </c>
      <c r="H117" s="74">
        <v>0</v>
      </c>
      <c r="I117" s="74">
        <v>1</v>
      </c>
      <c r="J117" s="74">
        <v>4.9000000000000004</v>
      </c>
      <c r="K117" s="74">
        <v>6</v>
      </c>
      <c r="L117" s="74">
        <v>201.18259399999999</v>
      </c>
      <c r="M117" s="74">
        <v>518</v>
      </c>
      <c r="N117" s="74">
        <v>39.777320108771399</v>
      </c>
      <c r="O117" s="74">
        <v>917.57758899999999</v>
      </c>
      <c r="P117" s="74">
        <v>261</v>
      </c>
      <c r="Q117" s="74">
        <v>120.220105</v>
      </c>
      <c r="R117" s="74">
        <v>221</v>
      </c>
      <c r="S117" s="74">
        <v>1521.30707522327</v>
      </c>
      <c r="T117" s="74">
        <v>320.96519999999998</v>
      </c>
      <c r="U117" s="74">
        <v>112</v>
      </c>
      <c r="V117" s="74">
        <v>201.18259399999999</v>
      </c>
      <c r="W117" s="74">
        <v>517</v>
      </c>
      <c r="X117" s="74">
        <v>39.813858383025298</v>
      </c>
      <c r="Y117" s="74">
        <v>917.37758899999994</v>
      </c>
      <c r="Z117" s="74">
        <v>260</v>
      </c>
      <c r="AA117" s="74">
        <v>0</v>
      </c>
      <c r="AB117" s="74">
        <v>0</v>
      </c>
      <c r="AC117" s="74">
        <v>0.2</v>
      </c>
      <c r="AD117" s="74">
        <v>1</v>
      </c>
      <c r="AE117" s="74">
        <v>0</v>
      </c>
      <c r="AF117" s="74">
        <v>1</v>
      </c>
      <c r="AG117" s="74">
        <v>0</v>
      </c>
      <c r="AH117" s="74">
        <v>0</v>
      </c>
      <c r="AI117" s="74"/>
      <c r="AJ117" s="74"/>
      <c r="AK117" s="74"/>
      <c r="AL117" s="74"/>
      <c r="AM117" s="74"/>
      <c r="AN117" s="74"/>
      <c r="AO117" s="74"/>
      <c r="AP117" s="74"/>
      <c r="AQ117" s="74">
        <v>0</v>
      </c>
      <c r="AR117" s="74">
        <v>0</v>
      </c>
      <c r="AS117" s="74">
        <v>1.1000000000000001</v>
      </c>
      <c r="AT117" s="74">
        <v>1</v>
      </c>
      <c r="AU117" s="74">
        <v>0</v>
      </c>
      <c r="AV117" s="74">
        <v>0</v>
      </c>
      <c r="AW117" s="74">
        <v>0</v>
      </c>
      <c r="AX117" s="74">
        <v>0</v>
      </c>
      <c r="AY117" s="74">
        <v>0</v>
      </c>
      <c r="AZ117" s="74">
        <v>0</v>
      </c>
      <c r="BA117" s="74">
        <v>0</v>
      </c>
      <c r="BB117" s="74">
        <v>0</v>
      </c>
      <c r="BC117" s="74">
        <v>0</v>
      </c>
      <c r="BD117" s="74">
        <v>0</v>
      </c>
      <c r="BE117" s="74">
        <v>0</v>
      </c>
      <c r="BF117" s="74">
        <v>0</v>
      </c>
      <c r="BG117" s="74">
        <v>2.725787</v>
      </c>
      <c r="BH117" s="74">
        <v>6</v>
      </c>
      <c r="BI117" s="74">
        <v>89.06</v>
      </c>
      <c r="BJ117" s="74">
        <v>14</v>
      </c>
      <c r="BK117" s="74">
        <v>20.807963000000001</v>
      </c>
      <c r="BL117" s="74">
        <v>194</v>
      </c>
      <c r="BM117" s="74">
        <v>17.304400000000001</v>
      </c>
      <c r="BN117" s="74">
        <v>13</v>
      </c>
      <c r="BO117" s="74">
        <v>4.5918739999999998</v>
      </c>
      <c r="BP117" s="74">
        <v>3</v>
      </c>
      <c r="BQ117" s="74">
        <v>0</v>
      </c>
      <c r="BR117" s="74">
        <v>0</v>
      </c>
      <c r="BS117" s="74">
        <v>0</v>
      </c>
      <c r="BT117" s="74">
        <v>0</v>
      </c>
      <c r="BU117" s="74">
        <v>0</v>
      </c>
      <c r="BV117" s="74">
        <v>0</v>
      </c>
      <c r="BW117" s="110">
        <f t="shared" si="4"/>
        <v>229.30821799999998</v>
      </c>
      <c r="BX117" s="110">
        <f t="shared" si="5"/>
        <v>0</v>
      </c>
      <c r="BY117" s="109"/>
      <c r="BZ117" s="109"/>
      <c r="CA117" s="109"/>
      <c r="CB117" s="109"/>
      <c r="CC117" s="109"/>
      <c r="CD117" s="109"/>
      <c r="CE117" s="109"/>
      <c r="CF117" s="109"/>
      <c r="CG117" s="109"/>
      <c r="CH117" s="109"/>
      <c r="CI117" s="109"/>
      <c r="CJ117" s="109"/>
      <c r="CK117" s="109"/>
      <c r="CL117" s="109"/>
      <c r="CM117" s="109"/>
      <c r="CN117" s="109"/>
      <c r="CO117" s="109"/>
      <c r="CP117" s="109"/>
      <c r="CQ117" s="109"/>
      <c r="CR117" s="109"/>
      <c r="CS117" s="109"/>
      <c r="CT117" s="109"/>
      <c r="IS117" s="59"/>
      <c r="IT117" s="59"/>
      <c r="IU117" s="59"/>
      <c r="IV117" s="59"/>
    </row>
    <row r="118" spans="1:256" s="49" customFormat="1" ht="20.25" customHeight="1" x14ac:dyDescent="0.15">
      <c r="A118" s="261"/>
      <c r="B118" s="75" t="s">
        <v>35</v>
      </c>
      <c r="C118" s="74">
        <v>59.805759000000002</v>
      </c>
      <c r="D118" s="74">
        <v>125</v>
      </c>
      <c r="E118" s="82">
        <v>69.126997495497093</v>
      </c>
      <c r="F118" s="82">
        <v>264.10783500000002</v>
      </c>
      <c r="G118" s="74">
        <v>135</v>
      </c>
      <c r="H118" s="74"/>
      <c r="I118" s="74"/>
      <c r="J118" s="74"/>
      <c r="K118" s="74"/>
      <c r="L118" s="74">
        <v>55.75</v>
      </c>
      <c r="M118" s="74">
        <v>123</v>
      </c>
      <c r="N118" s="74">
        <v>80.940213130462595</v>
      </c>
      <c r="O118" s="74">
        <v>167.49483499999999</v>
      </c>
      <c r="P118" s="74">
        <v>106</v>
      </c>
      <c r="Q118" s="74">
        <v>14.9596</v>
      </c>
      <c r="R118" s="74">
        <v>45</v>
      </c>
      <c r="S118" s="74">
        <v>46.8363207470818</v>
      </c>
      <c r="T118" s="74">
        <v>15.662825</v>
      </c>
      <c r="U118" s="74">
        <v>25</v>
      </c>
      <c r="V118" s="74">
        <v>55.75</v>
      </c>
      <c r="W118" s="74">
        <v>123</v>
      </c>
      <c r="X118" s="74">
        <v>80.940213130462595</v>
      </c>
      <c r="Y118" s="74">
        <v>167.49483499999999</v>
      </c>
      <c r="Z118" s="74">
        <v>106</v>
      </c>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v>4.0557590000000001</v>
      </c>
      <c r="BL118" s="74">
        <v>2</v>
      </c>
      <c r="BM118" s="74">
        <v>96.613</v>
      </c>
      <c r="BN118" s="74">
        <v>29</v>
      </c>
      <c r="BO118" s="74"/>
      <c r="BP118" s="74"/>
      <c r="BQ118" s="74"/>
      <c r="BR118" s="74"/>
      <c r="BS118" s="74"/>
      <c r="BT118" s="74"/>
      <c r="BU118" s="74"/>
      <c r="BV118" s="74"/>
      <c r="BW118" s="110">
        <f t="shared" si="4"/>
        <v>59.805759000000002</v>
      </c>
      <c r="BX118" s="110">
        <f t="shared" si="5"/>
        <v>0</v>
      </c>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c r="IS118" s="59"/>
      <c r="IT118" s="59"/>
      <c r="IU118" s="59"/>
      <c r="IV118" s="59"/>
    </row>
    <row r="119" spans="1:256" s="49" customFormat="1" ht="20.25" customHeight="1" x14ac:dyDescent="0.15">
      <c r="A119" s="261"/>
      <c r="B119" s="75" t="s">
        <v>117</v>
      </c>
      <c r="C119" s="74">
        <v>120.083979</v>
      </c>
      <c r="D119" s="74">
        <v>196</v>
      </c>
      <c r="E119" s="82">
        <v>70.782531961589598</v>
      </c>
      <c r="F119" s="82">
        <v>654.33001200000001</v>
      </c>
      <c r="G119" s="74">
        <v>134</v>
      </c>
      <c r="H119" s="74">
        <v>0</v>
      </c>
      <c r="I119" s="74">
        <v>0</v>
      </c>
      <c r="J119" s="74">
        <v>1.4772559999999999</v>
      </c>
      <c r="K119" s="74">
        <v>1</v>
      </c>
      <c r="L119" s="74">
        <v>113.576622</v>
      </c>
      <c r="M119" s="74">
        <v>161</v>
      </c>
      <c r="N119" s="74">
        <v>93.882988427217796</v>
      </c>
      <c r="O119" s="74">
        <v>380.68503600000003</v>
      </c>
      <c r="P119" s="74">
        <v>92</v>
      </c>
      <c r="Q119" s="74">
        <v>0</v>
      </c>
      <c r="R119" s="74"/>
      <c r="S119" s="74" t="e">
        <v>#DIV/0!</v>
      </c>
      <c r="T119" s="74">
        <v>0</v>
      </c>
      <c r="U119" s="74">
        <v>0</v>
      </c>
      <c r="V119" s="74">
        <v>73.827077000000003</v>
      </c>
      <c r="W119" s="74">
        <v>96</v>
      </c>
      <c r="X119" s="74">
        <v>93.050905574421193</v>
      </c>
      <c r="Y119" s="74">
        <v>242.92688899999999</v>
      </c>
      <c r="Z119" s="74">
        <v>55</v>
      </c>
      <c r="AA119" s="74">
        <v>39.749544999999998</v>
      </c>
      <c r="AB119" s="74">
        <v>65</v>
      </c>
      <c r="AC119" s="74">
        <v>137.75814700000001</v>
      </c>
      <c r="AD119" s="74">
        <v>37</v>
      </c>
      <c r="AE119" s="74">
        <v>0</v>
      </c>
      <c r="AF119" s="74">
        <v>0</v>
      </c>
      <c r="AG119" s="74">
        <v>0</v>
      </c>
      <c r="AH119" s="74">
        <v>0</v>
      </c>
      <c r="AI119" s="74"/>
      <c r="AJ119" s="74"/>
      <c r="AK119" s="74"/>
      <c r="AL119" s="74"/>
      <c r="AM119" s="74"/>
      <c r="AN119" s="74"/>
      <c r="AO119" s="74"/>
      <c r="AP119" s="74"/>
      <c r="AQ119" s="74"/>
      <c r="AR119" s="74"/>
      <c r="AS119" s="74">
        <v>7.8361E-2</v>
      </c>
      <c r="AT119" s="74">
        <v>1</v>
      </c>
      <c r="AU119" s="74">
        <v>0</v>
      </c>
      <c r="AV119" s="74">
        <v>0</v>
      </c>
      <c r="AW119" s="74">
        <v>0.38410100000000003</v>
      </c>
      <c r="AX119" s="74">
        <v>1</v>
      </c>
      <c r="AY119" s="74"/>
      <c r="AZ119" s="74"/>
      <c r="BA119" s="74">
        <v>0</v>
      </c>
      <c r="BB119" s="74">
        <v>0</v>
      </c>
      <c r="BC119" s="74">
        <v>0</v>
      </c>
      <c r="BD119" s="74">
        <v>0</v>
      </c>
      <c r="BE119" s="74">
        <v>0</v>
      </c>
      <c r="BF119" s="74">
        <v>0</v>
      </c>
      <c r="BG119" s="74">
        <v>2.928582</v>
      </c>
      <c r="BH119" s="74">
        <v>12</v>
      </c>
      <c r="BI119" s="74">
        <v>62.635812000000001</v>
      </c>
      <c r="BJ119" s="74">
        <v>11</v>
      </c>
      <c r="BK119" s="74">
        <v>3.2686649999999999</v>
      </c>
      <c r="BL119" s="74">
        <v>22</v>
      </c>
      <c r="BM119" s="74">
        <v>202.57545300000001</v>
      </c>
      <c r="BN119" s="74">
        <v>25</v>
      </c>
      <c r="BO119" s="74">
        <v>0.31011</v>
      </c>
      <c r="BP119" s="74">
        <v>1</v>
      </c>
      <c r="BQ119" s="74">
        <v>6.4939929999999997</v>
      </c>
      <c r="BR119" s="74">
        <v>3</v>
      </c>
      <c r="BS119" s="74"/>
      <c r="BT119" s="74"/>
      <c r="BU119" s="74"/>
      <c r="BV119" s="74"/>
      <c r="BW119" s="110">
        <f t="shared" si="4"/>
        <v>120.083979</v>
      </c>
      <c r="BX119" s="110">
        <f t="shared" si="5"/>
        <v>0</v>
      </c>
      <c r="BY119" s="109"/>
      <c r="BZ119" s="109"/>
      <c r="CA119" s="109"/>
      <c r="CB119" s="109"/>
      <c r="CC119" s="109"/>
      <c r="CD119" s="109"/>
      <c r="CE119" s="109"/>
      <c r="CF119" s="109"/>
      <c r="CG119" s="109"/>
      <c r="CH119" s="109"/>
      <c r="CI119" s="109"/>
      <c r="CJ119" s="109"/>
      <c r="CK119" s="109"/>
      <c r="CL119" s="109"/>
      <c r="CM119" s="109"/>
      <c r="CN119" s="109"/>
      <c r="CO119" s="109"/>
      <c r="CP119" s="109"/>
      <c r="CQ119" s="109"/>
      <c r="CR119" s="109"/>
      <c r="CS119" s="109"/>
      <c r="CT119" s="109"/>
      <c r="IS119" s="59"/>
      <c r="IT119" s="59"/>
      <c r="IU119" s="59"/>
      <c r="IV119" s="59"/>
    </row>
    <row r="120" spans="1:256" s="49" customFormat="1" ht="20.25" customHeight="1" x14ac:dyDescent="0.15">
      <c r="A120" s="261"/>
      <c r="B120" s="75" t="s">
        <v>44</v>
      </c>
      <c r="C120" s="74">
        <v>63.529445000000003</v>
      </c>
      <c r="D120" s="74">
        <v>170</v>
      </c>
      <c r="E120" s="82">
        <v>28.3752790961763</v>
      </c>
      <c r="F120" s="82">
        <v>316.17189999999999</v>
      </c>
      <c r="G120" s="74">
        <v>196</v>
      </c>
      <c r="H120" s="74">
        <v>0</v>
      </c>
      <c r="I120" s="74">
        <v>0</v>
      </c>
      <c r="J120" s="74">
        <v>0</v>
      </c>
      <c r="K120" s="74">
        <v>0</v>
      </c>
      <c r="L120" s="74">
        <v>58.629421999999998</v>
      </c>
      <c r="M120" s="74">
        <v>162</v>
      </c>
      <c r="N120" s="74">
        <v>29.043400333183499</v>
      </c>
      <c r="O120" s="74">
        <v>296.15289999999999</v>
      </c>
      <c r="P120" s="74">
        <v>139</v>
      </c>
      <c r="Q120" s="74">
        <v>4.1607469999999998</v>
      </c>
      <c r="R120" s="74">
        <v>23</v>
      </c>
      <c r="S120" s="74">
        <v>21.918095393545901</v>
      </c>
      <c r="T120" s="74">
        <v>26.5763</v>
      </c>
      <c r="U120" s="74">
        <v>11</v>
      </c>
      <c r="V120" s="74">
        <v>48.224764999999998</v>
      </c>
      <c r="W120" s="74">
        <v>126</v>
      </c>
      <c r="X120" s="74">
        <v>26.166685687457498</v>
      </c>
      <c r="Y120" s="74">
        <v>160.00360000000001</v>
      </c>
      <c r="Z120" s="74">
        <v>83</v>
      </c>
      <c r="AA120" s="74">
        <v>2.7215280000000002</v>
      </c>
      <c r="AB120" s="74">
        <v>13</v>
      </c>
      <c r="AC120" s="74">
        <v>71.234899999999996</v>
      </c>
      <c r="AD120" s="74">
        <v>29</v>
      </c>
      <c r="AE120" s="74">
        <v>7.6831290000000001</v>
      </c>
      <c r="AF120" s="74">
        <v>23</v>
      </c>
      <c r="AG120" s="74">
        <v>64.914400000000001</v>
      </c>
      <c r="AH120" s="74">
        <v>27</v>
      </c>
      <c r="AI120" s="74">
        <v>0</v>
      </c>
      <c r="AJ120" s="74">
        <v>0</v>
      </c>
      <c r="AK120" s="74">
        <v>0</v>
      </c>
      <c r="AL120" s="74">
        <v>0</v>
      </c>
      <c r="AM120" s="74">
        <v>0</v>
      </c>
      <c r="AN120" s="74">
        <v>0</v>
      </c>
      <c r="AO120" s="74">
        <v>0</v>
      </c>
      <c r="AP120" s="74">
        <v>0</v>
      </c>
      <c r="AQ120" s="74">
        <v>0</v>
      </c>
      <c r="AR120" s="74">
        <v>0</v>
      </c>
      <c r="AS120" s="74">
        <v>0</v>
      </c>
      <c r="AT120" s="74">
        <v>0</v>
      </c>
      <c r="AU120" s="74">
        <v>0</v>
      </c>
      <c r="AV120" s="74">
        <v>0</v>
      </c>
      <c r="AW120" s="74">
        <v>0</v>
      </c>
      <c r="AX120" s="74">
        <v>0</v>
      </c>
      <c r="AY120" s="74">
        <v>0</v>
      </c>
      <c r="AZ120" s="74">
        <v>0</v>
      </c>
      <c r="BA120" s="74">
        <v>0</v>
      </c>
      <c r="BB120" s="74">
        <v>0</v>
      </c>
      <c r="BC120" s="74">
        <v>0</v>
      </c>
      <c r="BD120" s="74">
        <v>0</v>
      </c>
      <c r="BE120" s="74">
        <v>0</v>
      </c>
      <c r="BF120" s="74">
        <v>0</v>
      </c>
      <c r="BG120" s="74">
        <v>0.36291299999999999</v>
      </c>
      <c r="BH120" s="74">
        <v>4</v>
      </c>
      <c r="BI120" s="74">
        <v>7.2797000000000001</v>
      </c>
      <c r="BJ120" s="74">
        <v>36</v>
      </c>
      <c r="BK120" s="74">
        <v>4.0010199999999996</v>
      </c>
      <c r="BL120" s="74">
        <v>4</v>
      </c>
      <c r="BM120" s="74">
        <v>5.3825000000000003</v>
      </c>
      <c r="BN120" s="74">
        <v>21</v>
      </c>
      <c r="BO120" s="74">
        <v>0.53608999999999996</v>
      </c>
      <c r="BP120" s="74">
        <v>0</v>
      </c>
      <c r="BQ120" s="74">
        <v>7.3567999999999998</v>
      </c>
      <c r="BR120" s="74">
        <v>0</v>
      </c>
      <c r="BS120" s="74">
        <v>0</v>
      </c>
      <c r="BT120" s="74">
        <v>0</v>
      </c>
      <c r="BU120" s="74">
        <v>0</v>
      </c>
      <c r="BV120" s="74">
        <v>0</v>
      </c>
      <c r="BW120" s="110">
        <f t="shared" si="4"/>
        <v>63.529444999999996</v>
      </c>
      <c r="BX120" s="110">
        <f t="shared" si="5"/>
        <v>0</v>
      </c>
      <c r="BY120" s="109"/>
      <c r="BZ120" s="109"/>
      <c r="CA120" s="109"/>
      <c r="CB120" s="109"/>
      <c r="CC120" s="109"/>
      <c r="CD120" s="109"/>
      <c r="CE120" s="109"/>
      <c r="CF120" s="109"/>
      <c r="CG120" s="109"/>
      <c r="CH120" s="109"/>
      <c r="CI120" s="109"/>
      <c r="CJ120" s="109"/>
      <c r="CK120" s="109"/>
      <c r="CL120" s="109"/>
      <c r="CM120" s="109"/>
      <c r="CN120" s="109"/>
      <c r="CO120" s="109"/>
      <c r="CP120" s="109"/>
      <c r="CQ120" s="109"/>
      <c r="CR120" s="109"/>
      <c r="CS120" s="109"/>
      <c r="CT120" s="109"/>
      <c r="IS120" s="59"/>
      <c r="IT120" s="59"/>
      <c r="IU120" s="59"/>
      <c r="IV120" s="59"/>
    </row>
    <row r="121" spans="1:256" s="49" customFormat="1" ht="20.25" customHeight="1" x14ac:dyDescent="0.15">
      <c r="A121" s="261"/>
      <c r="B121" s="75" t="s">
        <v>37</v>
      </c>
      <c r="C121" s="81">
        <v>31.65</v>
      </c>
      <c r="D121" s="81">
        <v>147</v>
      </c>
      <c r="E121" s="82">
        <v>52.944128471060601</v>
      </c>
      <c r="F121" s="82">
        <v>0</v>
      </c>
      <c r="G121" s="81">
        <v>2</v>
      </c>
      <c r="H121" s="74">
        <v>0</v>
      </c>
      <c r="I121" s="74">
        <v>0</v>
      </c>
      <c r="J121" s="74">
        <v>0</v>
      </c>
      <c r="K121" s="74">
        <v>0</v>
      </c>
      <c r="L121" s="81">
        <v>14.24</v>
      </c>
      <c r="M121" s="81">
        <v>38</v>
      </c>
      <c r="N121" s="81">
        <v>23.993260320134802</v>
      </c>
      <c r="O121" s="81">
        <v>0</v>
      </c>
      <c r="P121" s="81">
        <v>2</v>
      </c>
      <c r="Q121" s="81">
        <v>0</v>
      </c>
      <c r="R121" s="81">
        <v>0</v>
      </c>
      <c r="S121" s="81" t="e">
        <v>#DIV/0!</v>
      </c>
      <c r="T121" s="81">
        <v>0</v>
      </c>
      <c r="U121" s="81">
        <v>0</v>
      </c>
      <c r="V121" s="81">
        <v>14.24</v>
      </c>
      <c r="W121" s="81">
        <v>38</v>
      </c>
      <c r="X121" s="81">
        <v>24.017540900657799</v>
      </c>
      <c r="Y121" s="81">
        <v>0</v>
      </c>
      <c r="Z121" s="81">
        <v>2</v>
      </c>
      <c r="AA121" s="81">
        <v>0</v>
      </c>
      <c r="AB121" s="81">
        <v>0</v>
      </c>
      <c r="AC121" s="81">
        <v>0</v>
      </c>
      <c r="AD121" s="81">
        <v>0</v>
      </c>
      <c r="AE121" s="81">
        <v>0</v>
      </c>
      <c r="AF121" s="81">
        <v>0</v>
      </c>
      <c r="AG121" s="81">
        <v>0</v>
      </c>
      <c r="AH121" s="81">
        <v>0</v>
      </c>
      <c r="AI121" s="81">
        <v>17.41</v>
      </c>
      <c r="AJ121" s="81">
        <v>109</v>
      </c>
      <c r="AK121" s="81">
        <v>0</v>
      </c>
      <c r="AL121" s="81">
        <v>0</v>
      </c>
      <c r="AM121" s="81">
        <v>0</v>
      </c>
      <c r="AN121" s="81">
        <v>0</v>
      </c>
      <c r="AO121" s="81">
        <v>0</v>
      </c>
      <c r="AP121" s="81">
        <v>0</v>
      </c>
      <c r="AQ121" s="81">
        <v>0</v>
      </c>
      <c r="AR121" s="81">
        <v>0</v>
      </c>
      <c r="AS121" s="81">
        <v>0</v>
      </c>
      <c r="AT121" s="81">
        <v>0</v>
      </c>
      <c r="AU121" s="81">
        <v>0</v>
      </c>
      <c r="AV121" s="81">
        <v>0</v>
      </c>
      <c r="AW121" s="81">
        <v>0</v>
      </c>
      <c r="AX121" s="81">
        <v>0</v>
      </c>
      <c r="AY121" s="81">
        <v>0</v>
      </c>
      <c r="AZ121" s="81">
        <v>0</v>
      </c>
      <c r="BA121" s="81">
        <v>0</v>
      </c>
      <c r="BB121" s="81">
        <v>0</v>
      </c>
      <c r="BC121" s="81">
        <v>0</v>
      </c>
      <c r="BD121" s="81">
        <v>0</v>
      </c>
      <c r="BE121" s="81">
        <v>0</v>
      </c>
      <c r="BF121" s="81">
        <v>0</v>
      </c>
      <c r="BG121" s="81">
        <v>0</v>
      </c>
      <c r="BH121" s="81">
        <v>0</v>
      </c>
      <c r="BI121" s="81">
        <v>0</v>
      </c>
      <c r="BJ121" s="81">
        <v>0</v>
      </c>
      <c r="BK121" s="81">
        <v>0</v>
      </c>
      <c r="BL121" s="81">
        <v>0</v>
      </c>
      <c r="BM121" s="81">
        <v>0</v>
      </c>
      <c r="BN121" s="81">
        <v>0</v>
      </c>
      <c r="BO121" s="81">
        <v>0</v>
      </c>
      <c r="BP121" s="81">
        <v>0</v>
      </c>
      <c r="BQ121" s="81">
        <v>0</v>
      </c>
      <c r="BR121" s="81">
        <v>0</v>
      </c>
      <c r="BS121" s="81">
        <v>0</v>
      </c>
      <c r="BT121" s="81">
        <v>0</v>
      </c>
      <c r="BU121" s="81">
        <v>0</v>
      </c>
      <c r="BV121" s="81">
        <v>0</v>
      </c>
      <c r="BW121" s="110">
        <f t="shared" si="4"/>
        <v>31.65</v>
      </c>
      <c r="BX121" s="110">
        <f t="shared" si="5"/>
        <v>0</v>
      </c>
      <c r="BY121" s="109"/>
      <c r="BZ121" s="109"/>
      <c r="CA121" s="109"/>
      <c r="CB121" s="109"/>
      <c r="CC121" s="109"/>
      <c r="CD121" s="109"/>
      <c r="CE121" s="109"/>
      <c r="CF121" s="109"/>
      <c r="CG121" s="109"/>
      <c r="CH121" s="109"/>
      <c r="CI121" s="109"/>
      <c r="CJ121" s="109"/>
      <c r="CK121" s="109"/>
      <c r="CL121" s="109"/>
      <c r="CM121" s="109"/>
      <c r="CN121" s="109"/>
      <c r="CO121" s="109"/>
      <c r="CP121" s="109"/>
      <c r="CQ121" s="109"/>
      <c r="CR121" s="109"/>
      <c r="CS121" s="109"/>
      <c r="CT121" s="109"/>
      <c r="IS121" s="59"/>
      <c r="IT121" s="59"/>
      <c r="IU121" s="59"/>
      <c r="IV121" s="59"/>
    </row>
    <row r="122" spans="1:256" s="49" customFormat="1" ht="20.25" customHeight="1" x14ac:dyDescent="0.15">
      <c r="A122" s="261"/>
      <c r="B122" s="75" t="s">
        <v>43</v>
      </c>
      <c r="C122" s="74">
        <v>43.2</v>
      </c>
      <c r="D122" s="74">
        <v>120</v>
      </c>
      <c r="E122" s="82">
        <v>29.1742353935918</v>
      </c>
      <c r="F122" s="82">
        <v>199.5</v>
      </c>
      <c r="G122" s="74">
        <v>196</v>
      </c>
      <c r="H122" s="74"/>
      <c r="I122" s="74"/>
      <c r="J122" s="74">
        <v>1.5</v>
      </c>
      <c r="K122" s="74">
        <v>1</v>
      </c>
      <c r="L122" s="74">
        <v>43.06</v>
      </c>
      <c r="M122" s="74">
        <v>117</v>
      </c>
      <c r="N122" s="74">
        <v>34.9770708299964</v>
      </c>
      <c r="O122" s="74">
        <v>176.58</v>
      </c>
      <c r="P122" s="74">
        <v>166</v>
      </c>
      <c r="Q122" s="74"/>
      <c r="R122" s="74"/>
      <c r="S122" s="74"/>
      <c r="T122" s="74"/>
      <c r="U122" s="74"/>
      <c r="V122" s="74">
        <v>30.21</v>
      </c>
      <c r="W122" s="74">
        <v>90</v>
      </c>
      <c r="X122" s="74">
        <v>34.9770708299964</v>
      </c>
      <c r="Y122" s="74">
        <v>74.22</v>
      </c>
      <c r="Z122" s="74">
        <v>75</v>
      </c>
      <c r="AA122" s="74">
        <v>12.85</v>
      </c>
      <c r="AB122" s="74">
        <v>27</v>
      </c>
      <c r="AC122" s="74">
        <v>102.36</v>
      </c>
      <c r="AD122" s="74">
        <v>91</v>
      </c>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v>0.02</v>
      </c>
      <c r="BH122" s="74">
        <v>1</v>
      </c>
      <c r="BI122" s="74">
        <v>0.92</v>
      </c>
      <c r="BJ122" s="74">
        <v>2</v>
      </c>
      <c r="BK122" s="74">
        <v>0.12</v>
      </c>
      <c r="BL122" s="74">
        <v>2</v>
      </c>
      <c r="BM122" s="74">
        <v>20.5</v>
      </c>
      <c r="BN122" s="74">
        <v>27</v>
      </c>
      <c r="BO122" s="74"/>
      <c r="BP122" s="74"/>
      <c r="BQ122" s="74"/>
      <c r="BR122" s="74"/>
      <c r="BS122" s="74"/>
      <c r="BT122" s="74"/>
      <c r="BU122" s="74"/>
      <c r="BV122" s="74"/>
      <c r="BW122" s="110">
        <f t="shared" si="4"/>
        <v>43.2</v>
      </c>
      <c r="BX122" s="110">
        <f t="shared" si="5"/>
        <v>0</v>
      </c>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IS122" s="59"/>
      <c r="IT122" s="59"/>
      <c r="IU122" s="59"/>
      <c r="IV122" s="59"/>
    </row>
    <row r="123" spans="1:256" s="49" customFormat="1" ht="20.25" customHeight="1" x14ac:dyDescent="0.15">
      <c r="A123" s="261"/>
      <c r="B123" s="75" t="s">
        <v>39</v>
      </c>
      <c r="C123" s="86">
        <v>221.25569899999999</v>
      </c>
      <c r="D123" s="87">
        <v>362</v>
      </c>
      <c r="E123" s="82">
        <v>43.061160476732603</v>
      </c>
      <c r="F123" s="82">
        <v>1719.5622530000001</v>
      </c>
      <c r="G123" s="86">
        <v>500</v>
      </c>
      <c r="H123" s="95">
        <v>3.2789999999999999</v>
      </c>
      <c r="I123" s="89">
        <v>1</v>
      </c>
      <c r="J123" s="95">
        <v>8.6</v>
      </c>
      <c r="K123" s="89">
        <v>16</v>
      </c>
      <c r="L123" s="95">
        <v>211.301219</v>
      </c>
      <c r="M123" s="89">
        <v>354</v>
      </c>
      <c r="N123" s="87">
        <v>54.427738047232197</v>
      </c>
      <c r="O123" s="95">
        <v>1509.1373020000001</v>
      </c>
      <c r="P123" s="95">
        <v>392</v>
      </c>
      <c r="Q123" s="95">
        <v>6.7817999999999996</v>
      </c>
      <c r="R123" s="89">
        <v>26</v>
      </c>
      <c r="S123" s="87">
        <v>37.947357819109598</v>
      </c>
      <c r="T123" s="95">
        <v>65.060400000000001</v>
      </c>
      <c r="U123" s="89">
        <v>32</v>
      </c>
      <c r="V123" s="95">
        <v>211.30119999999999</v>
      </c>
      <c r="W123" s="89">
        <v>354</v>
      </c>
      <c r="X123" s="87">
        <v>54.429317424662401</v>
      </c>
      <c r="Y123" s="95">
        <v>1501.6373000000001</v>
      </c>
      <c r="Z123" s="95">
        <v>391</v>
      </c>
      <c r="AA123" s="95">
        <v>0</v>
      </c>
      <c r="AB123" s="89">
        <v>0</v>
      </c>
      <c r="AC123" s="95">
        <v>0</v>
      </c>
      <c r="AD123" s="89">
        <v>0</v>
      </c>
      <c r="AE123" s="95">
        <v>0</v>
      </c>
      <c r="AF123" s="103">
        <v>0</v>
      </c>
      <c r="AG123" s="95">
        <v>7.5</v>
      </c>
      <c r="AH123" s="103">
        <v>1</v>
      </c>
      <c r="AI123" s="89">
        <v>0</v>
      </c>
      <c r="AJ123" s="89">
        <v>0</v>
      </c>
      <c r="AK123" s="89">
        <v>0</v>
      </c>
      <c r="AL123" s="89">
        <v>0</v>
      </c>
      <c r="AM123" s="89">
        <v>0</v>
      </c>
      <c r="AN123" s="89">
        <v>0</v>
      </c>
      <c r="AO123" s="89">
        <v>0</v>
      </c>
      <c r="AP123" s="89">
        <v>0</v>
      </c>
      <c r="AQ123" s="106">
        <v>0</v>
      </c>
      <c r="AR123" s="103">
        <v>0</v>
      </c>
      <c r="AS123" s="106">
        <v>0.64800000000000002</v>
      </c>
      <c r="AT123" s="103">
        <v>2</v>
      </c>
      <c r="AU123" s="89">
        <v>0</v>
      </c>
      <c r="AV123" s="89">
        <v>0</v>
      </c>
      <c r="AW123" s="89">
        <v>0</v>
      </c>
      <c r="AX123" s="89">
        <v>0</v>
      </c>
      <c r="AY123" s="95">
        <v>0</v>
      </c>
      <c r="AZ123" s="95">
        <v>0</v>
      </c>
      <c r="BA123" s="95">
        <v>1.8799999999999999E-4</v>
      </c>
      <c r="BB123" s="95">
        <v>2</v>
      </c>
      <c r="BC123" s="95">
        <v>0</v>
      </c>
      <c r="BD123" s="95">
        <v>0</v>
      </c>
      <c r="BE123" s="95">
        <v>0</v>
      </c>
      <c r="BF123" s="95">
        <v>0</v>
      </c>
      <c r="BG123" s="95">
        <v>0</v>
      </c>
      <c r="BH123" s="103">
        <v>0</v>
      </c>
      <c r="BI123" s="95">
        <v>148.34</v>
      </c>
      <c r="BJ123" s="103">
        <v>45</v>
      </c>
      <c r="BK123" s="106">
        <v>6.6754800000000003</v>
      </c>
      <c r="BL123" s="103">
        <v>7</v>
      </c>
      <c r="BM123" s="106">
        <v>51.766762999999997</v>
      </c>
      <c r="BN123" s="103">
        <v>40</v>
      </c>
      <c r="BO123" s="89">
        <v>0</v>
      </c>
      <c r="BP123" s="89">
        <v>0</v>
      </c>
      <c r="BQ123" s="89">
        <v>0</v>
      </c>
      <c r="BR123" s="89">
        <v>0</v>
      </c>
      <c r="BS123" s="95">
        <v>2.1316282072802999E-14</v>
      </c>
      <c r="BT123" s="95">
        <v>0</v>
      </c>
      <c r="BU123" s="95">
        <v>1.0700000000002801</v>
      </c>
      <c r="BV123" s="95">
        <v>3</v>
      </c>
      <c r="BW123" s="110">
        <f t="shared" si="4"/>
        <v>221.25569900000002</v>
      </c>
      <c r="BX123" s="110">
        <f t="shared" si="5"/>
        <v>0</v>
      </c>
      <c r="BY123" s="109"/>
      <c r="BZ123" s="109"/>
      <c r="CA123" s="109"/>
      <c r="CB123" s="109"/>
      <c r="CC123" s="109"/>
      <c r="CD123" s="109"/>
      <c r="CE123" s="109"/>
      <c r="CF123" s="109"/>
      <c r="CG123" s="109"/>
      <c r="CH123" s="109"/>
      <c r="CI123" s="109"/>
      <c r="CJ123" s="109"/>
      <c r="CK123" s="109"/>
      <c r="CL123" s="109"/>
      <c r="CM123" s="109"/>
      <c r="CN123" s="109"/>
      <c r="CO123" s="109"/>
      <c r="CP123" s="109"/>
      <c r="CQ123" s="109"/>
      <c r="CR123" s="109"/>
      <c r="CS123" s="109"/>
      <c r="CT123" s="109"/>
      <c r="IS123" s="59"/>
      <c r="IT123" s="59"/>
      <c r="IU123" s="59"/>
      <c r="IV123" s="59"/>
    </row>
    <row r="124" spans="1:256" s="49" customFormat="1" ht="20.25" customHeight="1" x14ac:dyDescent="0.15">
      <c r="A124" s="261"/>
      <c r="B124" s="75" t="s">
        <v>60</v>
      </c>
      <c r="C124" s="74">
        <v>70.092348999999999</v>
      </c>
      <c r="D124" s="74">
        <v>157</v>
      </c>
      <c r="E124" s="82">
        <v>54.890048400452301</v>
      </c>
      <c r="F124" s="82">
        <v>458.71267499999999</v>
      </c>
      <c r="G124" s="74">
        <v>168</v>
      </c>
      <c r="H124" s="74">
        <v>0</v>
      </c>
      <c r="I124" s="74">
        <v>0</v>
      </c>
      <c r="J124" s="74">
        <v>19.960369</v>
      </c>
      <c r="K124" s="74">
        <v>1</v>
      </c>
      <c r="L124" s="74">
        <v>46.733567999999998</v>
      </c>
      <c r="M124" s="74">
        <v>141</v>
      </c>
      <c r="N124" s="74">
        <v>41.392219912536099</v>
      </c>
      <c r="O124" s="74">
        <v>289.32512100000002</v>
      </c>
      <c r="P124" s="74">
        <v>77</v>
      </c>
      <c r="Q124" s="74">
        <v>0</v>
      </c>
      <c r="R124" s="74">
        <v>0</v>
      </c>
      <c r="S124" s="74">
        <v>0</v>
      </c>
      <c r="T124" s="74">
        <v>0</v>
      </c>
      <c r="U124" s="74">
        <v>0</v>
      </c>
      <c r="V124" s="74">
        <v>46.252059000000003</v>
      </c>
      <c r="W124" s="74">
        <v>140</v>
      </c>
      <c r="X124" s="74">
        <v>41.010978562534</v>
      </c>
      <c r="Y124" s="74">
        <v>289.32512100000002</v>
      </c>
      <c r="Z124" s="74">
        <v>77</v>
      </c>
      <c r="AA124" s="74">
        <v>0.48150900000000002</v>
      </c>
      <c r="AB124" s="74">
        <v>1</v>
      </c>
      <c r="AC124" s="74">
        <v>0</v>
      </c>
      <c r="AD124" s="74">
        <v>0</v>
      </c>
      <c r="AE124" s="74">
        <v>0</v>
      </c>
      <c r="AF124" s="74">
        <v>0</v>
      </c>
      <c r="AG124" s="74">
        <v>0</v>
      </c>
      <c r="AH124" s="74">
        <v>0</v>
      </c>
      <c r="AI124" s="74">
        <v>0</v>
      </c>
      <c r="AJ124" s="74">
        <v>0</v>
      </c>
      <c r="AK124" s="74">
        <v>0</v>
      </c>
      <c r="AL124" s="74">
        <v>0</v>
      </c>
      <c r="AM124" s="74">
        <v>0</v>
      </c>
      <c r="AN124" s="74">
        <v>0</v>
      </c>
      <c r="AO124" s="74">
        <v>0</v>
      </c>
      <c r="AP124" s="74">
        <v>0</v>
      </c>
      <c r="AQ124" s="74">
        <v>0</v>
      </c>
      <c r="AR124" s="74">
        <v>0</v>
      </c>
      <c r="AS124" s="74">
        <v>0</v>
      </c>
      <c r="AT124" s="74">
        <v>0</v>
      </c>
      <c r="AU124" s="74">
        <v>0</v>
      </c>
      <c r="AV124" s="74">
        <v>0</v>
      </c>
      <c r="AW124" s="74">
        <v>1.623</v>
      </c>
      <c r="AX124" s="74">
        <v>3</v>
      </c>
      <c r="AY124" s="74">
        <v>0</v>
      </c>
      <c r="AZ124" s="74">
        <v>0</v>
      </c>
      <c r="BA124" s="74">
        <v>0</v>
      </c>
      <c r="BB124" s="74">
        <v>0</v>
      </c>
      <c r="BC124" s="74">
        <v>0</v>
      </c>
      <c r="BD124" s="74">
        <v>0</v>
      </c>
      <c r="BE124" s="74">
        <v>0</v>
      </c>
      <c r="BF124" s="74">
        <v>0</v>
      </c>
      <c r="BG124" s="74">
        <v>22.473511999999999</v>
      </c>
      <c r="BH124" s="74">
        <v>13</v>
      </c>
      <c r="BI124" s="74">
        <v>128.604185</v>
      </c>
      <c r="BJ124" s="74">
        <v>70</v>
      </c>
      <c r="BK124" s="74">
        <v>0</v>
      </c>
      <c r="BL124" s="74">
        <v>1</v>
      </c>
      <c r="BM124" s="74">
        <v>3.5</v>
      </c>
      <c r="BN124" s="74">
        <v>17</v>
      </c>
      <c r="BO124" s="74">
        <v>0.88526899999999997</v>
      </c>
      <c r="BP124" s="74">
        <v>2</v>
      </c>
      <c r="BQ124" s="74">
        <v>15.7</v>
      </c>
      <c r="BR124" s="74">
        <v>0</v>
      </c>
      <c r="BS124" s="74">
        <v>0</v>
      </c>
      <c r="BT124" s="74">
        <v>0</v>
      </c>
      <c r="BU124" s="74">
        <v>0</v>
      </c>
      <c r="BV124" s="74">
        <v>0</v>
      </c>
      <c r="BW124" s="110">
        <f t="shared" si="4"/>
        <v>70.092348999999984</v>
      </c>
      <c r="BX124" s="110">
        <f t="shared" si="5"/>
        <v>0</v>
      </c>
      <c r="BY124" s="109"/>
      <c r="BZ124" s="109"/>
      <c r="CA124" s="109"/>
      <c r="CB124" s="109"/>
      <c r="CC124" s="109"/>
      <c r="CD124" s="109"/>
      <c r="CE124" s="109"/>
      <c r="CF124" s="109"/>
      <c r="CG124" s="109"/>
      <c r="CH124" s="109"/>
      <c r="CI124" s="109"/>
      <c r="CJ124" s="109"/>
      <c r="CK124" s="109"/>
      <c r="CL124" s="109"/>
      <c r="CM124" s="109"/>
      <c r="CN124" s="109"/>
      <c r="CO124" s="109"/>
      <c r="CP124" s="109"/>
      <c r="CQ124" s="109"/>
      <c r="CR124" s="109"/>
      <c r="CS124" s="109"/>
      <c r="CT124" s="109"/>
      <c r="IS124" s="59"/>
      <c r="IT124" s="59"/>
      <c r="IU124" s="59"/>
      <c r="IV124" s="59"/>
    </row>
    <row r="125" spans="1:256" s="49" customFormat="1" ht="20.25" customHeight="1" x14ac:dyDescent="0.15">
      <c r="A125" s="261"/>
      <c r="B125" s="75" t="s">
        <v>45</v>
      </c>
      <c r="C125" s="78">
        <v>70.273668999999998</v>
      </c>
      <c r="D125" s="78">
        <v>146</v>
      </c>
      <c r="E125" s="82">
        <v>46.155836918576298</v>
      </c>
      <c r="F125" s="82">
        <v>166.712491</v>
      </c>
      <c r="G125" s="78">
        <v>85</v>
      </c>
      <c r="H125" s="78">
        <v>0</v>
      </c>
      <c r="I125" s="78">
        <v>0</v>
      </c>
      <c r="J125" s="78">
        <v>0</v>
      </c>
      <c r="K125" s="78">
        <v>0</v>
      </c>
      <c r="L125" s="78">
        <v>64.479271999999995</v>
      </c>
      <c r="M125" s="78">
        <v>137</v>
      </c>
      <c r="N125" s="78">
        <v>60.997114476595897</v>
      </c>
      <c r="O125" s="78">
        <v>91.032590999999996</v>
      </c>
      <c r="P125" s="78">
        <v>57</v>
      </c>
      <c r="Q125" s="74">
        <v>0.01</v>
      </c>
      <c r="R125" s="74">
        <v>2</v>
      </c>
      <c r="S125" s="74">
        <v>1.3257816808790499</v>
      </c>
      <c r="T125" s="74">
        <v>0</v>
      </c>
      <c r="U125" s="74">
        <v>0</v>
      </c>
      <c r="V125" s="78">
        <v>64.479271999999995</v>
      </c>
      <c r="W125" s="78">
        <v>137</v>
      </c>
      <c r="X125" s="78">
        <v>60.997114476595897</v>
      </c>
      <c r="Y125" s="78">
        <v>89.092590999999999</v>
      </c>
      <c r="Z125" s="78">
        <v>55</v>
      </c>
      <c r="AA125" s="78">
        <v>0</v>
      </c>
      <c r="AB125" s="78">
        <v>0</v>
      </c>
      <c r="AC125" s="78">
        <v>1.94</v>
      </c>
      <c r="AD125" s="78">
        <v>2</v>
      </c>
      <c r="AE125" s="78">
        <v>0</v>
      </c>
      <c r="AF125" s="78">
        <v>0</v>
      </c>
      <c r="AG125" s="78">
        <v>0</v>
      </c>
      <c r="AH125" s="78">
        <v>0</v>
      </c>
      <c r="AI125" s="78">
        <v>0</v>
      </c>
      <c r="AJ125" s="78">
        <v>0</v>
      </c>
      <c r="AK125" s="78">
        <v>0</v>
      </c>
      <c r="AL125" s="78">
        <v>1</v>
      </c>
      <c r="AM125" s="78">
        <v>0</v>
      </c>
      <c r="AN125" s="78">
        <v>0</v>
      </c>
      <c r="AO125" s="78">
        <v>0</v>
      </c>
      <c r="AP125" s="78">
        <v>0</v>
      </c>
      <c r="AQ125" s="78">
        <v>0</v>
      </c>
      <c r="AR125" s="78">
        <v>0</v>
      </c>
      <c r="AS125" s="78">
        <v>0</v>
      </c>
      <c r="AT125" s="78">
        <v>0</v>
      </c>
      <c r="AU125" s="78">
        <v>0</v>
      </c>
      <c r="AV125" s="78">
        <v>0</v>
      </c>
      <c r="AW125" s="78">
        <v>0</v>
      </c>
      <c r="AX125" s="78">
        <v>0</v>
      </c>
      <c r="AY125" s="78">
        <v>0</v>
      </c>
      <c r="AZ125" s="78">
        <v>0</v>
      </c>
      <c r="BA125" s="78">
        <v>0</v>
      </c>
      <c r="BB125" s="78">
        <v>0</v>
      </c>
      <c r="BC125" s="78">
        <v>0</v>
      </c>
      <c r="BD125" s="78">
        <v>0</v>
      </c>
      <c r="BE125" s="78">
        <v>0</v>
      </c>
      <c r="BF125" s="78">
        <v>0</v>
      </c>
      <c r="BG125" s="78">
        <v>0</v>
      </c>
      <c r="BH125" s="78">
        <v>0</v>
      </c>
      <c r="BI125" s="78">
        <v>4.7062999999999997</v>
      </c>
      <c r="BJ125" s="78">
        <v>3</v>
      </c>
      <c r="BK125" s="78">
        <v>5.794397</v>
      </c>
      <c r="BL125" s="78">
        <v>9</v>
      </c>
      <c r="BM125" s="78">
        <v>70.681600000000003</v>
      </c>
      <c r="BN125" s="78">
        <v>22</v>
      </c>
      <c r="BO125" s="78">
        <v>0</v>
      </c>
      <c r="BP125" s="78">
        <v>0</v>
      </c>
      <c r="BQ125" s="78">
        <v>0.29199999999999998</v>
      </c>
      <c r="BR125" s="78">
        <v>2</v>
      </c>
      <c r="BS125" s="78">
        <v>3.5527136788005001E-15</v>
      </c>
      <c r="BT125" s="78">
        <v>0</v>
      </c>
      <c r="BU125" s="74">
        <v>1.6098233857064799E-15</v>
      </c>
      <c r="BV125" s="78">
        <v>0</v>
      </c>
      <c r="BW125" s="110">
        <f t="shared" si="4"/>
        <v>70.273668999999998</v>
      </c>
      <c r="BX125" s="110">
        <f t="shared" si="5"/>
        <v>0</v>
      </c>
      <c r="BY125" s="109"/>
      <c r="BZ125" s="109"/>
      <c r="CA125" s="109"/>
      <c r="CB125" s="109"/>
      <c r="CC125" s="109"/>
      <c r="CD125" s="109"/>
      <c r="CE125" s="109"/>
      <c r="CF125" s="109"/>
      <c r="CG125" s="109"/>
      <c r="CH125" s="109"/>
      <c r="CI125" s="109"/>
      <c r="CJ125" s="109"/>
      <c r="CK125" s="109"/>
      <c r="CL125" s="109"/>
      <c r="CM125" s="109"/>
      <c r="CN125" s="109"/>
      <c r="CO125" s="109"/>
      <c r="CP125" s="109"/>
      <c r="CQ125" s="109"/>
      <c r="CR125" s="109"/>
      <c r="CS125" s="109"/>
      <c r="CT125" s="109"/>
      <c r="IS125" s="59"/>
      <c r="IT125" s="59"/>
      <c r="IU125" s="59"/>
      <c r="IV125" s="59"/>
    </row>
    <row r="126" spans="1:256" s="49" customFormat="1" ht="20.25" customHeight="1" x14ac:dyDescent="0.15">
      <c r="A126" s="261"/>
      <c r="B126" s="75" t="s">
        <v>53</v>
      </c>
      <c r="C126" s="78">
        <v>2.7537419999999999</v>
      </c>
      <c r="D126" s="78">
        <v>6</v>
      </c>
      <c r="E126" s="82">
        <v>8.3329500341701106</v>
      </c>
      <c r="F126" s="82">
        <v>0.2</v>
      </c>
      <c r="G126" s="78">
        <v>1</v>
      </c>
      <c r="H126" s="78"/>
      <c r="I126" s="78"/>
      <c r="J126" s="78"/>
      <c r="K126" s="78"/>
      <c r="L126" s="78">
        <v>2.7537419999999999</v>
      </c>
      <c r="M126" s="78">
        <v>6</v>
      </c>
      <c r="N126" s="78">
        <v>14.332877126223099</v>
      </c>
      <c r="O126" s="78">
        <v>0</v>
      </c>
      <c r="P126" s="78">
        <v>0</v>
      </c>
      <c r="Q126" s="74"/>
      <c r="R126" s="74"/>
      <c r="S126" s="74" t="e">
        <v>#DIV/0!</v>
      </c>
      <c r="T126" s="74"/>
      <c r="U126" s="74"/>
      <c r="V126" s="78">
        <v>2.7537419999999999</v>
      </c>
      <c r="W126" s="78">
        <v>6</v>
      </c>
      <c r="X126" s="78">
        <v>14.332877126223099</v>
      </c>
      <c r="Y126" s="78">
        <v>0</v>
      </c>
      <c r="Z126" s="78">
        <v>0</v>
      </c>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v>0</v>
      </c>
      <c r="BI126" s="78">
        <v>0.2</v>
      </c>
      <c r="BJ126" s="78">
        <v>1</v>
      </c>
      <c r="BK126" s="78"/>
      <c r="BL126" s="78"/>
      <c r="BM126" s="78"/>
      <c r="BN126" s="78"/>
      <c r="BO126" s="78"/>
      <c r="BP126" s="78"/>
      <c r="BQ126" s="78"/>
      <c r="BR126" s="78"/>
      <c r="BS126" s="78"/>
      <c r="BT126" s="78"/>
      <c r="BU126" s="74"/>
      <c r="BV126" s="78"/>
      <c r="BW126" s="110">
        <f t="shared" si="4"/>
        <v>2.7537419999999999</v>
      </c>
      <c r="BX126" s="110">
        <f t="shared" si="5"/>
        <v>0</v>
      </c>
      <c r="BY126" s="109"/>
      <c r="BZ126" s="109"/>
      <c r="CA126" s="109"/>
      <c r="CB126" s="109"/>
      <c r="CC126" s="109"/>
      <c r="CD126" s="109"/>
      <c r="CE126" s="109"/>
      <c r="CF126" s="109"/>
      <c r="CG126" s="109"/>
      <c r="CH126" s="109"/>
      <c r="CI126" s="109"/>
      <c r="CJ126" s="109"/>
      <c r="CK126" s="109"/>
      <c r="CL126" s="109"/>
      <c r="CM126" s="109"/>
      <c r="CN126" s="109"/>
      <c r="CO126" s="109"/>
      <c r="CP126" s="109"/>
      <c r="CQ126" s="109"/>
      <c r="CR126" s="109"/>
      <c r="CS126" s="109"/>
      <c r="CT126" s="109"/>
      <c r="IS126" s="59"/>
      <c r="IT126" s="59"/>
      <c r="IU126" s="59"/>
      <c r="IV126" s="59"/>
    </row>
    <row r="127" spans="1:256" s="52" customFormat="1" ht="20.25" customHeight="1" x14ac:dyDescent="0.15">
      <c r="A127" s="261"/>
      <c r="B127" s="90" t="s">
        <v>17</v>
      </c>
      <c r="C127" s="91">
        <f>C113+C114+C115+C116+C117+C118+C119+C120+C121+C122+C123+C124+C125+C126</f>
        <v>4274.0253530001992</v>
      </c>
      <c r="D127" s="91">
        <f t="shared" ref="D127:BO127" si="12">D113+D114+D115+D116+D117+D118+D119+D120+D121+D122+D123+D124+D125+D126</f>
        <v>10490</v>
      </c>
      <c r="E127" s="234">
        <f>C127/各地承保!D126*100</f>
        <v>48.139053198646778</v>
      </c>
      <c r="F127" s="234">
        <f t="shared" si="12"/>
        <v>18352.207974999998</v>
      </c>
      <c r="G127" s="91">
        <f t="shared" si="12"/>
        <v>8375</v>
      </c>
      <c r="H127" s="91">
        <f t="shared" si="12"/>
        <v>9.0483870505000006</v>
      </c>
      <c r="I127" s="91">
        <f t="shared" si="12"/>
        <v>8</v>
      </c>
      <c r="J127" s="91">
        <f t="shared" si="12"/>
        <v>340.50552500000003</v>
      </c>
      <c r="K127" s="91">
        <f t="shared" si="12"/>
        <v>57</v>
      </c>
      <c r="L127" s="91">
        <f t="shared" si="12"/>
        <v>3560.2012600905</v>
      </c>
      <c r="M127" s="91">
        <f t="shared" si="12"/>
        <v>6945</v>
      </c>
      <c r="N127" s="91">
        <f>L127/各地承保!N126*100</f>
        <v>45.565509186213035</v>
      </c>
      <c r="O127" s="91">
        <f t="shared" si="12"/>
        <v>15826.053674999997</v>
      </c>
      <c r="P127" s="91">
        <f t="shared" si="12"/>
        <v>6201</v>
      </c>
      <c r="Q127" s="91">
        <f t="shared" si="12"/>
        <v>379.60269600000004</v>
      </c>
      <c r="R127" s="91">
        <f t="shared" si="12"/>
        <v>812</v>
      </c>
      <c r="S127" s="91">
        <f>Q127/各地承保!T126*100</f>
        <v>158.96969340956664</v>
      </c>
      <c r="T127" s="91">
        <f t="shared" si="12"/>
        <v>1770.3539239999998</v>
      </c>
      <c r="U127" s="91">
        <f t="shared" si="12"/>
        <v>721</v>
      </c>
      <c r="V127" s="91">
        <f t="shared" si="12"/>
        <v>3430.5677540904994</v>
      </c>
      <c r="W127" s="91">
        <f t="shared" si="12"/>
        <v>6673</v>
      </c>
      <c r="X127" s="91">
        <f>V127/各地承保!Z126*100</f>
        <v>44.68759100858172</v>
      </c>
      <c r="Y127" s="91">
        <f t="shared" si="12"/>
        <v>14972.021917</v>
      </c>
      <c r="Z127" s="91">
        <f t="shared" si="12"/>
        <v>5832</v>
      </c>
      <c r="AA127" s="91">
        <f t="shared" si="12"/>
        <v>110.726658</v>
      </c>
      <c r="AB127" s="91">
        <f t="shared" si="12"/>
        <v>235</v>
      </c>
      <c r="AC127" s="91">
        <f t="shared" si="12"/>
        <v>739.15919600000007</v>
      </c>
      <c r="AD127" s="91">
        <f t="shared" si="12"/>
        <v>331</v>
      </c>
      <c r="AE127" s="91">
        <f t="shared" si="12"/>
        <v>18.906828999999998</v>
      </c>
      <c r="AF127" s="91">
        <f t="shared" si="12"/>
        <v>37</v>
      </c>
      <c r="AG127" s="91">
        <f t="shared" si="12"/>
        <v>114.87255999999999</v>
      </c>
      <c r="AH127" s="91">
        <f t="shared" si="12"/>
        <v>38</v>
      </c>
      <c r="AI127" s="91">
        <f t="shared" si="12"/>
        <v>254.80363478429999</v>
      </c>
      <c r="AJ127" s="91">
        <f t="shared" si="12"/>
        <v>2381</v>
      </c>
      <c r="AK127" s="91">
        <f t="shared" si="12"/>
        <v>261.58419299999997</v>
      </c>
      <c r="AL127" s="91">
        <f t="shared" si="12"/>
        <v>1190</v>
      </c>
      <c r="AM127" s="91">
        <f t="shared" si="12"/>
        <v>237.39363478429999</v>
      </c>
      <c r="AN127" s="91">
        <f t="shared" si="12"/>
        <v>2272</v>
      </c>
      <c r="AO127" s="91">
        <f t="shared" si="12"/>
        <v>261.58419299999997</v>
      </c>
      <c r="AP127" s="91">
        <f t="shared" si="12"/>
        <v>1189</v>
      </c>
      <c r="AQ127" s="91">
        <f t="shared" si="12"/>
        <v>0.50492100000000006</v>
      </c>
      <c r="AR127" s="91">
        <f t="shared" si="12"/>
        <v>9</v>
      </c>
      <c r="AS127" s="91">
        <f t="shared" si="12"/>
        <v>15.336013999999999</v>
      </c>
      <c r="AT127" s="91">
        <f t="shared" si="12"/>
        <v>71</v>
      </c>
      <c r="AU127" s="91">
        <f t="shared" si="12"/>
        <v>0</v>
      </c>
      <c r="AV127" s="91">
        <f t="shared" si="12"/>
        <v>0</v>
      </c>
      <c r="AW127" s="91">
        <f t="shared" si="12"/>
        <v>2.007101</v>
      </c>
      <c r="AX127" s="91">
        <f t="shared" si="12"/>
        <v>4</v>
      </c>
      <c r="AY127" s="91">
        <f t="shared" si="12"/>
        <v>0</v>
      </c>
      <c r="AZ127" s="91">
        <f t="shared" si="12"/>
        <v>0</v>
      </c>
      <c r="BA127" s="91">
        <f t="shared" si="12"/>
        <v>38.215188000000005</v>
      </c>
      <c r="BB127" s="91">
        <f t="shared" si="12"/>
        <v>23</v>
      </c>
      <c r="BC127" s="91">
        <f t="shared" si="12"/>
        <v>0</v>
      </c>
      <c r="BD127" s="91">
        <f t="shared" si="12"/>
        <v>0</v>
      </c>
      <c r="BE127" s="91">
        <f t="shared" si="12"/>
        <v>0</v>
      </c>
      <c r="BF127" s="91">
        <f t="shared" si="12"/>
        <v>0</v>
      </c>
      <c r="BG127" s="91">
        <f t="shared" si="12"/>
        <v>165.27872855519999</v>
      </c>
      <c r="BH127" s="91">
        <f t="shared" si="12"/>
        <v>96</v>
      </c>
      <c r="BI127" s="91">
        <f t="shared" si="12"/>
        <v>1039.2077690000001</v>
      </c>
      <c r="BJ127" s="91">
        <f t="shared" si="12"/>
        <v>353</v>
      </c>
      <c r="BK127" s="91">
        <f t="shared" si="12"/>
        <v>248.38297172429998</v>
      </c>
      <c r="BL127" s="91">
        <f t="shared" si="12"/>
        <v>929</v>
      </c>
      <c r="BM127" s="91">
        <f t="shared" si="12"/>
        <v>775.221497</v>
      </c>
      <c r="BN127" s="91">
        <f t="shared" si="12"/>
        <v>381</v>
      </c>
      <c r="BO127" s="91">
        <f t="shared" si="12"/>
        <v>35.802097795400002</v>
      </c>
      <c r="BP127" s="91">
        <f t="shared" ref="BP127:BV127" si="13">BP113+BP114+BP115+BP116+BP117+BP118+BP119+BP120+BP121+BP122+BP123+BP124+BP125+BP126</f>
        <v>122</v>
      </c>
      <c r="BQ127" s="91">
        <f t="shared" si="13"/>
        <v>53.007013000000001</v>
      </c>
      <c r="BR127" s="91">
        <f t="shared" si="13"/>
        <v>92</v>
      </c>
      <c r="BS127" s="91">
        <f t="shared" si="13"/>
        <v>1.2878587085651813E-13</v>
      </c>
      <c r="BT127" s="91">
        <f t="shared" si="13"/>
        <v>0</v>
      </c>
      <c r="BU127" s="91">
        <f t="shared" si="13"/>
        <v>1.0700000000008785</v>
      </c>
      <c r="BV127" s="91">
        <f t="shared" si="13"/>
        <v>3</v>
      </c>
      <c r="BW127" s="110">
        <f t="shared" ref="BW127:BW191" si="14">H127+L127+AI127+AQ127+AU127+AY127+BC127+BG127+BK127+BO127+BS127</f>
        <v>4274.0220010002004</v>
      </c>
      <c r="BX127" s="110">
        <f t="shared" ref="BX127:BX191" si="15">C127-BW127</f>
        <v>3.3519999988129712E-3</v>
      </c>
      <c r="BY127" s="113"/>
      <c r="BZ127" s="113"/>
      <c r="CA127" s="113"/>
      <c r="CB127" s="113"/>
      <c r="CC127" s="113"/>
      <c r="CD127" s="113"/>
      <c r="CE127" s="113"/>
      <c r="CF127" s="113"/>
      <c r="CG127" s="113"/>
      <c r="CH127" s="113"/>
      <c r="CI127" s="113"/>
      <c r="CJ127" s="113"/>
      <c r="CK127" s="113"/>
      <c r="CL127" s="113"/>
      <c r="CM127" s="113"/>
      <c r="CN127" s="113"/>
      <c r="CO127" s="113"/>
      <c r="CP127" s="113"/>
      <c r="CQ127" s="113"/>
      <c r="CR127" s="113"/>
      <c r="CS127" s="113"/>
      <c r="CT127" s="113"/>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c r="GX127" s="56"/>
      <c r="GY127" s="56"/>
      <c r="GZ127" s="56"/>
      <c r="HA127" s="56"/>
      <c r="HB127" s="56"/>
      <c r="HC127" s="56"/>
      <c r="HD127" s="56"/>
      <c r="HE127" s="56"/>
      <c r="HF127" s="56"/>
      <c r="HG127" s="56"/>
      <c r="HH127" s="56"/>
      <c r="HI127" s="56"/>
      <c r="HJ127" s="56"/>
      <c r="HK127" s="56"/>
      <c r="HL127" s="56"/>
      <c r="HM127" s="56"/>
      <c r="HN127" s="56"/>
      <c r="HO127" s="56"/>
      <c r="HP127" s="56"/>
      <c r="HQ127" s="56"/>
      <c r="HR127" s="56"/>
      <c r="HS127" s="56"/>
      <c r="HT127" s="56"/>
      <c r="HU127" s="56"/>
      <c r="HV127" s="56"/>
      <c r="HW127" s="56"/>
      <c r="HX127" s="56"/>
      <c r="HY127" s="56"/>
      <c r="HZ127" s="56"/>
      <c r="IA127" s="56"/>
      <c r="IB127" s="56"/>
      <c r="IC127" s="56"/>
      <c r="ID127" s="56"/>
      <c r="IE127" s="56"/>
      <c r="IF127" s="56"/>
      <c r="IG127" s="56"/>
      <c r="IH127" s="56"/>
      <c r="II127" s="56"/>
      <c r="IJ127" s="56"/>
      <c r="IK127" s="56"/>
      <c r="IL127" s="56"/>
      <c r="IM127" s="56"/>
      <c r="IN127" s="56"/>
      <c r="IO127" s="56"/>
      <c r="IP127" s="56"/>
      <c r="IQ127" s="56"/>
      <c r="IR127" s="56"/>
      <c r="IS127" s="56"/>
      <c r="IT127" s="56"/>
      <c r="IU127" s="56"/>
      <c r="IV127" s="56"/>
    </row>
    <row r="128" spans="1:256" s="49" customFormat="1" ht="20.25" customHeight="1" x14ac:dyDescent="0.15">
      <c r="A128" s="261" t="s">
        <v>78</v>
      </c>
      <c r="B128" s="75" t="s">
        <v>74</v>
      </c>
      <c r="C128" s="74">
        <v>2589.3412840000001</v>
      </c>
      <c r="D128" s="74">
        <v>7880</v>
      </c>
      <c r="E128" s="82">
        <v>67.143449384639794</v>
      </c>
      <c r="F128" s="82">
        <v>9751.6091950000009</v>
      </c>
      <c r="G128" s="74">
        <v>3383</v>
      </c>
      <c r="H128" s="74">
        <v>0.04</v>
      </c>
      <c r="I128" s="74">
        <v>1</v>
      </c>
      <c r="J128" s="74">
        <v>11</v>
      </c>
      <c r="K128" s="74">
        <v>3</v>
      </c>
      <c r="L128" s="74">
        <v>1690.4778679999999</v>
      </c>
      <c r="M128" s="74">
        <v>1885</v>
      </c>
      <c r="N128" s="74"/>
      <c r="O128" s="74">
        <v>9385.0692290000006</v>
      </c>
      <c r="P128" s="74">
        <v>3283</v>
      </c>
      <c r="Q128" s="74">
        <v>5.8182</v>
      </c>
      <c r="R128" s="74">
        <v>20</v>
      </c>
      <c r="S128" s="74"/>
      <c r="T128" s="74">
        <v>136.586837</v>
      </c>
      <c r="U128" s="74">
        <v>28</v>
      </c>
      <c r="V128" s="74">
        <v>1677.4854620000001</v>
      </c>
      <c r="W128" s="74">
        <v>1848</v>
      </c>
      <c r="X128" s="74"/>
      <c r="Y128" s="74">
        <v>9067.1120150000006</v>
      </c>
      <c r="Z128" s="74">
        <v>3160</v>
      </c>
      <c r="AA128" s="74">
        <v>12.992406000000001</v>
      </c>
      <c r="AB128" s="74">
        <v>36</v>
      </c>
      <c r="AC128" s="74">
        <v>314.89317299999999</v>
      </c>
      <c r="AD128" s="74">
        <v>114</v>
      </c>
      <c r="AE128" s="74">
        <v>0</v>
      </c>
      <c r="AF128" s="74">
        <v>1</v>
      </c>
      <c r="AG128" s="74">
        <v>3.064041</v>
      </c>
      <c r="AH128" s="74">
        <v>9</v>
      </c>
      <c r="AI128" s="74">
        <v>205.983903</v>
      </c>
      <c r="AJ128" s="74">
        <v>2354</v>
      </c>
      <c r="AK128" s="74">
        <v>4.3915610000000003</v>
      </c>
      <c r="AL128" s="74">
        <v>43</v>
      </c>
      <c r="AM128" s="74">
        <v>205.983903</v>
      </c>
      <c r="AN128" s="74">
        <v>2354</v>
      </c>
      <c r="AO128" s="74">
        <v>4.3915610000000003</v>
      </c>
      <c r="AP128" s="74">
        <v>43</v>
      </c>
      <c r="AQ128" s="74">
        <v>1.5103</v>
      </c>
      <c r="AR128" s="74">
        <v>4</v>
      </c>
      <c r="AS128" s="74">
        <v>0</v>
      </c>
      <c r="AT128" s="74">
        <v>0</v>
      </c>
      <c r="AU128" s="74">
        <v>8.6923E-2</v>
      </c>
      <c r="AV128" s="74">
        <v>6</v>
      </c>
      <c r="AW128" s="74">
        <v>0.282136</v>
      </c>
      <c r="AX128" s="74">
        <v>1</v>
      </c>
      <c r="AY128" s="74">
        <v>0</v>
      </c>
      <c r="AZ128" s="74">
        <v>0</v>
      </c>
      <c r="BA128" s="74">
        <v>0</v>
      </c>
      <c r="BB128" s="74">
        <v>0</v>
      </c>
      <c r="BC128" s="74">
        <v>0</v>
      </c>
      <c r="BD128" s="74">
        <v>0</v>
      </c>
      <c r="BE128" s="74">
        <v>0</v>
      </c>
      <c r="BF128" s="74">
        <v>0</v>
      </c>
      <c r="BG128" s="74">
        <v>67.695284999999998</v>
      </c>
      <c r="BH128" s="74">
        <v>46</v>
      </c>
      <c r="BI128" s="74">
        <v>242.950141</v>
      </c>
      <c r="BJ128" s="74">
        <v>29</v>
      </c>
      <c r="BK128" s="74">
        <v>100.61633500000001</v>
      </c>
      <c r="BL128" s="74">
        <v>941</v>
      </c>
      <c r="BM128" s="74">
        <v>107.916128</v>
      </c>
      <c r="BN128" s="74">
        <v>24</v>
      </c>
      <c r="BO128" s="74">
        <v>522.93066999999996</v>
      </c>
      <c r="BP128" s="74">
        <v>2643</v>
      </c>
      <c r="BQ128" s="74">
        <v>0</v>
      </c>
      <c r="BR128" s="74">
        <v>0</v>
      </c>
      <c r="BS128" s="74">
        <v>0</v>
      </c>
      <c r="BT128" s="74">
        <v>0</v>
      </c>
      <c r="BU128" s="74">
        <v>-7.1054273576010006E-14</v>
      </c>
      <c r="BV128" s="74">
        <v>0</v>
      </c>
      <c r="BW128" s="110">
        <f t="shared" si="14"/>
        <v>2589.3412840000001</v>
      </c>
      <c r="BX128" s="110">
        <f t="shared" si="15"/>
        <v>0</v>
      </c>
      <c r="BY128" s="109"/>
      <c r="BZ128" s="109"/>
      <c r="CA128" s="109"/>
      <c r="CB128" s="109"/>
      <c r="CC128" s="109"/>
      <c r="CD128" s="109"/>
      <c r="CE128" s="109"/>
      <c r="CF128" s="109"/>
      <c r="CG128" s="109"/>
      <c r="CH128" s="109"/>
      <c r="CI128" s="109"/>
      <c r="CJ128" s="109"/>
      <c r="CK128" s="109"/>
      <c r="CL128" s="109"/>
      <c r="CM128" s="109"/>
      <c r="CN128" s="109"/>
      <c r="CO128" s="109"/>
      <c r="CP128" s="109"/>
      <c r="CQ128" s="109"/>
      <c r="CR128" s="109"/>
      <c r="CS128" s="109"/>
      <c r="CT128" s="109"/>
      <c r="IS128" s="59"/>
      <c r="IT128" s="59"/>
      <c r="IU128" s="59"/>
      <c r="IV128" s="59"/>
    </row>
    <row r="129" spans="1:256" s="53" customFormat="1" ht="20.25" customHeight="1" x14ac:dyDescent="0.15">
      <c r="A129" s="261"/>
      <c r="B129" s="69" t="s">
        <v>31</v>
      </c>
      <c r="C129" s="74">
        <v>699.57316900000001</v>
      </c>
      <c r="D129" s="74">
        <v>908</v>
      </c>
      <c r="E129" s="82">
        <v>57.151084019183898</v>
      </c>
      <c r="F129" s="82">
        <v>1836.613683</v>
      </c>
      <c r="G129" s="74">
        <v>625</v>
      </c>
      <c r="H129" s="74">
        <v>0</v>
      </c>
      <c r="I129" s="74">
        <v>0</v>
      </c>
      <c r="J129" s="74">
        <v>7.467625</v>
      </c>
      <c r="K129" s="74">
        <v>2</v>
      </c>
      <c r="L129" s="74">
        <v>635.66980999999998</v>
      </c>
      <c r="M129" s="74">
        <v>743</v>
      </c>
      <c r="N129" s="74">
        <v>58.255082580602199</v>
      </c>
      <c r="O129" s="74">
        <v>1411.147788</v>
      </c>
      <c r="P129" s="74">
        <v>398</v>
      </c>
      <c r="Q129" s="74">
        <v>57.370359999999998</v>
      </c>
      <c r="R129" s="74">
        <v>55</v>
      </c>
      <c r="S129" s="74">
        <v>40.0210463202162</v>
      </c>
      <c r="T129" s="74">
        <v>48.837511999999997</v>
      </c>
      <c r="U129" s="74">
        <v>25</v>
      </c>
      <c r="V129" s="74">
        <v>634.97780999999998</v>
      </c>
      <c r="W129" s="74">
        <v>738</v>
      </c>
      <c r="X129" s="74">
        <v>58.483822156005701</v>
      </c>
      <c r="Y129" s="74">
        <v>1390.525963</v>
      </c>
      <c r="Z129" s="74">
        <v>393</v>
      </c>
      <c r="AA129" s="74">
        <v>0.69199999999999995</v>
      </c>
      <c r="AB129" s="74">
        <v>5</v>
      </c>
      <c r="AC129" s="74">
        <v>20.621825000000001</v>
      </c>
      <c r="AD129" s="74">
        <v>5</v>
      </c>
      <c r="AE129" s="74">
        <v>0</v>
      </c>
      <c r="AF129" s="74">
        <v>0</v>
      </c>
      <c r="AG129" s="74">
        <v>0</v>
      </c>
      <c r="AH129" s="74">
        <v>0</v>
      </c>
      <c r="AI129" s="74">
        <v>13.165387000000001</v>
      </c>
      <c r="AJ129" s="74">
        <v>94</v>
      </c>
      <c r="AK129" s="74">
        <v>9.2035</v>
      </c>
      <c r="AL129" s="74">
        <v>114</v>
      </c>
      <c r="AM129" s="74">
        <v>13.165387000000001</v>
      </c>
      <c r="AN129" s="74">
        <v>94</v>
      </c>
      <c r="AO129" s="74">
        <v>9.2035</v>
      </c>
      <c r="AP129" s="74">
        <v>114</v>
      </c>
      <c r="AQ129" s="74">
        <v>0</v>
      </c>
      <c r="AR129" s="74">
        <v>0</v>
      </c>
      <c r="AS129" s="74">
        <v>5.2999000000000001</v>
      </c>
      <c r="AT129" s="74">
        <v>4</v>
      </c>
      <c r="AU129" s="74">
        <v>0</v>
      </c>
      <c r="AV129" s="74">
        <v>0</v>
      </c>
      <c r="AW129" s="74">
        <v>1.5</v>
      </c>
      <c r="AX129" s="74">
        <v>1</v>
      </c>
      <c r="AY129" s="74">
        <v>0</v>
      </c>
      <c r="AZ129" s="74">
        <v>0</v>
      </c>
      <c r="BA129" s="74">
        <v>0</v>
      </c>
      <c r="BB129" s="74">
        <v>0</v>
      </c>
      <c r="BC129" s="74">
        <v>0</v>
      </c>
      <c r="BD129" s="74">
        <v>0</v>
      </c>
      <c r="BE129" s="74">
        <v>0</v>
      </c>
      <c r="BF129" s="74">
        <v>0</v>
      </c>
      <c r="BG129" s="74">
        <v>5.115297</v>
      </c>
      <c r="BH129" s="74">
        <v>14</v>
      </c>
      <c r="BI129" s="74">
        <v>134.79539</v>
      </c>
      <c r="BJ129" s="74">
        <v>26</v>
      </c>
      <c r="BK129" s="74">
        <v>37.090000000000003</v>
      </c>
      <c r="BL129" s="74">
        <v>6</v>
      </c>
      <c r="BM129" s="74">
        <v>239.27958000000001</v>
      </c>
      <c r="BN129" s="74">
        <v>64</v>
      </c>
      <c r="BO129" s="74">
        <v>8.5326749999999993</v>
      </c>
      <c r="BP129" s="74">
        <v>51</v>
      </c>
      <c r="BQ129" s="74">
        <v>27.919899999999998</v>
      </c>
      <c r="BR129" s="74">
        <v>16</v>
      </c>
      <c r="BS129" s="74">
        <v>0</v>
      </c>
      <c r="BT129" s="74">
        <v>0</v>
      </c>
      <c r="BU129" s="74">
        <v>0</v>
      </c>
      <c r="BV129" s="74">
        <v>0</v>
      </c>
      <c r="BW129" s="110">
        <f t="shared" si="14"/>
        <v>699.57316900000012</v>
      </c>
      <c r="BX129" s="110">
        <f t="shared" si="15"/>
        <v>0</v>
      </c>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c r="DM129" s="114"/>
      <c r="DN129" s="114"/>
      <c r="DO129" s="114"/>
      <c r="DP129" s="114"/>
      <c r="DQ129" s="114"/>
      <c r="DR129" s="114"/>
      <c r="DS129" s="114"/>
      <c r="DT129" s="114"/>
      <c r="DU129" s="114"/>
      <c r="DV129" s="114"/>
      <c r="DW129" s="114"/>
      <c r="DX129" s="114"/>
      <c r="DY129" s="114"/>
      <c r="DZ129" s="114"/>
      <c r="EA129" s="114"/>
      <c r="EB129" s="114"/>
      <c r="EC129" s="114"/>
      <c r="ED129" s="114"/>
      <c r="EE129" s="114"/>
      <c r="EF129" s="114"/>
      <c r="EG129" s="114"/>
      <c r="EH129" s="114"/>
      <c r="EI129" s="114"/>
      <c r="EJ129" s="114"/>
      <c r="EK129" s="114"/>
      <c r="EL129" s="114"/>
      <c r="EM129" s="114"/>
      <c r="EN129" s="114"/>
      <c r="EO129" s="114"/>
      <c r="EP129" s="114"/>
      <c r="EQ129" s="114"/>
      <c r="ER129" s="114"/>
      <c r="ES129" s="114"/>
      <c r="ET129" s="114"/>
      <c r="EU129" s="114"/>
      <c r="EV129" s="114"/>
      <c r="EW129" s="114"/>
      <c r="EX129" s="114"/>
      <c r="EY129" s="114"/>
      <c r="EZ129" s="114"/>
      <c r="FA129" s="114"/>
      <c r="FB129" s="114"/>
      <c r="FC129" s="114"/>
      <c r="FD129" s="114"/>
      <c r="FE129" s="114"/>
      <c r="FF129" s="114"/>
      <c r="FG129" s="114"/>
      <c r="FH129" s="114"/>
      <c r="FI129" s="114"/>
      <c r="FJ129" s="114"/>
      <c r="FK129" s="114"/>
      <c r="FL129" s="114"/>
      <c r="FM129" s="114"/>
      <c r="FN129" s="114"/>
      <c r="FO129" s="114"/>
      <c r="FP129" s="114"/>
      <c r="FQ129" s="114"/>
      <c r="FR129" s="114"/>
      <c r="FS129" s="114"/>
      <c r="FT129" s="114"/>
      <c r="FU129" s="114"/>
      <c r="FV129" s="114"/>
      <c r="FW129" s="114"/>
      <c r="FX129" s="114"/>
      <c r="FY129" s="114"/>
      <c r="FZ129" s="114"/>
      <c r="GA129" s="114"/>
      <c r="GB129" s="114"/>
      <c r="GC129" s="114"/>
      <c r="GD129" s="114"/>
      <c r="GE129" s="114"/>
      <c r="GF129" s="114"/>
      <c r="GG129" s="114"/>
      <c r="GH129" s="114"/>
      <c r="GI129" s="114"/>
      <c r="GJ129" s="114"/>
      <c r="GK129" s="114"/>
      <c r="GL129" s="114"/>
      <c r="GM129" s="114"/>
      <c r="GN129" s="114"/>
      <c r="GO129" s="114"/>
      <c r="GP129" s="114"/>
      <c r="GQ129" s="114"/>
      <c r="GR129" s="114"/>
      <c r="GS129" s="114"/>
      <c r="GT129" s="114"/>
      <c r="GU129" s="114"/>
      <c r="GV129" s="114"/>
      <c r="GW129" s="114"/>
      <c r="GX129" s="114"/>
      <c r="GY129" s="114"/>
      <c r="GZ129" s="114"/>
      <c r="HA129" s="114"/>
      <c r="HB129" s="114"/>
      <c r="HC129" s="114"/>
      <c r="HD129" s="114"/>
      <c r="HE129" s="114"/>
      <c r="HF129" s="114"/>
      <c r="HG129" s="114"/>
      <c r="HH129" s="114"/>
      <c r="HI129" s="114"/>
      <c r="HJ129" s="114"/>
      <c r="HK129" s="114"/>
      <c r="HL129" s="114"/>
      <c r="HM129" s="114"/>
      <c r="HN129" s="114"/>
      <c r="HO129" s="114"/>
      <c r="HP129" s="114"/>
      <c r="HQ129" s="114"/>
      <c r="HR129" s="114"/>
      <c r="HS129" s="114"/>
      <c r="HT129" s="114"/>
      <c r="HU129" s="114"/>
      <c r="HV129" s="114"/>
      <c r="HW129" s="114"/>
      <c r="HX129" s="114"/>
      <c r="HY129" s="114"/>
      <c r="HZ129" s="114"/>
      <c r="IA129" s="114"/>
      <c r="IB129" s="114"/>
      <c r="IC129" s="114"/>
      <c r="ID129" s="114"/>
      <c r="IE129" s="114"/>
      <c r="IF129" s="114"/>
      <c r="IG129" s="114"/>
      <c r="IH129" s="114"/>
      <c r="II129" s="114"/>
      <c r="IJ129" s="114"/>
      <c r="IK129" s="114"/>
      <c r="IL129" s="114"/>
      <c r="IM129" s="114"/>
      <c r="IN129" s="114"/>
      <c r="IO129" s="114"/>
      <c r="IP129" s="114"/>
      <c r="IQ129" s="114"/>
      <c r="IR129" s="114"/>
      <c r="IS129" s="114"/>
      <c r="IT129" s="114"/>
      <c r="IU129" s="114"/>
      <c r="IV129" s="114"/>
    </row>
    <row r="130" spans="1:256" s="49" customFormat="1" ht="20.25" customHeight="1" x14ac:dyDescent="0.15">
      <c r="A130" s="261"/>
      <c r="B130" s="75" t="s">
        <v>32</v>
      </c>
      <c r="C130" s="76">
        <v>846.63259200000005</v>
      </c>
      <c r="D130" s="76">
        <v>1628</v>
      </c>
      <c r="E130" s="82">
        <v>35.143399639353497</v>
      </c>
      <c r="F130" s="82">
        <v>5870.8009819999997</v>
      </c>
      <c r="G130" s="76">
        <v>2014</v>
      </c>
      <c r="H130" s="76">
        <v>0.56674500000000005</v>
      </c>
      <c r="I130" s="76">
        <v>1</v>
      </c>
      <c r="J130" s="76">
        <v>232.87200000000001</v>
      </c>
      <c r="K130" s="76">
        <v>2</v>
      </c>
      <c r="L130" s="76">
        <v>815.15101300000003</v>
      </c>
      <c r="M130" s="76">
        <v>1528</v>
      </c>
      <c r="N130" s="76">
        <v>35.975090840102901</v>
      </c>
      <c r="O130" s="76">
        <v>5164.5860350000003</v>
      </c>
      <c r="P130" s="76">
        <v>1588</v>
      </c>
      <c r="Q130" s="76">
        <v>185.45148</v>
      </c>
      <c r="R130" s="76">
        <v>330</v>
      </c>
      <c r="S130" s="76">
        <v>2926.79827395245</v>
      </c>
      <c r="T130" s="76">
        <v>1279.3247490000001</v>
      </c>
      <c r="U130" s="76">
        <v>356</v>
      </c>
      <c r="V130" s="76">
        <v>813.56222200000002</v>
      </c>
      <c r="W130" s="76">
        <v>1522</v>
      </c>
      <c r="X130" s="76">
        <v>35.9289674083157</v>
      </c>
      <c r="Y130" s="76">
        <v>5058.5772749999996</v>
      </c>
      <c r="Z130" s="76">
        <v>1554</v>
      </c>
      <c r="AA130" s="76">
        <v>1.5887910000000001</v>
      </c>
      <c r="AB130" s="76">
        <v>6</v>
      </c>
      <c r="AC130" s="76">
        <v>106.00876</v>
      </c>
      <c r="AD130" s="76">
        <v>34</v>
      </c>
      <c r="AE130" s="76">
        <v>0</v>
      </c>
      <c r="AF130" s="76">
        <v>0</v>
      </c>
      <c r="AG130" s="76">
        <v>0</v>
      </c>
      <c r="AH130" s="76">
        <v>0</v>
      </c>
      <c r="AI130" s="76">
        <v>5.3541449999999999</v>
      </c>
      <c r="AJ130" s="76">
        <v>57</v>
      </c>
      <c r="AK130" s="76">
        <v>10.897857999999999</v>
      </c>
      <c r="AL130" s="76">
        <v>47</v>
      </c>
      <c r="AM130" s="76">
        <v>5.3541449999999999</v>
      </c>
      <c r="AN130" s="76">
        <v>57</v>
      </c>
      <c r="AO130" s="76">
        <v>10.897857999999999</v>
      </c>
      <c r="AP130" s="76">
        <v>47</v>
      </c>
      <c r="AQ130" s="76">
        <v>3.1165999999999999E-2</v>
      </c>
      <c r="AR130" s="76">
        <v>6</v>
      </c>
      <c r="AS130" s="76">
        <v>11.498746000000001</v>
      </c>
      <c r="AT130" s="76">
        <v>69</v>
      </c>
      <c r="AU130" s="76">
        <v>0</v>
      </c>
      <c r="AV130" s="76">
        <v>0</v>
      </c>
      <c r="AW130" s="76">
        <v>85.5</v>
      </c>
      <c r="AX130" s="76">
        <v>1</v>
      </c>
      <c r="AY130" s="76">
        <v>0</v>
      </c>
      <c r="AZ130" s="76">
        <v>0</v>
      </c>
      <c r="BA130" s="76">
        <v>0</v>
      </c>
      <c r="BB130" s="76">
        <v>0</v>
      </c>
      <c r="BC130" s="76">
        <v>0</v>
      </c>
      <c r="BD130" s="76">
        <v>0</v>
      </c>
      <c r="BE130" s="76">
        <v>0</v>
      </c>
      <c r="BF130" s="76">
        <v>0</v>
      </c>
      <c r="BG130" s="76">
        <v>19.722812000000001</v>
      </c>
      <c r="BH130" s="76">
        <v>18</v>
      </c>
      <c r="BI130" s="76">
        <v>197.62484900000001</v>
      </c>
      <c r="BJ130" s="76">
        <v>19</v>
      </c>
      <c r="BK130" s="76">
        <v>4.0429139999999997</v>
      </c>
      <c r="BL130" s="76">
        <v>5</v>
      </c>
      <c r="BM130" s="76">
        <v>105.386107</v>
      </c>
      <c r="BN130" s="76">
        <v>188</v>
      </c>
      <c r="BO130" s="76">
        <v>1.7637970000000001</v>
      </c>
      <c r="BP130" s="76">
        <v>13</v>
      </c>
      <c r="BQ130" s="76">
        <v>62.435386999999999</v>
      </c>
      <c r="BR130" s="76">
        <v>100</v>
      </c>
      <c r="BS130" s="76">
        <v>0</v>
      </c>
      <c r="BT130" s="76">
        <v>0</v>
      </c>
      <c r="BU130" s="76">
        <v>0</v>
      </c>
      <c r="BV130" s="76">
        <v>0</v>
      </c>
      <c r="BW130" s="110">
        <f t="shared" si="14"/>
        <v>846.63259199999993</v>
      </c>
      <c r="BX130" s="110">
        <f t="shared" si="15"/>
        <v>0</v>
      </c>
      <c r="IS130" s="59"/>
      <c r="IT130" s="59"/>
      <c r="IU130" s="59"/>
      <c r="IV130" s="59"/>
    </row>
    <row r="131" spans="1:256" s="49" customFormat="1" ht="20.25" customHeight="1" x14ac:dyDescent="0.15">
      <c r="A131" s="261"/>
      <c r="B131" s="75" t="s">
        <v>33</v>
      </c>
      <c r="C131" s="74">
        <v>227.17799200069999</v>
      </c>
      <c r="D131" s="74">
        <v>436</v>
      </c>
      <c r="E131" s="82">
        <v>49.480868075623775</v>
      </c>
      <c r="F131" s="82">
        <v>1070.3130659999999</v>
      </c>
      <c r="G131" s="74">
        <v>206</v>
      </c>
      <c r="H131" s="76">
        <v>0</v>
      </c>
      <c r="I131" s="76">
        <v>0</v>
      </c>
      <c r="J131" s="76">
        <v>0</v>
      </c>
      <c r="K131" s="76">
        <v>0</v>
      </c>
      <c r="L131" s="74">
        <v>202.13274825879998</v>
      </c>
      <c r="M131" s="74">
        <v>204</v>
      </c>
      <c r="N131" s="74">
        <v>53.306742191603327</v>
      </c>
      <c r="O131" s="74">
        <v>1048.7755159999999</v>
      </c>
      <c r="P131" s="74">
        <v>189</v>
      </c>
      <c r="Q131" s="74">
        <v>6.0766</v>
      </c>
      <c r="R131" s="74">
        <v>9</v>
      </c>
      <c r="S131" s="74">
        <v>298.95244144165861</v>
      </c>
      <c r="T131" s="74">
        <v>13.1699</v>
      </c>
      <c r="U131" s="74">
        <v>6</v>
      </c>
      <c r="V131" s="76">
        <v>190.61838825879997</v>
      </c>
      <c r="W131" s="76">
        <v>197</v>
      </c>
      <c r="X131" s="74">
        <v>50.31580502399985</v>
      </c>
      <c r="Y131" s="76">
        <v>936.49229799999989</v>
      </c>
      <c r="Z131" s="76">
        <v>172</v>
      </c>
      <c r="AA131" s="74">
        <v>1.982</v>
      </c>
      <c r="AB131" s="74">
        <v>6</v>
      </c>
      <c r="AC131" s="74">
        <v>110.073218</v>
      </c>
      <c r="AD131" s="74">
        <v>16</v>
      </c>
      <c r="AE131" s="74">
        <v>9.5323600000000006</v>
      </c>
      <c r="AF131" s="74">
        <v>1</v>
      </c>
      <c r="AG131" s="74">
        <v>2.21</v>
      </c>
      <c r="AH131" s="74">
        <v>1</v>
      </c>
      <c r="AI131" s="76">
        <v>18.940496863300002</v>
      </c>
      <c r="AJ131" s="76">
        <v>214</v>
      </c>
      <c r="AK131" s="74">
        <v>0.77244999999999997</v>
      </c>
      <c r="AL131" s="74">
        <v>9</v>
      </c>
      <c r="AM131" s="76">
        <v>18.940496863300002</v>
      </c>
      <c r="AN131" s="76">
        <v>214</v>
      </c>
      <c r="AO131" s="74">
        <v>0.77244999999999997</v>
      </c>
      <c r="AP131" s="74">
        <v>9</v>
      </c>
      <c r="AQ131" s="76">
        <v>0</v>
      </c>
      <c r="AR131" s="76">
        <v>0</v>
      </c>
      <c r="AS131" s="74">
        <v>0</v>
      </c>
      <c r="AT131" s="74">
        <v>0</v>
      </c>
      <c r="AU131" s="76">
        <v>0</v>
      </c>
      <c r="AV131" s="76">
        <v>0</v>
      </c>
      <c r="AW131" s="74">
        <v>0</v>
      </c>
      <c r="AX131" s="74">
        <v>0</v>
      </c>
      <c r="AY131" s="76">
        <v>0</v>
      </c>
      <c r="AZ131" s="76">
        <v>0</v>
      </c>
      <c r="BA131" s="74">
        <v>0</v>
      </c>
      <c r="BB131" s="74">
        <v>0</v>
      </c>
      <c r="BC131" s="76">
        <v>0</v>
      </c>
      <c r="BD131" s="76">
        <v>0</v>
      </c>
      <c r="BE131" s="74">
        <v>0</v>
      </c>
      <c r="BF131" s="74">
        <v>0</v>
      </c>
      <c r="BG131" s="76">
        <v>3.5874603342000002</v>
      </c>
      <c r="BH131" s="76">
        <v>10</v>
      </c>
      <c r="BI131" s="74">
        <v>20.7651</v>
      </c>
      <c r="BJ131" s="74">
        <v>8</v>
      </c>
      <c r="BK131" s="76">
        <v>0.90770673260000001</v>
      </c>
      <c r="BL131" s="76">
        <v>3</v>
      </c>
      <c r="BM131" s="74">
        <v>0</v>
      </c>
      <c r="BN131" s="74">
        <v>0</v>
      </c>
      <c r="BO131" s="76">
        <v>1.6095798118</v>
      </c>
      <c r="BP131" s="76">
        <v>5</v>
      </c>
      <c r="BQ131" s="74">
        <v>0</v>
      </c>
      <c r="BR131" s="74">
        <v>0</v>
      </c>
      <c r="BS131" s="76">
        <v>3.5749181392930041E-14</v>
      </c>
      <c r="BT131" s="76">
        <v>0</v>
      </c>
      <c r="BU131" s="74">
        <v>1.0658141036401503E-14</v>
      </c>
      <c r="BV131" s="74">
        <v>0</v>
      </c>
      <c r="BW131" s="110">
        <f t="shared" si="14"/>
        <v>227.17799200069999</v>
      </c>
      <c r="BX131" s="110">
        <f t="shared" si="15"/>
        <v>0</v>
      </c>
      <c r="IS131" s="59"/>
      <c r="IT131" s="59"/>
      <c r="IU131" s="59"/>
      <c r="IV131" s="59"/>
    </row>
    <row r="132" spans="1:256" s="49" customFormat="1" ht="20.25" customHeight="1" x14ac:dyDescent="0.15">
      <c r="A132" s="261"/>
      <c r="B132" s="75" t="s">
        <v>44</v>
      </c>
      <c r="C132" s="74">
        <v>88.528726000000006</v>
      </c>
      <c r="D132" s="74">
        <v>172</v>
      </c>
      <c r="E132" s="82">
        <v>31.263301926535</v>
      </c>
      <c r="F132" s="82">
        <v>497.30579999999998</v>
      </c>
      <c r="G132" s="74">
        <v>179</v>
      </c>
      <c r="H132" s="74">
        <v>0</v>
      </c>
      <c r="I132" s="74">
        <v>0</v>
      </c>
      <c r="J132" s="74">
        <v>0</v>
      </c>
      <c r="K132" s="74">
        <v>0</v>
      </c>
      <c r="L132" s="74">
        <v>85.974638999999996</v>
      </c>
      <c r="M132" s="74">
        <v>167</v>
      </c>
      <c r="N132" s="74">
        <v>35.628545547276303</v>
      </c>
      <c r="O132" s="74">
        <v>389.99860000000001</v>
      </c>
      <c r="P132" s="74">
        <v>144</v>
      </c>
      <c r="Q132" s="74">
        <v>12.018751999999999</v>
      </c>
      <c r="R132" s="74">
        <v>39</v>
      </c>
      <c r="S132" s="74">
        <v>426.06493113851701</v>
      </c>
      <c r="T132" s="74">
        <v>70.445508000000004</v>
      </c>
      <c r="U132" s="74">
        <v>30</v>
      </c>
      <c r="V132" s="74">
        <v>84.836507999999995</v>
      </c>
      <c r="W132" s="74">
        <v>158</v>
      </c>
      <c r="X132" s="74">
        <v>38.812547921504603</v>
      </c>
      <c r="Y132" s="74">
        <v>388.34320000000002</v>
      </c>
      <c r="Z132" s="74">
        <v>138</v>
      </c>
      <c r="AA132" s="74">
        <v>1.012221</v>
      </c>
      <c r="AB132" s="74">
        <v>7</v>
      </c>
      <c r="AC132" s="74">
        <v>1.2552000000000001</v>
      </c>
      <c r="AD132" s="74">
        <v>4</v>
      </c>
      <c r="AE132" s="74">
        <v>0.12590999999999999</v>
      </c>
      <c r="AF132" s="74">
        <v>2</v>
      </c>
      <c r="AG132" s="74">
        <v>0.4002</v>
      </c>
      <c r="AH132" s="74">
        <v>2</v>
      </c>
      <c r="AI132" s="74">
        <v>0</v>
      </c>
      <c r="AJ132" s="74">
        <v>0</v>
      </c>
      <c r="AK132" s="74">
        <v>0</v>
      </c>
      <c r="AL132" s="74">
        <v>0</v>
      </c>
      <c r="AM132" s="74">
        <v>0</v>
      </c>
      <c r="AN132" s="74">
        <v>0</v>
      </c>
      <c r="AO132" s="74">
        <v>0</v>
      </c>
      <c r="AP132" s="74">
        <v>0</v>
      </c>
      <c r="AQ132" s="74">
        <v>0</v>
      </c>
      <c r="AR132" s="74">
        <v>0</v>
      </c>
      <c r="AS132" s="74">
        <v>0</v>
      </c>
      <c r="AT132" s="74">
        <v>0</v>
      </c>
      <c r="AU132" s="74">
        <v>0</v>
      </c>
      <c r="AV132" s="74">
        <v>0</v>
      </c>
      <c r="AW132" s="74">
        <v>0.6</v>
      </c>
      <c r="AX132" s="74">
        <v>1</v>
      </c>
      <c r="AY132" s="74">
        <v>0</v>
      </c>
      <c r="AZ132" s="74">
        <v>0</v>
      </c>
      <c r="BA132" s="74">
        <v>0</v>
      </c>
      <c r="BB132" s="74">
        <v>0</v>
      </c>
      <c r="BC132" s="74">
        <v>0</v>
      </c>
      <c r="BD132" s="74">
        <v>0</v>
      </c>
      <c r="BE132" s="74">
        <v>0</v>
      </c>
      <c r="BF132" s="74">
        <v>0</v>
      </c>
      <c r="BG132" s="74">
        <v>0</v>
      </c>
      <c r="BH132" s="74">
        <v>0</v>
      </c>
      <c r="BI132" s="74">
        <v>3.0002</v>
      </c>
      <c r="BJ132" s="74">
        <v>1</v>
      </c>
      <c r="BK132" s="74">
        <v>2.0012750000000001</v>
      </c>
      <c r="BL132" s="74">
        <v>5</v>
      </c>
      <c r="BM132" s="74">
        <v>64.835999999999999</v>
      </c>
      <c r="BN132" s="74">
        <v>33</v>
      </c>
      <c r="BO132" s="74">
        <v>0.55281199999999997</v>
      </c>
      <c r="BP132" s="74">
        <v>0</v>
      </c>
      <c r="BQ132" s="74">
        <v>38.871000000000002</v>
      </c>
      <c r="BR132" s="74">
        <v>0</v>
      </c>
      <c r="BS132" s="74">
        <v>0</v>
      </c>
      <c r="BT132" s="74">
        <v>0</v>
      </c>
      <c r="BU132" s="74">
        <v>0</v>
      </c>
      <c r="BV132" s="74">
        <v>0</v>
      </c>
      <c r="BW132" s="110">
        <f t="shared" si="14"/>
        <v>88.528726000000006</v>
      </c>
      <c r="BX132" s="110">
        <f t="shared" si="15"/>
        <v>0</v>
      </c>
      <c r="IS132" s="59"/>
      <c r="IT132" s="59"/>
      <c r="IU132" s="59"/>
      <c r="IV132" s="59"/>
    </row>
    <row r="133" spans="1:256" s="49" customFormat="1" ht="20.25" customHeight="1" x14ac:dyDescent="0.15">
      <c r="A133" s="261"/>
      <c r="B133" s="75" t="s">
        <v>117</v>
      </c>
      <c r="C133" s="74">
        <v>101.447474</v>
      </c>
      <c r="D133" s="74">
        <v>170</v>
      </c>
      <c r="E133" s="82">
        <v>66.459333278041996</v>
      </c>
      <c r="F133" s="82">
        <v>724.13009799999998</v>
      </c>
      <c r="G133" s="74">
        <v>186</v>
      </c>
      <c r="H133" s="74">
        <v>0.04</v>
      </c>
      <c r="I133" s="74">
        <v>1</v>
      </c>
      <c r="J133" s="74">
        <v>9.1653669999999998</v>
      </c>
      <c r="K133" s="74">
        <v>9</v>
      </c>
      <c r="L133" s="74">
        <v>83.269881999999996</v>
      </c>
      <c r="M133" s="74">
        <v>135</v>
      </c>
      <c r="N133" s="74">
        <v>74.556854808310604</v>
      </c>
      <c r="O133" s="74">
        <v>422.13150000000002</v>
      </c>
      <c r="P133" s="74">
        <v>129</v>
      </c>
      <c r="Q133" s="74">
        <v>0</v>
      </c>
      <c r="R133" s="74"/>
      <c r="S133" s="74" t="e">
        <v>#DIV/0!</v>
      </c>
      <c r="T133" s="74">
        <v>0</v>
      </c>
      <c r="U133" s="74">
        <v>0</v>
      </c>
      <c r="V133" s="74">
        <v>55.045699999999997</v>
      </c>
      <c r="W133" s="74">
        <v>71</v>
      </c>
      <c r="X133" s="74">
        <v>76.858859076895598</v>
      </c>
      <c r="Y133" s="74">
        <v>216.4913</v>
      </c>
      <c r="Z133" s="74">
        <v>76</v>
      </c>
      <c r="AA133" s="74">
        <v>26.027200000000001</v>
      </c>
      <c r="AB133" s="74">
        <v>60</v>
      </c>
      <c r="AC133" s="74">
        <v>203.82980000000001</v>
      </c>
      <c r="AD133" s="74">
        <v>50</v>
      </c>
      <c r="AE133" s="74">
        <v>2.1969820000000002</v>
      </c>
      <c r="AF133" s="74">
        <v>4</v>
      </c>
      <c r="AG133" s="74">
        <v>1.8104</v>
      </c>
      <c r="AH133" s="74">
        <v>3</v>
      </c>
      <c r="AI133" s="74"/>
      <c r="AJ133" s="74"/>
      <c r="AK133" s="74"/>
      <c r="AL133" s="74"/>
      <c r="AM133" s="74"/>
      <c r="AN133" s="74"/>
      <c r="AO133" s="74"/>
      <c r="AP133" s="74"/>
      <c r="AQ133" s="74"/>
      <c r="AR133" s="74"/>
      <c r="AS133" s="74">
        <v>1.515E-2</v>
      </c>
      <c r="AT133" s="74">
        <v>1</v>
      </c>
      <c r="AU133" s="74">
        <v>0</v>
      </c>
      <c r="AV133" s="74">
        <v>0</v>
      </c>
      <c r="AW133" s="74">
        <v>0.42688100000000001</v>
      </c>
      <c r="AX133" s="74">
        <v>1</v>
      </c>
      <c r="AY133" s="74"/>
      <c r="AZ133" s="74"/>
      <c r="BA133" s="74">
        <v>2.1976</v>
      </c>
      <c r="BB133" s="74">
        <v>2</v>
      </c>
      <c r="BC133" s="74">
        <v>0</v>
      </c>
      <c r="BD133" s="74">
        <v>0</v>
      </c>
      <c r="BE133" s="74">
        <v>0</v>
      </c>
      <c r="BF133" s="74">
        <v>0</v>
      </c>
      <c r="BG133" s="74">
        <v>3.5435180000000002</v>
      </c>
      <c r="BH133" s="74">
        <v>17</v>
      </c>
      <c r="BI133" s="74">
        <v>114.6323</v>
      </c>
      <c r="BJ133" s="74">
        <v>16</v>
      </c>
      <c r="BK133" s="74">
        <v>13.826499999999999</v>
      </c>
      <c r="BL133" s="74">
        <v>13</v>
      </c>
      <c r="BM133" s="74">
        <v>169.61750000000001</v>
      </c>
      <c r="BN133" s="74">
        <v>26</v>
      </c>
      <c r="BO133" s="74">
        <v>0.76757399999999998</v>
      </c>
      <c r="BP133" s="74">
        <v>4</v>
      </c>
      <c r="BQ133" s="74">
        <v>5.9438000000000004</v>
      </c>
      <c r="BR133" s="74">
        <v>2</v>
      </c>
      <c r="BS133" s="74"/>
      <c r="BT133" s="74"/>
      <c r="BU133" s="74"/>
      <c r="BV133" s="74"/>
      <c r="BW133" s="110">
        <f t="shared" si="14"/>
        <v>101.447474</v>
      </c>
      <c r="BX133" s="110">
        <f t="shared" si="15"/>
        <v>0</v>
      </c>
      <c r="IS133" s="59"/>
      <c r="IT133" s="59"/>
      <c r="IU133" s="59"/>
      <c r="IV133" s="59"/>
    </row>
    <row r="134" spans="1:256" s="49" customFormat="1" ht="20.25" customHeight="1" x14ac:dyDescent="0.15">
      <c r="A134" s="261"/>
      <c r="B134" s="75" t="s">
        <v>37</v>
      </c>
      <c r="C134" s="81">
        <v>36.549999999999997</v>
      </c>
      <c r="D134" s="81">
        <v>29</v>
      </c>
      <c r="E134" s="82">
        <v>176.22950819672101</v>
      </c>
      <c r="F134" s="82">
        <v>2.29</v>
      </c>
      <c r="G134" s="81">
        <v>6</v>
      </c>
      <c r="H134" s="74">
        <v>0</v>
      </c>
      <c r="I134" s="74">
        <v>0</v>
      </c>
      <c r="J134" s="74">
        <v>0</v>
      </c>
      <c r="K134" s="74">
        <v>0</v>
      </c>
      <c r="L134" s="81">
        <v>34.42</v>
      </c>
      <c r="M134" s="81">
        <v>26</v>
      </c>
      <c r="N134" s="81">
        <v>167.57546251217099</v>
      </c>
      <c r="O134" s="81">
        <v>2.29</v>
      </c>
      <c r="P134" s="81">
        <v>5</v>
      </c>
      <c r="Q134" s="81">
        <v>0</v>
      </c>
      <c r="R134" s="81">
        <v>0</v>
      </c>
      <c r="S134" s="81" t="e">
        <v>#DIV/0!</v>
      </c>
      <c r="T134" s="81">
        <v>0</v>
      </c>
      <c r="U134" s="81">
        <v>0</v>
      </c>
      <c r="V134" s="81">
        <v>34.42</v>
      </c>
      <c r="W134" s="81">
        <v>26</v>
      </c>
      <c r="X134" s="81">
        <v>167.657087189479</v>
      </c>
      <c r="Y134" s="81">
        <v>2.29</v>
      </c>
      <c r="Z134" s="81">
        <v>5</v>
      </c>
      <c r="AA134" s="81">
        <v>0</v>
      </c>
      <c r="AB134" s="81">
        <v>0</v>
      </c>
      <c r="AC134" s="81">
        <v>0</v>
      </c>
      <c r="AD134" s="81">
        <v>0</v>
      </c>
      <c r="AE134" s="81">
        <v>0</v>
      </c>
      <c r="AF134" s="81">
        <v>0</v>
      </c>
      <c r="AG134" s="81">
        <v>0</v>
      </c>
      <c r="AH134" s="81">
        <v>0</v>
      </c>
      <c r="AI134" s="81">
        <v>0</v>
      </c>
      <c r="AJ134" s="81">
        <v>0</v>
      </c>
      <c r="AK134" s="81">
        <v>0</v>
      </c>
      <c r="AL134" s="81">
        <v>0</v>
      </c>
      <c r="AM134" s="81">
        <v>0</v>
      </c>
      <c r="AN134" s="81">
        <v>0</v>
      </c>
      <c r="AO134" s="81">
        <v>0</v>
      </c>
      <c r="AP134" s="81">
        <v>0</v>
      </c>
      <c r="AQ134" s="81">
        <v>0</v>
      </c>
      <c r="AR134" s="81">
        <v>0</v>
      </c>
      <c r="AS134" s="81">
        <v>0</v>
      </c>
      <c r="AT134" s="81">
        <v>0</v>
      </c>
      <c r="AU134" s="81">
        <v>0</v>
      </c>
      <c r="AV134" s="81">
        <v>0</v>
      </c>
      <c r="AW134" s="81">
        <v>0</v>
      </c>
      <c r="AX134" s="81">
        <v>0</v>
      </c>
      <c r="AY134" s="81">
        <v>0</v>
      </c>
      <c r="AZ134" s="81">
        <v>0</v>
      </c>
      <c r="BA134" s="81">
        <v>0</v>
      </c>
      <c r="BB134" s="81">
        <v>0</v>
      </c>
      <c r="BC134" s="81">
        <v>0</v>
      </c>
      <c r="BD134" s="81">
        <v>0</v>
      </c>
      <c r="BE134" s="81">
        <v>0</v>
      </c>
      <c r="BF134" s="81">
        <v>0</v>
      </c>
      <c r="BG134" s="81">
        <v>0</v>
      </c>
      <c r="BH134" s="81">
        <v>0</v>
      </c>
      <c r="BI134" s="81">
        <v>0</v>
      </c>
      <c r="BJ134" s="81">
        <v>0</v>
      </c>
      <c r="BK134" s="81">
        <v>2.13</v>
      </c>
      <c r="BL134" s="81">
        <v>3</v>
      </c>
      <c r="BM134" s="81">
        <v>0</v>
      </c>
      <c r="BN134" s="81">
        <v>1</v>
      </c>
      <c r="BO134" s="81">
        <v>0</v>
      </c>
      <c r="BP134" s="81">
        <v>0</v>
      </c>
      <c r="BQ134" s="81">
        <v>0</v>
      </c>
      <c r="BR134" s="81">
        <v>0</v>
      </c>
      <c r="BS134" s="81">
        <v>0</v>
      </c>
      <c r="BT134" s="81">
        <v>0</v>
      </c>
      <c r="BU134" s="81">
        <v>0</v>
      </c>
      <c r="BV134" s="81">
        <v>0</v>
      </c>
      <c r="BW134" s="110">
        <f t="shared" si="14"/>
        <v>36.550000000000004</v>
      </c>
      <c r="BX134" s="110">
        <f t="shared" si="15"/>
        <v>0</v>
      </c>
      <c r="IS134" s="59"/>
      <c r="IT134" s="59"/>
      <c r="IU134" s="59"/>
      <c r="IV134" s="59"/>
    </row>
    <row r="135" spans="1:256" s="49" customFormat="1" ht="20.25" customHeight="1" x14ac:dyDescent="0.15">
      <c r="A135" s="261"/>
      <c r="B135" s="75" t="s">
        <v>34</v>
      </c>
      <c r="C135" s="74">
        <v>173.395308</v>
      </c>
      <c r="D135" s="74">
        <v>262</v>
      </c>
      <c r="E135" s="82">
        <v>70.190073791193996</v>
      </c>
      <c r="F135" s="82">
        <v>526.81701899999996</v>
      </c>
      <c r="G135" s="74">
        <v>104</v>
      </c>
      <c r="H135" s="74">
        <v>0</v>
      </c>
      <c r="I135" s="74">
        <v>0</v>
      </c>
      <c r="J135" s="74">
        <v>0</v>
      </c>
      <c r="K135" s="74">
        <v>0</v>
      </c>
      <c r="L135" s="74">
        <v>171.83051900000001</v>
      </c>
      <c r="M135" s="74">
        <v>254</v>
      </c>
      <c r="N135" s="74">
        <v>73.566183236021899</v>
      </c>
      <c r="O135" s="74">
        <v>524.48701900000003</v>
      </c>
      <c r="P135" s="74">
        <v>99</v>
      </c>
      <c r="Q135" s="74">
        <v>39.107633999999997</v>
      </c>
      <c r="R135" s="74">
        <v>87</v>
      </c>
      <c r="S135" s="74">
        <v>4761.7442358831504</v>
      </c>
      <c r="T135" s="74">
        <v>181.837965</v>
      </c>
      <c r="U135" s="74">
        <v>44</v>
      </c>
      <c r="V135" s="74">
        <v>171.83051900000001</v>
      </c>
      <c r="W135" s="74">
        <v>254</v>
      </c>
      <c r="X135" s="74">
        <v>73.573315263944906</v>
      </c>
      <c r="Y135" s="74">
        <v>524.48701900000003</v>
      </c>
      <c r="Z135" s="74">
        <v>99</v>
      </c>
      <c r="AA135" s="74">
        <v>0</v>
      </c>
      <c r="AB135" s="74">
        <v>0</v>
      </c>
      <c r="AC135" s="74">
        <v>0</v>
      </c>
      <c r="AD135" s="74">
        <v>0</v>
      </c>
      <c r="AE135" s="74">
        <v>0</v>
      </c>
      <c r="AF135" s="74">
        <v>0</v>
      </c>
      <c r="AG135" s="74">
        <v>0</v>
      </c>
      <c r="AH135" s="74">
        <v>0</v>
      </c>
      <c r="AI135" s="74"/>
      <c r="AJ135" s="74"/>
      <c r="AK135" s="74"/>
      <c r="AL135" s="74"/>
      <c r="AM135" s="74"/>
      <c r="AN135" s="74"/>
      <c r="AO135" s="74"/>
      <c r="AP135" s="74"/>
      <c r="AQ135" s="74">
        <v>0</v>
      </c>
      <c r="AR135" s="74">
        <v>0</v>
      </c>
      <c r="AS135" s="74">
        <v>0</v>
      </c>
      <c r="AT135" s="74">
        <v>0</v>
      </c>
      <c r="AU135" s="74">
        <v>0</v>
      </c>
      <c r="AV135" s="74">
        <v>0</v>
      </c>
      <c r="AW135" s="74">
        <v>0</v>
      </c>
      <c r="AX135" s="74">
        <v>0</v>
      </c>
      <c r="AY135" s="74">
        <v>0</v>
      </c>
      <c r="AZ135" s="74">
        <v>0</v>
      </c>
      <c r="BA135" s="74">
        <v>0</v>
      </c>
      <c r="BB135" s="74">
        <v>0</v>
      </c>
      <c r="BC135" s="74">
        <v>0</v>
      </c>
      <c r="BD135" s="74">
        <v>0</v>
      </c>
      <c r="BE135" s="74">
        <v>0</v>
      </c>
      <c r="BF135" s="74">
        <v>0</v>
      </c>
      <c r="BG135" s="74">
        <v>0.96260100000000004</v>
      </c>
      <c r="BH135" s="74">
        <v>1</v>
      </c>
      <c r="BI135" s="74">
        <v>0.53</v>
      </c>
      <c r="BJ135" s="74">
        <v>2</v>
      </c>
      <c r="BK135" s="74">
        <v>0.20197000000000001</v>
      </c>
      <c r="BL135" s="74">
        <v>5</v>
      </c>
      <c r="BM135" s="74">
        <v>1.8</v>
      </c>
      <c r="BN135" s="74">
        <v>3</v>
      </c>
      <c r="BO135" s="74">
        <v>0</v>
      </c>
      <c r="BP135" s="74">
        <v>0</v>
      </c>
      <c r="BQ135" s="74">
        <v>0</v>
      </c>
      <c r="BR135" s="74">
        <v>0</v>
      </c>
      <c r="BS135" s="74">
        <v>0.40021800000000002</v>
      </c>
      <c r="BT135" s="74">
        <v>2</v>
      </c>
      <c r="BU135" s="74">
        <v>0</v>
      </c>
      <c r="BV135" s="74">
        <v>0</v>
      </c>
      <c r="BW135" s="110">
        <f t="shared" si="14"/>
        <v>173.395308</v>
      </c>
      <c r="BX135" s="110">
        <f t="shared" si="15"/>
        <v>0</v>
      </c>
      <c r="IS135" s="59"/>
      <c r="IT135" s="59"/>
      <c r="IU135" s="59"/>
      <c r="IV135" s="59"/>
    </row>
    <row r="136" spans="1:256" s="49" customFormat="1" ht="20.25" customHeight="1" x14ac:dyDescent="0.15">
      <c r="A136" s="261"/>
      <c r="B136" s="75" t="s">
        <v>36</v>
      </c>
      <c r="C136" s="79">
        <v>221.230861</v>
      </c>
      <c r="D136" s="79">
        <v>1548</v>
      </c>
      <c r="E136" s="82">
        <v>72.782164543216396</v>
      </c>
      <c r="F136" s="82">
        <v>90.255300000000005</v>
      </c>
      <c r="G136" s="79">
        <v>67</v>
      </c>
      <c r="H136" s="79">
        <v>0</v>
      </c>
      <c r="I136" s="79">
        <v>0</v>
      </c>
      <c r="J136" s="79">
        <v>2.4</v>
      </c>
      <c r="K136" s="79">
        <v>0</v>
      </c>
      <c r="L136" s="79">
        <v>9.6114630000000005</v>
      </c>
      <c r="M136" s="79">
        <v>41</v>
      </c>
      <c r="N136" s="80">
        <v>7.3836199052864897</v>
      </c>
      <c r="O136" s="79">
        <v>30.374600000000001</v>
      </c>
      <c r="P136" s="79">
        <v>5</v>
      </c>
      <c r="Q136" s="79"/>
      <c r="R136" s="79"/>
      <c r="S136" s="101">
        <v>0</v>
      </c>
      <c r="T136" s="79"/>
      <c r="U136" s="79"/>
      <c r="V136" s="115">
        <v>9.6114630000000005</v>
      </c>
      <c r="W136" s="115">
        <v>41</v>
      </c>
      <c r="X136" s="80">
        <v>7.38618938417717</v>
      </c>
      <c r="Y136" s="115">
        <v>30.374600000000001</v>
      </c>
      <c r="Z136" s="115">
        <v>5</v>
      </c>
      <c r="AA136" s="79">
        <v>0</v>
      </c>
      <c r="AB136" s="79">
        <v>0</v>
      </c>
      <c r="AC136" s="79">
        <v>0</v>
      </c>
      <c r="AD136" s="79">
        <v>0</v>
      </c>
      <c r="AE136" s="79">
        <v>0</v>
      </c>
      <c r="AF136" s="79">
        <v>0</v>
      </c>
      <c r="AG136" s="79">
        <v>0</v>
      </c>
      <c r="AH136" s="79">
        <v>0</v>
      </c>
      <c r="AI136" s="79">
        <v>208.78011000000001</v>
      </c>
      <c r="AJ136" s="79">
        <v>1500</v>
      </c>
      <c r="AK136" s="79">
        <v>9.0793999999999997</v>
      </c>
      <c r="AL136" s="79">
        <v>51</v>
      </c>
      <c r="AM136" s="79">
        <v>208.78011000000001</v>
      </c>
      <c r="AN136" s="79">
        <v>1500</v>
      </c>
      <c r="AO136" s="79">
        <v>208.78011000000001</v>
      </c>
      <c r="AP136" s="79">
        <v>51</v>
      </c>
      <c r="AQ136" s="79">
        <v>0</v>
      </c>
      <c r="AR136" s="79">
        <v>0</v>
      </c>
      <c r="AS136" s="79">
        <v>0</v>
      </c>
      <c r="AT136" s="79">
        <v>0</v>
      </c>
      <c r="AU136" s="79">
        <v>0</v>
      </c>
      <c r="AV136" s="79">
        <v>0</v>
      </c>
      <c r="AW136" s="79">
        <v>26.975300000000001</v>
      </c>
      <c r="AX136" s="79">
        <v>0</v>
      </c>
      <c r="AY136" s="79">
        <v>0</v>
      </c>
      <c r="AZ136" s="79">
        <v>0</v>
      </c>
      <c r="BA136" s="79">
        <v>0</v>
      </c>
      <c r="BB136" s="79">
        <v>0</v>
      </c>
      <c r="BC136" s="79">
        <v>0</v>
      </c>
      <c r="BD136" s="79">
        <v>0</v>
      </c>
      <c r="BE136" s="79">
        <v>0</v>
      </c>
      <c r="BF136" s="79">
        <v>0</v>
      </c>
      <c r="BG136" s="79">
        <v>0</v>
      </c>
      <c r="BH136" s="79">
        <v>0</v>
      </c>
      <c r="BI136" s="79">
        <v>3.58</v>
      </c>
      <c r="BJ136" s="79">
        <v>1</v>
      </c>
      <c r="BK136" s="79">
        <v>2.8392879999999998</v>
      </c>
      <c r="BL136" s="79">
        <v>7</v>
      </c>
      <c r="BM136" s="79">
        <v>17.846</v>
      </c>
      <c r="BN136" s="79">
        <v>10</v>
      </c>
      <c r="BO136" s="79">
        <v>0</v>
      </c>
      <c r="BP136" s="79">
        <v>0</v>
      </c>
      <c r="BQ136" s="79">
        <v>0</v>
      </c>
      <c r="BR136" s="79">
        <v>0</v>
      </c>
      <c r="BS136" s="79">
        <v>0</v>
      </c>
      <c r="BT136" s="79">
        <v>0</v>
      </c>
      <c r="BU136" s="79">
        <v>0</v>
      </c>
      <c r="BV136" s="79">
        <v>0</v>
      </c>
      <c r="BW136" s="110">
        <f t="shared" si="14"/>
        <v>221.230861</v>
      </c>
      <c r="BX136" s="110">
        <f t="shared" si="15"/>
        <v>0</v>
      </c>
      <c r="IS136" s="59"/>
      <c r="IT136" s="59"/>
      <c r="IU136" s="59"/>
      <c r="IV136" s="59"/>
    </row>
    <row r="137" spans="1:256" s="49" customFormat="1" ht="20.25" customHeight="1" x14ac:dyDescent="0.15">
      <c r="A137" s="261"/>
      <c r="B137" s="75" t="s">
        <v>38</v>
      </c>
      <c r="C137" s="82">
        <v>84.596513999999999</v>
      </c>
      <c r="D137" s="82">
        <v>214</v>
      </c>
      <c r="E137" s="82">
        <v>19.43</v>
      </c>
      <c r="F137" s="82">
        <v>1053.081214</v>
      </c>
      <c r="G137" s="82">
        <v>166</v>
      </c>
      <c r="H137" s="82"/>
      <c r="I137" s="94">
        <v>0</v>
      </c>
      <c r="J137" s="82">
        <v>0</v>
      </c>
      <c r="K137" s="94">
        <v>0</v>
      </c>
      <c r="L137" s="82">
        <v>81.922479999999993</v>
      </c>
      <c r="M137" s="82">
        <v>210</v>
      </c>
      <c r="N137" s="83">
        <v>24.31</v>
      </c>
      <c r="O137" s="82">
        <v>995.25731399999995</v>
      </c>
      <c r="P137" s="85">
        <v>156</v>
      </c>
      <c r="Q137" s="82">
        <v>32.066088000000001</v>
      </c>
      <c r="R137" s="82">
        <v>61</v>
      </c>
      <c r="S137" s="83">
        <v>105.37</v>
      </c>
      <c r="T137" s="82">
        <v>177.07022699999999</v>
      </c>
      <c r="U137" s="94">
        <v>24</v>
      </c>
      <c r="V137" s="82">
        <v>81.922479999999993</v>
      </c>
      <c r="W137" s="82">
        <v>210</v>
      </c>
      <c r="X137" s="83">
        <v>24.31</v>
      </c>
      <c r="Y137" s="82">
        <v>969.75731399999995</v>
      </c>
      <c r="Z137" s="85">
        <v>151</v>
      </c>
      <c r="AA137" s="82">
        <v>0</v>
      </c>
      <c r="AB137" s="94">
        <v>0</v>
      </c>
      <c r="AC137" s="82">
        <v>0</v>
      </c>
      <c r="AD137" s="94">
        <v>0</v>
      </c>
      <c r="AE137" s="82"/>
      <c r="AF137" s="94"/>
      <c r="AG137" s="82">
        <v>25.5</v>
      </c>
      <c r="AH137" s="94">
        <v>5</v>
      </c>
      <c r="AI137" s="94"/>
      <c r="AJ137" s="94"/>
      <c r="AK137" s="94"/>
      <c r="AL137" s="94"/>
      <c r="AM137" s="94"/>
      <c r="AN137" s="94"/>
      <c r="AO137" s="94"/>
      <c r="AP137" s="94"/>
      <c r="AQ137" s="94"/>
      <c r="AR137" s="94"/>
      <c r="AS137" s="94"/>
      <c r="AT137" s="94"/>
      <c r="AU137" s="94">
        <v>0</v>
      </c>
      <c r="AV137" s="94">
        <v>0</v>
      </c>
      <c r="AW137" s="94">
        <v>0</v>
      </c>
      <c r="AX137" s="94">
        <v>0</v>
      </c>
      <c r="AY137" s="94">
        <v>0</v>
      </c>
      <c r="AZ137" s="94">
        <v>0</v>
      </c>
      <c r="BA137" s="94">
        <v>0</v>
      </c>
      <c r="BB137" s="94">
        <v>0</v>
      </c>
      <c r="BC137" s="94"/>
      <c r="BD137" s="94">
        <v>0</v>
      </c>
      <c r="BE137" s="94"/>
      <c r="BF137" s="94"/>
      <c r="BG137" s="82"/>
      <c r="BH137" s="94">
        <v>0</v>
      </c>
      <c r="BI137" s="82">
        <v>52.785200000000003</v>
      </c>
      <c r="BJ137" s="94">
        <v>6</v>
      </c>
      <c r="BK137" s="82">
        <v>1</v>
      </c>
      <c r="BL137" s="82">
        <v>4</v>
      </c>
      <c r="BM137" s="94">
        <v>5.0387000000000004</v>
      </c>
      <c r="BN137" s="94">
        <v>4</v>
      </c>
      <c r="BO137" s="94">
        <v>1.674034</v>
      </c>
      <c r="BP137" s="94"/>
      <c r="BQ137" s="94"/>
      <c r="BR137" s="94"/>
      <c r="BS137" s="94">
        <v>0</v>
      </c>
      <c r="BT137" s="94">
        <v>0</v>
      </c>
      <c r="BU137" s="94">
        <v>0</v>
      </c>
      <c r="BV137" s="94">
        <v>0</v>
      </c>
      <c r="BW137" s="110">
        <f t="shared" si="14"/>
        <v>84.596513999999999</v>
      </c>
      <c r="BX137" s="110">
        <f t="shared" si="15"/>
        <v>0</v>
      </c>
      <c r="IS137" s="59"/>
      <c r="IT137" s="59"/>
      <c r="IU137" s="59"/>
      <c r="IV137" s="59"/>
    </row>
    <row r="138" spans="1:256" s="49" customFormat="1" ht="20.25" customHeight="1" x14ac:dyDescent="0.15">
      <c r="A138" s="261"/>
      <c r="B138" s="75" t="s">
        <v>55</v>
      </c>
      <c r="C138" s="74">
        <v>22.670694000000001</v>
      </c>
      <c r="D138" s="74">
        <v>92</v>
      </c>
      <c r="E138" s="82">
        <v>34.331589265260199</v>
      </c>
      <c r="F138" s="82">
        <v>208.84782000000001</v>
      </c>
      <c r="G138" s="74">
        <v>54</v>
      </c>
      <c r="H138" s="74"/>
      <c r="I138" s="74"/>
      <c r="J138" s="74"/>
      <c r="K138" s="74"/>
      <c r="L138" s="74">
        <v>18.975677999999998</v>
      </c>
      <c r="M138" s="74">
        <v>91</v>
      </c>
      <c r="N138" s="74">
        <v>31.587219809731</v>
      </c>
      <c r="O138" s="74">
        <v>204.14782</v>
      </c>
      <c r="P138" s="74">
        <v>45</v>
      </c>
      <c r="Q138" s="74"/>
      <c r="R138" s="74"/>
      <c r="S138" s="74" t="s">
        <v>56</v>
      </c>
      <c r="T138" s="74"/>
      <c r="U138" s="74"/>
      <c r="V138" s="74">
        <v>18.975677999999998</v>
      </c>
      <c r="W138" s="74">
        <v>91</v>
      </c>
      <c r="X138" s="74">
        <v>31.587219809731</v>
      </c>
      <c r="Y138" s="74">
        <v>204.14782</v>
      </c>
      <c r="Z138" s="74">
        <v>45</v>
      </c>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v>3.6950159999999999</v>
      </c>
      <c r="BH138" s="74">
        <v>1</v>
      </c>
      <c r="BI138" s="74">
        <v>4.7</v>
      </c>
      <c r="BJ138" s="74">
        <v>9</v>
      </c>
      <c r="BK138" s="74"/>
      <c r="BL138" s="74"/>
      <c r="BM138" s="74"/>
      <c r="BN138" s="74"/>
      <c r="BO138" s="74"/>
      <c r="BP138" s="74"/>
      <c r="BQ138" s="74"/>
      <c r="BR138" s="74"/>
      <c r="BS138" s="74"/>
      <c r="BT138" s="74"/>
      <c r="BU138" s="74"/>
      <c r="BV138" s="74"/>
      <c r="BW138" s="110">
        <f t="shared" si="14"/>
        <v>22.670693999999997</v>
      </c>
      <c r="BX138" s="110">
        <f t="shared" si="15"/>
        <v>0</v>
      </c>
      <c r="IS138" s="59"/>
      <c r="IT138" s="59"/>
      <c r="IU138" s="59"/>
      <c r="IV138" s="59"/>
    </row>
    <row r="139" spans="1:256" s="49" customFormat="1" ht="20.25" customHeight="1" x14ac:dyDescent="0.15">
      <c r="A139" s="261"/>
      <c r="B139" s="75" t="s">
        <v>61</v>
      </c>
      <c r="C139" s="74">
        <v>3.54</v>
      </c>
      <c r="D139" s="74">
        <v>22</v>
      </c>
      <c r="E139" s="82">
        <v>42.82</v>
      </c>
      <c r="F139" s="82">
        <v>86.58</v>
      </c>
      <c r="G139" s="74">
        <v>14</v>
      </c>
      <c r="H139" s="74">
        <v>0</v>
      </c>
      <c r="I139" s="74">
        <v>0</v>
      </c>
      <c r="J139" s="74">
        <v>0</v>
      </c>
      <c r="K139" s="74">
        <v>0</v>
      </c>
      <c r="L139" s="74">
        <v>3.54</v>
      </c>
      <c r="M139" s="74">
        <v>22</v>
      </c>
      <c r="N139" s="74">
        <v>42.82</v>
      </c>
      <c r="O139" s="74">
        <v>30.83</v>
      </c>
      <c r="P139" s="74">
        <v>12</v>
      </c>
      <c r="Q139" s="74"/>
      <c r="R139" s="74"/>
      <c r="S139" s="74"/>
      <c r="T139" s="74"/>
      <c r="U139" s="74"/>
      <c r="V139" s="74">
        <v>3.54</v>
      </c>
      <c r="W139" s="74">
        <v>22</v>
      </c>
      <c r="X139" s="74">
        <v>42.82</v>
      </c>
      <c r="Y139" s="74">
        <v>30.83</v>
      </c>
      <c r="Z139" s="74">
        <v>12</v>
      </c>
      <c r="AA139" s="74"/>
      <c r="AB139" s="74"/>
      <c r="AC139" s="74"/>
      <c r="AD139" s="74"/>
      <c r="AE139" s="74"/>
      <c r="AF139" s="74"/>
      <c r="AG139" s="74"/>
      <c r="AH139" s="74"/>
      <c r="AI139" s="74"/>
      <c r="AJ139" s="74"/>
      <c r="AK139" s="74"/>
      <c r="AL139" s="74"/>
      <c r="AM139" s="74"/>
      <c r="AN139" s="74"/>
      <c r="AO139" s="74"/>
      <c r="AP139" s="74"/>
      <c r="AQ139" s="74">
        <v>0</v>
      </c>
      <c r="AR139" s="74">
        <v>0</v>
      </c>
      <c r="AS139" s="74">
        <v>0</v>
      </c>
      <c r="AT139" s="74">
        <v>0</v>
      </c>
      <c r="AU139" s="74">
        <v>0</v>
      </c>
      <c r="AV139" s="74">
        <v>0</v>
      </c>
      <c r="AW139" s="74">
        <v>0</v>
      </c>
      <c r="AX139" s="74">
        <v>0</v>
      </c>
      <c r="AY139" s="74">
        <v>0</v>
      </c>
      <c r="AZ139" s="74">
        <v>0</v>
      </c>
      <c r="BA139" s="74">
        <v>0</v>
      </c>
      <c r="BB139" s="74">
        <v>0</v>
      </c>
      <c r="BC139" s="74"/>
      <c r="BD139" s="74"/>
      <c r="BE139" s="74"/>
      <c r="BF139" s="74"/>
      <c r="BG139" s="74">
        <v>0</v>
      </c>
      <c r="BH139" s="74">
        <v>0</v>
      </c>
      <c r="BI139" s="74">
        <v>0</v>
      </c>
      <c r="BJ139" s="74">
        <v>0</v>
      </c>
      <c r="BK139" s="74">
        <v>0</v>
      </c>
      <c r="BL139" s="74">
        <v>0</v>
      </c>
      <c r="BM139" s="74">
        <v>55.75</v>
      </c>
      <c r="BN139" s="74">
        <v>2</v>
      </c>
      <c r="BO139" s="74">
        <v>0</v>
      </c>
      <c r="BP139" s="74">
        <v>0</v>
      </c>
      <c r="BQ139" s="74">
        <v>0</v>
      </c>
      <c r="BR139" s="74">
        <v>0</v>
      </c>
      <c r="BS139" s="82">
        <v>0</v>
      </c>
      <c r="BT139" s="94">
        <v>0</v>
      </c>
      <c r="BU139" s="82">
        <v>0</v>
      </c>
      <c r="BV139" s="94">
        <v>0</v>
      </c>
      <c r="BW139" s="110">
        <f t="shared" si="14"/>
        <v>3.54</v>
      </c>
      <c r="BX139" s="110">
        <f t="shared" si="15"/>
        <v>0</v>
      </c>
      <c r="IS139" s="59"/>
      <c r="IT139" s="59"/>
      <c r="IU139" s="59"/>
      <c r="IV139" s="59"/>
    </row>
    <row r="140" spans="1:256" s="49" customFormat="1" ht="20.25" customHeight="1" x14ac:dyDescent="0.15">
      <c r="A140" s="261"/>
      <c r="B140" s="75" t="s">
        <v>60</v>
      </c>
      <c r="C140" s="74">
        <v>96.061657999999994</v>
      </c>
      <c r="D140" s="74">
        <v>156</v>
      </c>
      <c r="E140" s="82">
        <v>114.03894283142201</v>
      </c>
      <c r="F140" s="82">
        <v>471.51189699999998</v>
      </c>
      <c r="G140" s="74">
        <v>228</v>
      </c>
      <c r="H140" s="74">
        <v>0</v>
      </c>
      <c r="I140" s="74">
        <v>0</v>
      </c>
      <c r="J140" s="74">
        <v>0</v>
      </c>
      <c r="K140" s="74">
        <v>0</v>
      </c>
      <c r="L140" s="74">
        <v>95.815809000000002</v>
      </c>
      <c r="M140" s="74">
        <v>151</v>
      </c>
      <c r="N140" s="74">
        <v>150.951603857686</v>
      </c>
      <c r="O140" s="74">
        <v>442.38444700000002</v>
      </c>
      <c r="P140" s="74">
        <v>126</v>
      </c>
      <c r="Q140" s="74">
        <v>1.796</v>
      </c>
      <c r="R140" s="74">
        <v>4</v>
      </c>
      <c r="S140" s="74">
        <v>2226.6303000247999</v>
      </c>
      <c r="T140" s="74">
        <v>0.42448900000000001</v>
      </c>
      <c r="U140" s="74">
        <v>2</v>
      </c>
      <c r="V140" s="74">
        <v>75.590400000000002</v>
      </c>
      <c r="W140" s="74">
        <v>119</v>
      </c>
      <c r="X140" s="74">
        <v>119.685483603587</v>
      </c>
      <c r="Y140" s="74">
        <v>302.98220600000002</v>
      </c>
      <c r="Z140" s="74">
        <v>86</v>
      </c>
      <c r="AA140" s="74">
        <v>20.225408999999999</v>
      </c>
      <c r="AB140" s="74">
        <v>32</v>
      </c>
      <c r="AC140" s="74">
        <v>91.490255000000005</v>
      </c>
      <c r="AD140" s="74">
        <v>38</v>
      </c>
      <c r="AE140" s="74">
        <v>0</v>
      </c>
      <c r="AF140" s="74">
        <v>0</v>
      </c>
      <c r="AG140" s="74">
        <v>47.911985999999999</v>
      </c>
      <c r="AH140" s="74">
        <v>2</v>
      </c>
      <c r="AI140" s="74">
        <v>0</v>
      </c>
      <c r="AJ140" s="74">
        <v>0</v>
      </c>
      <c r="AK140" s="74">
        <v>0</v>
      </c>
      <c r="AL140" s="74">
        <v>0</v>
      </c>
      <c r="AM140" s="74">
        <v>0</v>
      </c>
      <c r="AN140" s="74">
        <v>0</v>
      </c>
      <c r="AO140" s="74">
        <v>0</v>
      </c>
      <c r="AP140" s="74">
        <v>0</v>
      </c>
      <c r="AQ140" s="74">
        <v>0</v>
      </c>
      <c r="AR140" s="74">
        <v>0</v>
      </c>
      <c r="AS140" s="74">
        <v>0.3</v>
      </c>
      <c r="AT140" s="74">
        <v>1</v>
      </c>
      <c r="AU140" s="74">
        <v>0</v>
      </c>
      <c r="AV140" s="74">
        <v>0</v>
      </c>
      <c r="AW140" s="74">
        <v>0</v>
      </c>
      <c r="AX140" s="74">
        <v>0</v>
      </c>
      <c r="AY140" s="74">
        <v>0</v>
      </c>
      <c r="AZ140" s="74">
        <v>0</v>
      </c>
      <c r="BA140" s="74">
        <v>0</v>
      </c>
      <c r="BB140" s="74">
        <v>0</v>
      </c>
      <c r="BC140" s="74">
        <v>0</v>
      </c>
      <c r="BD140" s="74">
        <v>0</v>
      </c>
      <c r="BE140" s="74">
        <v>0</v>
      </c>
      <c r="BF140" s="74">
        <v>0</v>
      </c>
      <c r="BG140" s="74">
        <v>6.5000000000000002E-2</v>
      </c>
      <c r="BH140" s="74">
        <v>2</v>
      </c>
      <c r="BI140" s="74">
        <v>2.27745</v>
      </c>
      <c r="BJ140" s="74">
        <v>27</v>
      </c>
      <c r="BK140" s="74">
        <v>0</v>
      </c>
      <c r="BL140" s="74">
        <v>1</v>
      </c>
      <c r="BM140" s="74">
        <v>6.2</v>
      </c>
      <c r="BN140" s="74">
        <v>74</v>
      </c>
      <c r="BO140" s="74">
        <v>0.18084900000000001</v>
      </c>
      <c r="BP140" s="74">
        <v>2</v>
      </c>
      <c r="BQ140" s="74">
        <v>20.350000000000001</v>
      </c>
      <c r="BR140" s="74">
        <v>0</v>
      </c>
      <c r="BS140" s="74">
        <v>0</v>
      </c>
      <c r="BT140" s="74">
        <v>0</v>
      </c>
      <c r="BU140" s="74">
        <v>0</v>
      </c>
      <c r="BV140" s="74">
        <v>0</v>
      </c>
      <c r="BW140" s="110">
        <f t="shared" si="14"/>
        <v>96.061657999999994</v>
      </c>
      <c r="BX140" s="110">
        <f t="shared" si="15"/>
        <v>0</v>
      </c>
      <c r="IS140" s="59"/>
      <c r="IT140" s="59"/>
      <c r="IU140" s="59"/>
      <c r="IV140" s="59"/>
    </row>
    <row r="141" spans="1:256" s="49" customFormat="1" ht="20.25" customHeight="1" x14ac:dyDescent="0.15">
      <c r="A141" s="261"/>
      <c r="B141" s="75" t="s">
        <v>46</v>
      </c>
      <c r="C141" s="74">
        <v>54.794134999999997</v>
      </c>
      <c r="D141" s="74">
        <v>259</v>
      </c>
      <c r="E141" s="82">
        <v>16.991344777155799</v>
      </c>
      <c r="F141" s="82">
        <v>126.91894499999999</v>
      </c>
      <c r="G141" s="74">
        <v>130</v>
      </c>
      <c r="H141" s="74">
        <v>0</v>
      </c>
      <c r="I141" s="74">
        <v>0</v>
      </c>
      <c r="J141" s="74">
        <v>0</v>
      </c>
      <c r="K141" s="74">
        <v>0</v>
      </c>
      <c r="L141" s="74">
        <v>54.794134999999997</v>
      </c>
      <c r="M141" s="74">
        <v>258</v>
      </c>
      <c r="N141" s="74">
        <v>17.010048926912901</v>
      </c>
      <c r="O141" s="74">
        <v>126.518945</v>
      </c>
      <c r="P141" s="74">
        <v>128</v>
      </c>
      <c r="Q141" s="74">
        <v>8.7051200000000009</v>
      </c>
      <c r="R141" s="74">
        <v>49</v>
      </c>
      <c r="S141" s="74">
        <v>23.524881238821301</v>
      </c>
      <c r="T141" s="74">
        <v>15.163290999999999</v>
      </c>
      <c r="U141" s="74">
        <v>21</v>
      </c>
      <c r="V141" s="74">
        <v>53.326635000000003</v>
      </c>
      <c r="W141" s="74">
        <v>238</v>
      </c>
      <c r="X141" s="74">
        <v>17.862816289777701</v>
      </c>
      <c r="Y141" s="74">
        <v>101.76590400000001</v>
      </c>
      <c r="Z141" s="74">
        <v>106</v>
      </c>
      <c r="AA141" s="74">
        <v>1.4675</v>
      </c>
      <c r="AB141" s="74">
        <v>20</v>
      </c>
      <c r="AC141" s="74">
        <v>24.753041</v>
      </c>
      <c r="AD141" s="74">
        <v>22</v>
      </c>
      <c r="AE141" s="74">
        <v>0</v>
      </c>
      <c r="AF141" s="74">
        <v>0</v>
      </c>
      <c r="AG141" s="74">
        <v>0</v>
      </c>
      <c r="AH141" s="74">
        <v>0</v>
      </c>
      <c r="AI141" s="74">
        <v>0</v>
      </c>
      <c r="AJ141" s="74">
        <v>0</v>
      </c>
      <c r="AK141" s="74">
        <v>0</v>
      </c>
      <c r="AL141" s="74">
        <v>0</v>
      </c>
      <c r="AM141" s="74">
        <v>0</v>
      </c>
      <c r="AN141" s="74">
        <v>0</v>
      </c>
      <c r="AO141" s="74">
        <v>0</v>
      </c>
      <c r="AP141" s="74">
        <v>0</v>
      </c>
      <c r="AQ141" s="74">
        <v>0</v>
      </c>
      <c r="AR141" s="74">
        <v>0</v>
      </c>
      <c r="AS141" s="74">
        <v>0</v>
      </c>
      <c r="AT141" s="74">
        <v>0</v>
      </c>
      <c r="AU141" s="74">
        <v>0</v>
      </c>
      <c r="AV141" s="74">
        <v>0</v>
      </c>
      <c r="AW141" s="74">
        <v>0</v>
      </c>
      <c r="AX141" s="74">
        <v>0</v>
      </c>
      <c r="AY141" s="74">
        <v>0</v>
      </c>
      <c r="AZ141" s="74">
        <v>0</v>
      </c>
      <c r="BA141" s="74">
        <v>0</v>
      </c>
      <c r="BB141" s="74">
        <v>0</v>
      </c>
      <c r="BC141" s="74">
        <v>0</v>
      </c>
      <c r="BD141" s="74">
        <v>0</v>
      </c>
      <c r="BE141" s="74">
        <v>0</v>
      </c>
      <c r="BF141" s="74">
        <v>0</v>
      </c>
      <c r="BG141" s="74">
        <v>0</v>
      </c>
      <c r="BH141" s="74">
        <v>0</v>
      </c>
      <c r="BI141" s="74">
        <v>0</v>
      </c>
      <c r="BJ141" s="74">
        <v>0</v>
      </c>
      <c r="BK141" s="74">
        <v>0</v>
      </c>
      <c r="BL141" s="74">
        <v>1</v>
      </c>
      <c r="BM141" s="74">
        <v>0.4</v>
      </c>
      <c r="BN141" s="74">
        <v>2</v>
      </c>
      <c r="BO141" s="74">
        <v>0</v>
      </c>
      <c r="BP141" s="74">
        <v>0</v>
      </c>
      <c r="BQ141" s="74">
        <v>0</v>
      </c>
      <c r="BR141" s="74">
        <v>0</v>
      </c>
      <c r="BS141" s="74">
        <v>0</v>
      </c>
      <c r="BT141" s="74">
        <v>0</v>
      </c>
      <c r="BU141" s="74">
        <v>0</v>
      </c>
      <c r="BV141" s="74">
        <v>0</v>
      </c>
      <c r="BW141" s="110">
        <f t="shared" si="14"/>
        <v>54.794134999999997</v>
      </c>
      <c r="BX141" s="110">
        <f t="shared" si="15"/>
        <v>0</v>
      </c>
      <c r="IS141" s="59"/>
      <c r="IT141" s="59"/>
      <c r="IU141" s="59"/>
      <c r="IV141" s="59"/>
    </row>
    <row r="142" spans="1:256" s="49" customFormat="1" ht="20.25" customHeight="1" x14ac:dyDescent="0.15">
      <c r="A142" s="261"/>
      <c r="B142" s="75" t="s">
        <v>54</v>
      </c>
      <c r="C142" s="74">
        <v>6.5694999999999997</v>
      </c>
      <c r="D142" s="74">
        <v>25</v>
      </c>
      <c r="E142" s="82">
        <v>10.746088694432601</v>
      </c>
      <c r="F142" s="82">
        <v>9.3917000000000002</v>
      </c>
      <c r="G142" s="74">
        <v>14</v>
      </c>
      <c r="H142" s="74">
        <v>0</v>
      </c>
      <c r="I142" s="74">
        <v>0</v>
      </c>
      <c r="J142" s="74">
        <v>0</v>
      </c>
      <c r="K142" s="74">
        <v>0</v>
      </c>
      <c r="L142" s="74">
        <v>6.5694999999999997</v>
      </c>
      <c r="M142" s="74">
        <v>25</v>
      </c>
      <c r="N142" s="74">
        <v>11.6630155276554</v>
      </c>
      <c r="O142" s="74">
        <v>9.3917000000000002</v>
      </c>
      <c r="P142" s="74">
        <v>14</v>
      </c>
      <c r="Q142" s="74">
        <v>0.2</v>
      </c>
      <c r="R142" s="74">
        <v>4</v>
      </c>
      <c r="S142" s="74"/>
      <c r="T142" s="74">
        <v>0</v>
      </c>
      <c r="U142" s="74">
        <v>0</v>
      </c>
      <c r="V142" s="74">
        <v>6.5694999999999997</v>
      </c>
      <c r="W142" s="74">
        <v>25</v>
      </c>
      <c r="X142" s="74">
        <v>11.6630155276554</v>
      </c>
      <c r="Y142" s="74">
        <v>9.3917000000000002</v>
      </c>
      <c r="Z142" s="74">
        <v>14</v>
      </c>
      <c r="AA142" s="74">
        <v>0</v>
      </c>
      <c r="AB142" s="74">
        <v>0</v>
      </c>
      <c r="AC142" s="74">
        <v>0</v>
      </c>
      <c r="AD142" s="74">
        <v>0</v>
      </c>
      <c r="AE142" s="74">
        <v>0</v>
      </c>
      <c r="AF142" s="74">
        <v>0</v>
      </c>
      <c r="AG142" s="74">
        <v>0</v>
      </c>
      <c r="AH142" s="74">
        <v>0</v>
      </c>
      <c r="AI142" s="74"/>
      <c r="AJ142" s="74"/>
      <c r="AK142" s="74"/>
      <c r="AL142" s="74"/>
      <c r="AM142" s="74"/>
      <c r="AN142" s="74"/>
      <c r="AO142" s="74"/>
      <c r="AP142" s="74"/>
      <c r="AQ142" s="74">
        <v>0</v>
      </c>
      <c r="AR142" s="74">
        <v>0</v>
      </c>
      <c r="AS142" s="74">
        <v>0</v>
      </c>
      <c r="AT142" s="74">
        <v>0</v>
      </c>
      <c r="AU142" s="74">
        <v>0</v>
      </c>
      <c r="AV142" s="74">
        <v>0</v>
      </c>
      <c r="AW142" s="74">
        <v>0</v>
      </c>
      <c r="AX142" s="74">
        <v>0</v>
      </c>
      <c r="AY142" s="74">
        <v>0</v>
      </c>
      <c r="AZ142" s="74">
        <v>0</v>
      </c>
      <c r="BA142" s="74">
        <v>0</v>
      </c>
      <c r="BB142" s="74">
        <v>0</v>
      </c>
      <c r="BC142" s="74">
        <v>0</v>
      </c>
      <c r="BD142" s="74">
        <v>0</v>
      </c>
      <c r="BE142" s="74">
        <v>0</v>
      </c>
      <c r="BF142" s="74">
        <v>0</v>
      </c>
      <c r="BG142" s="74">
        <v>0</v>
      </c>
      <c r="BH142" s="74">
        <v>0</v>
      </c>
      <c r="BI142" s="74">
        <v>0</v>
      </c>
      <c r="BJ142" s="74">
        <v>0</v>
      </c>
      <c r="BK142" s="74">
        <v>0</v>
      </c>
      <c r="BL142" s="74">
        <v>0</v>
      </c>
      <c r="BM142" s="74">
        <v>0</v>
      </c>
      <c r="BN142" s="74">
        <v>0</v>
      </c>
      <c r="BO142" s="74">
        <v>0</v>
      </c>
      <c r="BP142" s="74">
        <v>0</v>
      </c>
      <c r="BQ142" s="74">
        <v>0</v>
      </c>
      <c r="BR142" s="74">
        <v>0</v>
      </c>
      <c r="BS142" s="74"/>
      <c r="BT142" s="74"/>
      <c r="BU142" s="74"/>
      <c r="BV142" s="74"/>
      <c r="BW142" s="110">
        <f t="shared" si="14"/>
        <v>6.5694999999999997</v>
      </c>
      <c r="BX142" s="110">
        <f t="shared" si="15"/>
        <v>0</v>
      </c>
      <c r="IS142" s="59"/>
      <c r="IT142" s="59"/>
      <c r="IU142" s="59"/>
      <c r="IV142" s="59"/>
    </row>
    <row r="143" spans="1:256" s="49" customFormat="1" ht="20.25" customHeight="1" x14ac:dyDescent="0.15">
      <c r="A143" s="261"/>
      <c r="B143" s="75" t="s">
        <v>39</v>
      </c>
      <c r="C143" s="74">
        <v>0.72799999999999998</v>
      </c>
      <c r="D143" s="74">
        <v>6</v>
      </c>
      <c r="E143" s="82">
        <v>0.24862718518877</v>
      </c>
      <c r="F143" s="82">
        <v>1.4253</v>
      </c>
      <c r="G143" s="74">
        <v>6</v>
      </c>
      <c r="H143" s="74">
        <v>0</v>
      </c>
      <c r="I143" s="74">
        <v>0</v>
      </c>
      <c r="J143" s="74">
        <v>0</v>
      </c>
      <c r="K143" s="74">
        <v>0</v>
      </c>
      <c r="L143" s="74">
        <v>0.63800000000000001</v>
      </c>
      <c r="M143" s="74">
        <v>5</v>
      </c>
      <c r="N143" s="74">
        <v>0.262885970840878</v>
      </c>
      <c r="O143" s="74">
        <v>1.4253</v>
      </c>
      <c r="P143" s="74">
        <v>6</v>
      </c>
      <c r="Q143" s="74">
        <v>0</v>
      </c>
      <c r="R143" s="74">
        <v>0</v>
      </c>
      <c r="S143" s="74" t="e">
        <v>#DIV/0!</v>
      </c>
      <c r="T143" s="74">
        <v>0</v>
      </c>
      <c r="U143" s="74">
        <v>0</v>
      </c>
      <c r="V143" s="74">
        <v>0.63800000000000001</v>
      </c>
      <c r="W143" s="74">
        <v>5</v>
      </c>
      <c r="X143" s="74">
        <v>0.262885970840878</v>
      </c>
      <c r="Y143" s="74">
        <v>1.4253</v>
      </c>
      <c r="Z143" s="74">
        <v>6</v>
      </c>
      <c r="AA143" s="74">
        <v>0</v>
      </c>
      <c r="AB143" s="74">
        <v>0</v>
      </c>
      <c r="AC143" s="74">
        <v>0</v>
      </c>
      <c r="AD143" s="74">
        <v>0</v>
      </c>
      <c r="AE143" s="74">
        <v>0</v>
      </c>
      <c r="AF143" s="74">
        <v>0</v>
      </c>
      <c r="AG143" s="74">
        <v>0</v>
      </c>
      <c r="AH143" s="74">
        <v>0</v>
      </c>
      <c r="AI143" s="74">
        <v>0</v>
      </c>
      <c r="AJ143" s="74">
        <v>0</v>
      </c>
      <c r="AK143" s="74">
        <v>0</v>
      </c>
      <c r="AL143" s="74">
        <v>0</v>
      </c>
      <c r="AM143" s="74">
        <v>0</v>
      </c>
      <c r="AN143" s="74">
        <v>0</v>
      </c>
      <c r="AO143" s="74">
        <v>0</v>
      </c>
      <c r="AP143" s="74">
        <v>0</v>
      </c>
      <c r="AQ143" s="74">
        <v>0</v>
      </c>
      <c r="AR143" s="74">
        <v>0</v>
      </c>
      <c r="AS143" s="74">
        <v>0</v>
      </c>
      <c r="AT143" s="74">
        <v>0</v>
      </c>
      <c r="AU143" s="74">
        <v>0</v>
      </c>
      <c r="AV143" s="74">
        <v>0</v>
      </c>
      <c r="AW143" s="74">
        <v>0</v>
      </c>
      <c r="AX143" s="74">
        <v>0</v>
      </c>
      <c r="AY143" s="74">
        <v>0</v>
      </c>
      <c r="AZ143" s="74">
        <v>0</v>
      </c>
      <c r="BA143" s="74">
        <v>0</v>
      </c>
      <c r="BB143" s="74">
        <v>0</v>
      </c>
      <c r="BC143" s="74">
        <v>0</v>
      </c>
      <c r="BD143" s="74">
        <v>0</v>
      </c>
      <c r="BE143" s="74">
        <v>0</v>
      </c>
      <c r="BF143" s="74">
        <v>0</v>
      </c>
      <c r="BG143" s="74">
        <v>0.09</v>
      </c>
      <c r="BH143" s="74">
        <v>1</v>
      </c>
      <c r="BI143" s="74">
        <v>0</v>
      </c>
      <c r="BJ143" s="74">
        <v>0</v>
      </c>
      <c r="BK143" s="74">
        <v>0</v>
      </c>
      <c r="BL143" s="74">
        <v>0</v>
      </c>
      <c r="BM143" s="74">
        <v>0</v>
      </c>
      <c r="BN143" s="74">
        <v>0</v>
      </c>
      <c r="BO143" s="74">
        <v>0</v>
      </c>
      <c r="BP143" s="74">
        <v>0</v>
      </c>
      <c r="BQ143" s="74">
        <v>0</v>
      </c>
      <c r="BR143" s="74">
        <v>0</v>
      </c>
      <c r="BS143" s="74">
        <v>-2.7755575615628901E-17</v>
      </c>
      <c r="BT143" s="74">
        <v>0</v>
      </c>
      <c r="BU143" s="74">
        <v>0</v>
      </c>
      <c r="BV143" s="74">
        <v>0</v>
      </c>
      <c r="BW143" s="110">
        <f t="shared" si="14"/>
        <v>0.72799999999999998</v>
      </c>
      <c r="BX143" s="110">
        <f t="shared" si="15"/>
        <v>0</v>
      </c>
      <c r="IS143" s="59"/>
      <c r="IT143" s="59"/>
      <c r="IU143" s="59"/>
      <c r="IV143" s="59"/>
    </row>
    <row r="144" spans="1:256" s="52" customFormat="1" ht="20.25" customHeight="1" x14ac:dyDescent="0.15">
      <c r="A144" s="261"/>
      <c r="B144" s="90" t="s">
        <v>17</v>
      </c>
      <c r="C144" s="91">
        <f>C128+C129+C130+C131+C132+C133+C134+C135+C136+C137+C138+C139+C140+C141+C142+C143</f>
        <v>5252.8379070007004</v>
      </c>
      <c r="D144" s="91">
        <f t="shared" ref="D144:BO144" si="16">D128+D129+D130+D131+D132+D133+D134+D135+D136+D137+D138+D139+D140+D141+D142+D143</f>
        <v>13807</v>
      </c>
      <c r="E144" s="234">
        <f>C144/各地承保!D143*100</f>
        <v>52.037239370869727</v>
      </c>
      <c r="F144" s="234">
        <f t="shared" si="16"/>
        <v>22327.892019000003</v>
      </c>
      <c r="G144" s="91">
        <f t="shared" si="16"/>
        <v>7382</v>
      </c>
      <c r="H144" s="91">
        <f t="shared" si="16"/>
        <v>0.64674500000000013</v>
      </c>
      <c r="I144" s="91">
        <f t="shared" si="16"/>
        <v>3</v>
      </c>
      <c r="J144" s="91">
        <f t="shared" si="16"/>
        <v>262.90499199999999</v>
      </c>
      <c r="K144" s="91">
        <f t="shared" si="16"/>
        <v>16</v>
      </c>
      <c r="L144" s="91">
        <f t="shared" si="16"/>
        <v>3990.7935442588005</v>
      </c>
      <c r="M144" s="91">
        <f t="shared" si="16"/>
        <v>5745</v>
      </c>
      <c r="N144" s="91">
        <f>L144/各地承保!N143*100</f>
        <v>47.974141030854184</v>
      </c>
      <c r="O144" s="91">
        <f t="shared" si="16"/>
        <v>20188.815812999997</v>
      </c>
      <c r="P144" s="91">
        <f t="shared" si="16"/>
        <v>6327</v>
      </c>
      <c r="Q144" s="91">
        <f t="shared" si="16"/>
        <v>348.61023399999999</v>
      </c>
      <c r="R144" s="91">
        <f t="shared" si="16"/>
        <v>658</v>
      </c>
      <c r="S144" s="91">
        <f>Q144/各地承保!T143*100</f>
        <v>147.26747808974764</v>
      </c>
      <c r="T144" s="91">
        <f t="shared" si="16"/>
        <v>1922.8604780000003</v>
      </c>
      <c r="U144" s="91">
        <f t="shared" si="16"/>
        <v>536</v>
      </c>
      <c r="V144" s="91">
        <f t="shared" si="16"/>
        <v>3912.9507652587999</v>
      </c>
      <c r="W144" s="91">
        <f t="shared" si="16"/>
        <v>5565</v>
      </c>
      <c r="X144" s="91">
        <f>V144/各地承保!Z143*100</f>
        <v>47.841297845174168</v>
      </c>
      <c r="Y144" s="91">
        <f t="shared" si="16"/>
        <v>19234.993913999999</v>
      </c>
      <c r="Z144" s="91">
        <f t="shared" si="16"/>
        <v>6022</v>
      </c>
      <c r="AA144" s="91">
        <f t="shared" si="16"/>
        <v>65.987527</v>
      </c>
      <c r="AB144" s="91">
        <f t="shared" si="16"/>
        <v>172</v>
      </c>
      <c r="AC144" s="91">
        <f t="shared" si="16"/>
        <v>872.92527200000006</v>
      </c>
      <c r="AD144" s="91">
        <f t="shared" si="16"/>
        <v>283</v>
      </c>
      <c r="AE144" s="91">
        <f t="shared" si="16"/>
        <v>11.855252</v>
      </c>
      <c r="AF144" s="91">
        <f t="shared" si="16"/>
        <v>8</v>
      </c>
      <c r="AG144" s="91">
        <f t="shared" si="16"/>
        <v>80.896626999999995</v>
      </c>
      <c r="AH144" s="91">
        <f t="shared" si="16"/>
        <v>22</v>
      </c>
      <c r="AI144" s="91">
        <f t="shared" si="16"/>
        <v>452.22404186330004</v>
      </c>
      <c r="AJ144" s="91">
        <f t="shared" si="16"/>
        <v>4219</v>
      </c>
      <c r="AK144" s="91">
        <f t="shared" si="16"/>
        <v>34.344768999999999</v>
      </c>
      <c r="AL144" s="91">
        <f t="shared" si="16"/>
        <v>264</v>
      </c>
      <c r="AM144" s="91">
        <f t="shared" si="16"/>
        <v>452.22404186330004</v>
      </c>
      <c r="AN144" s="91">
        <f t="shared" si="16"/>
        <v>4219</v>
      </c>
      <c r="AO144" s="91">
        <f t="shared" si="16"/>
        <v>234.045479</v>
      </c>
      <c r="AP144" s="91">
        <f t="shared" si="16"/>
        <v>264</v>
      </c>
      <c r="AQ144" s="91">
        <f t="shared" si="16"/>
        <v>1.541466</v>
      </c>
      <c r="AR144" s="91">
        <f t="shared" si="16"/>
        <v>10</v>
      </c>
      <c r="AS144" s="91">
        <f t="shared" si="16"/>
        <v>17.113796000000001</v>
      </c>
      <c r="AT144" s="91">
        <f t="shared" si="16"/>
        <v>75</v>
      </c>
      <c r="AU144" s="91">
        <f t="shared" si="16"/>
        <v>8.6923E-2</v>
      </c>
      <c r="AV144" s="91">
        <f t="shared" si="16"/>
        <v>6</v>
      </c>
      <c r="AW144" s="91">
        <f t="shared" si="16"/>
        <v>115.28431699999999</v>
      </c>
      <c r="AX144" s="91">
        <f t="shared" si="16"/>
        <v>5</v>
      </c>
      <c r="AY144" s="91">
        <f t="shared" si="16"/>
        <v>0</v>
      </c>
      <c r="AZ144" s="91">
        <f t="shared" si="16"/>
        <v>0</v>
      </c>
      <c r="BA144" s="91">
        <f t="shared" si="16"/>
        <v>2.1976</v>
      </c>
      <c r="BB144" s="91">
        <f t="shared" si="16"/>
        <v>2</v>
      </c>
      <c r="BC144" s="91">
        <f t="shared" si="16"/>
        <v>0</v>
      </c>
      <c r="BD144" s="91">
        <f t="shared" si="16"/>
        <v>0</v>
      </c>
      <c r="BE144" s="91">
        <f t="shared" si="16"/>
        <v>0</v>
      </c>
      <c r="BF144" s="91">
        <f t="shared" si="16"/>
        <v>0</v>
      </c>
      <c r="BG144" s="91">
        <f t="shared" si="16"/>
        <v>104.47698933420001</v>
      </c>
      <c r="BH144" s="91">
        <f t="shared" si="16"/>
        <v>110</v>
      </c>
      <c r="BI144" s="91">
        <f t="shared" si="16"/>
        <v>777.6406300000001</v>
      </c>
      <c r="BJ144" s="91">
        <f t="shared" si="16"/>
        <v>144</v>
      </c>
      <c r="BK144" s="91">
        <f t="shared" si="16"/>
        <v>164.65598873260001</v>
      </c>
      <c r="BL144" s="91">
        <f t="shared" si="16"/>
        <v>994</v>
      </c>
      <c r="BM144" s="91">
        <f t="shared" si="16"/>
        <v>774.07001500000001</v>
      </c>
      <c r="BN144" s="91">
        <f t="shared" si="16"/>
        <v>431</v>
      </c>
      <c r="BO144" s="91">
        <f t="shared" si="16"/>
        <v>538.01199081179993</v>
      </c>
      <c r="BP144" s="91">
        <f t="shared" ref="BP144:BV144" si="17">BP128+BP129+BP130+BP131+BP132+BP133+BP134+BP135+BP136+BP137+BP138+BP139+BP140+BP141+BP142+BP143</f>
        <v>2718</v>
      </c>
      <c r="BQ144" s="91">
        <f t="shared" si="17"/>
        <v>155.52008700000002</v>
      </c>
      <c r="BR144" s="91">
        <f t="shared" si="17"/>
        <v>118</v>
      </c>
      <c r="BS144" s="91">
        <f t="shared" si="17"/>
        <v>0.40021800000003571</v>
      </c>
      <c r="BT144" s="91">
        <f t="shared" si="17"/>
        <v>2</v>
      </c>
      <c r="BU144" s="91">
        <f t="shared" si="17"/>
        <v>-6.0396132539608503E-14</v>
      </c>
      <c r="BV144" s="91">
        <f t="shared" si="17"/>
        <v>0</v>
      </c>
      <c r="BW144" s="110">
        <f t="shared" si="14"/>
        <v>5252.8379070007004</v>
      </c>
      <c r="BX144" s="110">
        <f t="shared" si="15"/>
        <v>0</v>
      </c>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c r="GX144" s="56"/>
      <c r="GY144" s="56"/>
      <c r="GZ144" s="56"/>
      <c r="HA144" s="56"/>
      <c r="HB144" s="56"/>
      <c r="HC144" s="56"/>
      <c r="HD144" s="56"/>
      <c r="HE144" s="56"/>
      <c r="HF144" s="56"/>
      <c r="HG144" s="56"/>
      <c r="HH144" s="56"/>
      <c r="HI144" s="56"/>
      <c r="HJ144" s="56"/>
      <c r="HK144" s="56"/>
      <c r="HL144" s="56"/>
      <c r="HM144" s="56"/>
      <c r="HN144" s="56"/>
      <c r="HO144" s="56"/>
      <c r="HP144" s="56"/>
      <c r="HQ144" s="56"/>
      <c r="HR144" s="56"/>
      <c r="HS144" s="56"/>
      <c r="HT144" s="56"/>
      <c r="HU144" s="56"/>
      <c r="HV144" s="56"/>
      <c r="HW144" s="56"/>
      <c r="HX144" s="56"/>
      <c r="HY144" s="56"/>
      <c r="HZ144" s="56"/>
      <c r="IA144" s="56"/>
      <c r="IB144" s="56"/>
      <c r="IC144" s="56"/>
      <c r="ID144" s="56"/>
      <c r="IE144" s="56"/>
      <c r="IF144" s="56"/>
      <c r="IG144" s="56"/>
      <c r="IH144" s="56"/>
      <c r="II144" s="56"/>
      <c r="IJ144" s="56"/>
      <c r="IK144" s="56"/>
      <c r="IL144" s="56"/>
      <c r="IM144" s="56"/>
      <c r="IN144" s="56"/>
      <c r="IO144" s="56"/>
      <c r="IP144" s="56"/>
      <c r="IQ144" s="56"/>
      <c r="IR144" s="56"/>
      <c r="IS144" s="56"/>
      <c r="IT144" s="56"/>
      <c r="IU144" s="56"/>
      <c r="IV144" s="56"/>
    </row>
    <row r="145" spans="1:256" s="49" customFormat="1" ht="20.25" customHeight="1" x14ac:dyDescent="0.15">
      <c r="A145" s="261" t="s">
        <v>79</v>
      </c>
      <c r="B145" s="75" t="s">
        <v>74</v>
      </c>
      <c r="C145" s="74">
        <v>1918.201327</v>
      </c>
      <c r="D145" s="74">
        <v>4081</v>
      </c>
      <c r="E145" s="82">
        <v>38.591587477652098</v>
      </c>
      <c r="F145" s="82">
        <v>10461.639364000001</v>
      </c>
      <c r="G145" s="74">
        <v>3033</v>
      </c>
      <c r="H145" s="74">
        <v>63.790312999999998</v>
      </c>
      <c r="I145" s="74">
        <v>7</v>
      </c>
      <c r="J145" s="74">
        <v>907.78024000000005</v>
      </c>
      <c r="K145" s="74">
        <v>40</v>
      </c>
      <c r="L145" s="74">
        <v>1717.446453</v>
      </c>
      <c r="M145" s="74">
        <v>3213</v>
      </c>
      <c r="N145" s="74"/>
      <c r="O145" s="74">
        <v>7904.3000350000002</v>
      </c>
      <c r="P145" s="74">
        <v>2711</v>
      </c>
      <c r="Q145" s="74">
        <v>13.559143000000001</v>
      </c>
      <c r="R145" s="74">
        <v>26</v>
      </c>
      <c r="S145" s="74"/>
      <c r="T145" s="74">
        <v>172.07603900000001</v>
      </c>
      <c r="U145" s="74">
        <v>64</v>
      </c>
      <c r="V145" s="74">
        <v>1685.329007</v>
      </c>
      <c r="W145" s="74">
        <v>3113</v>
      </c>
      <c r="X145" s="74"/>
      <c r="Y145" s="74">
        <v>7652.5790299999999</v>
      </c>
      <c r="Z145" s="74">
        <v>2598</v>
      </c>
      <c r="AA145" s="74">
        <v>32.037446000000003</v>
      </c>
      <c r="AB145" s="74">
        <v>98</v>
      </c>
      <c r="AC145" s="74">
        <v>247.22431900000001</v>
      </c>
      <c r="AD145" s="74">
        <v>111</v>
      </c>
      <c r="AE145" s="74">
        <v>0.08</v>
      </c>
      <c r="AF145" s="74">
        <v>2</v>
      </c>
      <c r="AG145" s="74">
        <v>4.4966860000000004</v>
      </c>
      <c r="AH145" s="74">
        <v>2</v>
      </c>
      <c r="AI145" s="74">
        <v>69.211325000000002</v>
      </c>
      <c r="AJ145" s="74">
        <v>691</v>
      </c>
      <c r="AK145" s="74">
        <v>14.268136</v>
      </c>
      <c r="AL145" s="74">
        <v>45</v>
      </c>
      <c r="AM145" s="74">
        <v>69.211325000000002</v>
      </c>
      <c r="AN145" s="74">
        <v>691</v>
      </c>
      <c r="AO145" s="74">
        <v>14.268136</v>
      </c>
      <c r="AP145" s="74">
        <v>45</v>
      </c>
      <c r="AQ145" s="74">
        <v>0</v>
      </c>
      <c r="AR145" s="74">
        <v>0</v>
      </c>
      <c r="AS145" s="74">
        <v>1.48</v>
      </c>
      <c r="AT145" s="74">
        <v>2</v>
      </c>
      <c r="AU145" s="74">
        <v>0</v>
      </c>
      <c r="AV145" s="74">
        <v>0</v>
      </c>
      <c r="AW145" s="74">
        <v>5.04</v>
      </c>
      <c r="AX145" s="74">
        <v>2</v>
      </c>
      <c r="AY145" s="74">
        <v>0.19</v>
      </c>
      <c r="AZ145" s="74">
        <v>1</v>
      </c>
      <c r="BA145" s="74">
        <v>22.82</v>
      </c>
      <c r="BB145" s="74">
        <v>17</v>
      </c>
      <c r="BC145" s="74">
        <v>0</v>
      </c>
      <c r="BD145" s="74">
        <v>0</v>
      </c>
      <c r="BE145" s="74">
        <v>200</v>
      </c>
      <c r="BF145" s="74">
        <v>1</v>
      </c>
      <c r="BG145" s="74">
        <v>49.867654999999999</v>
      </c>
      <c r="BH145" s="74">
        <v>33</v>
      </c>
      <c r="BI145" s="74">
        <v>771.09755299999995</v>
      </c>
      <c r="BJ145" s="74">
        <v>108</v>
      </c>
      <c r="BK145" s="74">
        <v>17.695581000000001</v>
      </c>
      <c r="BL145" s="74">
        <v>136</v>
      </c>
      <c r="BM145" s="74">
        <v>634.85339999999997</v>
      </c>
      <c r="BN145" s="74">
        <v>107</v>
      </c>
      <c r="BO145" s="74">
        <v>0</v>
      </c>
      <c r="BP145" s="74">
        <v>0</v>
      </c>
      <c r="BQ145" s="74">
        <v>0</v>
      </c>
      <c r="BR145" s="74">
        <v>0</v>
      </c>
      <c r="BS145" s="74">
        <v>1.7763568394002501E-14</v>
      </c>
      <c r="BT145" s="74">
        <v>0</v>
      </c>
      <c r="BU145" s="74">
        <v>6.8212102632969598E-13</v>
      </c>
      <c r="BV145" s="74">
        <v>0</v>
      </c>
      <c r="BW145" s="110">
        <f t="shared" si="14"/>
        <v>1918.201327</v>
      </c>
      <c r="BX145" s="110">
        <f t="shared" si="15"/>
        <v>0</v>
      </c>
      <c r="IS145" s="59"/>
      <c r="IT145" s="59"/>
      <c r="IU145" s="59"/>
      <c r="IV145" s="59"/>
    </row>
    <row r="146" spans="1:256" s="53" customFormat="1" ht="20.25" customHeight="1" x14ac:dyDescent="0.15">
      <c r="A146" s="261"/>
      <c r="B146" s="69" t="s">
        <v>31</v>
      </c>
      <c r="C146" s="74">
        <v>312.213459</v>
      </c>
      <c r="D146" s="74">
        <v>939</v>
      </c>
      <c r="E146" s="82">
        <v>42.414368744838903</v>
      </c>
      <c r="F146" s="82">
        <v>1360.3675069999999</v>
      </c>
      <c r="G146" s="74">
        <v>333</v>
      </c>
      <c r="H146" s="74">
        <v>0.28836000000000001</v>
      </c>
      <c r="I146" s="74">
        <v>2</v>
      </c>
      <c r="J146" s="74">
        <v>67.925370000000001</v>
      </c>
      <c r="K146" s="74">
        <v>6</v>
      </c>
      <c r="L146" s="74">
        <v>282.35674299999999</v>
      </c>
      <c r="M146" s="74">
        <v>572</v>
      </c>
      <c r="N146" s="74">
        <v>47.779846494287298</v>
      </c>
      <c r="O146" s="74">
        <v>704.77843700000005</v>
      </c>
      <c r="P146" s="74">
        <v>206</v>
      </c>
      <c r="Q146" s="74">
        <v>12.675357999999999</v>
      </c>
      <c r="R146" s="74">
        <v>59</v>
      </c>
      <c r="S146" s="74">
        <v>14.893116210717301</v>
      </c>
      <c r="T146" s="74">
        <v>36.764000000000003</v>
      </c>
      <c r="U146" s="74">
        <v>13</v>
      </c>
      <c r="V146" s="74">
        <v>282.25674299999997</v>
      </c>
      <c r="W146" s="74">
        <v>571</v>
      </c>
      <c r="X146" s="74">
        <v>47.831877689715199</v>
      </c>
      <c r="Y146" s="74">
        <v>703.37843699999996</v>
      </c>
      <c r="Z146" s="74">
        <v>204</v>
      </c>
      <c r="AA146" s="74">
        <v>0.1</v>
      </c>
      <c r="AB146" s="74">
        <v>1</v>
      </c>
      <c r="AC146" s="74">
        <v>1.4</v>
      </c>
      <c r="AD146" s="74">
        <v>2</v>
      </c>
      <c r="AE146" s="74">
        <v>0</v>
      </c>
      <c r="AF146" s="74">
        <v>0</v>
      </c>
      <c r="AG146" s="74">
        <v>0</v>
      </c>
      <c r="AH146" s="74">
        <v>0</v>
      </c>
      <c r="AI146" s="74">
        <v>0</v>
      </c>
      <c r="AJ146" s="74">
        <v>0</v>
      </c>
      <c r="AK146" s="74">
        <v>0</v>
      </c>
      <c r="AL146" s="74">
        <v>1</v>
      </c>
      <c r="AM146" s="74">
        <v>0</v>
      </c>
      <c r="AN146" s="74">
        <v>0</v>
      </c>
      <c r="AO146" s="74">
        <v>0</v>
      </c>
      <c r="AP146" s="74">
        <v>0</v>
      </c>
      <c r="AQ146" s="74">
        <v>0</v>
      </c>
      <c r="AR146" s="74">
        <v>1</v>
      </c>
      <c r="AS146" s="74">
        <v>3.3332999999999999</v>
      </c>
      <c r="AT146" s="74">
        <v>1</v>
      </c>
      <c r="AU146" s="74">
        <v>0</v>
      </c>
      <c r="AV146" s="74">
        <v>0</v>
      </c>
      <c r="AW146" s="74">
        <v>73</v>
      </c>
      <c r="AX146" s="74">
        <v>4</v>
      </c>
      <c r="AY146" s="74">
        <v>0</v>
      </c>
      <c r="AZ146" s="74">
        <v>0</v>
      </c>
      <c r="BA146" s="74">
        <v>0</v>
      </c>
      <c r="BB146" s="74">
        <v>0</v>
      </c>
      <c r="BC146" s="74">
        <v>0</v>
      </c>
      <c r="BD146" s="74">
        <v>0</v>
      </c>
      <c r="BE146" s="74">
        <v>0</v>
      </c>
      <c r="BF146" s="74">
        <v>0</v>
      </c>
      <c r="BG146" s="74">
        <v>8.0182570000000002</v>
      </c>
      <c r="BH146" s="74">
        <v>13</v>
      </c>
      <c r="BI146" s="74">
        <v>239.47290000000001</v>
      </c>
      <c r="BJ146" s="74">
        <v>51</v>
      </c>
      <c r="BK146" s="74">
        <v>0</v>
      </c>
      <c r="BL146" s="74">
        <v>22</v>
      </c>
      <c r="BM146" s="74">
        <v>251.72980000000001</v>
      </c>
      <c r="BN146" s="74">
        <v>48</v>
      </c>
      <c r="BO146" s="74">
        <v>21.550098999999999</v>
      </c>
      <c r="BP146" s="74">
        <v>329</v>
      </c>
      <c r="BQ146" s="74">
        <v>20.127700000000001</v>
      </c>
      <c r="BR146" s="74">
        <v>16</v>
      </c>
      <c r="BS146" s="74">
        <v>0</v>
      </c>
      <c r="BT146" s="74">
        <v>0</v>
      </c>
      <c r="BU146" s="74">
        <v>0</v>
      </c>
      <c r="BV146" s="74">
        <v>0</v>
      </c>
      <c r="BW146" s="110">
        <f t="shared" si="14"/>
        <v>312.213459</v>
      </c>
      <c r="BX146" s="110">
        <f t="shared" si="15"/>
        <v>0</v>
      </c>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c r="DM146" s="114"/>
      <c r="DN146" s="114"/>
      <c r="DO146" s="114"/>
      <c r="DP146" s="114"/>
      <c r="DQ146" s="114"/>
      <c r="DR146" s="114"/>
      <c r="DS146" s="114"/>
      <c r="DT146" s="114"/>
      <c r="DU146" s="114"/>
      <c r="DV146" s="114"/>
      <c r="DW146" s="114"/>
      <c r="DX146" s="114"/>
      <c r="DY146" s="114"/>
      <c r="DZ146" s="114"/>
      <c r="EA146" s="114"/>
      <c r="EB146" s="114"/>
      <c r="EC146" s="114"/>
      <c r="ED146" s="114"/>
      <c r="EE146" s="114"/>
      <c r="EF146" s="114"/>
      <c r="EG146" s="114"/>
      <c r="EH146" s="114"/>
      <c r="EI146" s="114"/>
      <c r="EJ146" s="114"/>
      <c r="EK146" s="114"/>
      <c r="EL146" s="114"/>
      <c r="EM146" s="114"/>
      <c r="EN146" s="114"/>
      <c r="EO146" s="114"/>
      <c r="EP146" s="114"/>
      <c r="EQ146" s="114"/>
      <c r="ER146" s="114"/>
      <c r="ES146" s="114"/>
      <c r="ET146" s="114"/>
      <c r="EU146" s="114"/>
      <c r="EV146" s="114"/>
      <c r="EW146" s="114"/>
      <c r="EX146" s="114"/>
      <c r="EY146" s="114"/>
      <c r="EZ146" s="114"/>
      <c r="FA146" s="114"/>
      <c r="FB146" s="114"/>
      <c r="FC146" s="114"/>
      <c r="FD146" s="114"/>
      <c r="FE146" s="114"/>
      <c r="FF146" s="114"/>
      <c r="FG146" s="114"/>
      <c r="FH146" s="114"/>
      <c r="FI146" s="114"/>
      <c r="FJ146" s="114"/>
      <c r="FK146" s="114"/>
      <c r="FL146" s="114"/>
      <c r="FM146" s="114"/>
      <c r="FN146" s="114"/>
      <c r="FO146" s="114"/>
      <c r="FP146" s="114"/>
      <c r="FQ146" s="114"/>
      <c r="FR146" s="114"/>
      <c r="FS146" s="114"/>
      <c r="FT146" s="114"/>
      <c r="FU146" s="114"/>
      <c r="FV146" s="114"/>
      <c r="FW146" s="114"/>
      <c r="FX146" s="114"/>
      <c r="FY146" s="114"/>
      <c r="FZ146" s="114"/>
      <c r="GA146" s="114"/>
      <c r="GB146" s="114"/>
      <c r="GC146" s="114"/>
      <c r="GD146" s="114"/>
      <c r="GE146" s="114"/>
      <c r="GF146" s="114"/>
      <c r="GG146" s="114"/>
      <c r="GH146" s="114"/>
      <c r="GI146" s="114"/>
      <c r="GJ146" s="114"/>
      <c r="GK146" s="114"/>
      <c r="GL146" s="114"/>
      <c r="GM146" s="114"/>
      <c r="GN146" s="114"/>
      <c r="GO146" s="114"/>
      <c r="GP146" s="114"/>
      <c r="GQ146" s="114"/>
      <c r="GR146" s="114"/>
      <c r="GS146" s="114"/>
      <c r="GT146" s="114"/>
      <c r="GU146" s="114"/>
      <c r="GV146" s="114"/>
      <c r="GW146" s="114"/>
      <c r="GX146" s="114"/>
      <c r="GY146" s="114"/>
      <c r="GZ146" s="114"/>
      <c r="HA146" s="114"/>
      <c r="HB146" s="114"/>
      <c r="HC146" s="114"/>
      <c r="HD146" s="114"/>
      <c r="HE146" s="114"/>
      <c r="HF146" s="114"/>
      <c r="HG146" s="114"/>
      <c r="HH146" s="114"/>
      <c r="HI146" s="114"/>
      <c r="HJ146" s="114"/>
      <c r="HK146" s="114"/>
      <c r="HL146" s="114"/>
      <c r="HM146" s="114"/>
      <c r="HN146" s="114"/>
      <c r="HO146" s="114"/>
      <c r="HP146" s="114"/>
      <c r="HQ146" s="114"/>
      <c r="HR146" s="114"/>
      <c r="HS146" s="114"/>
      <c r="HT146" s="114"/>
      <c r="HU146" s="114"/>
      <c r="HV146" s="114"/>
      <c r="HW146" s="114"/>
      <c r="HX146" s="114"/>
      <c r="HY146" s="114"/>
      <c r="HZ146" s="114"/>
      <c r="IA146" s="114"/>
      <c r="IB146" s="114"/>
      <c r="IC146" s="114"/>
      <c r="ID146" s="114"/>
      <c r="IE146" s="114"/>
      <c r="IF146" s="114"/>
      <c r="IG146" s="114"/>
      <c r="IH146" s="114"/>
      <c r="II146" s="114"/>
      <c r="IJ146" s="114"/>
      <c r="IK146" s="114"/>
      <c r="IL146" s="114"/>
      <c r="IM146" s="114"/>
      <c r="IN146" s="114"/>
      <c r="IO146" s="114"/>
      <c r="IP146" s="114"/>
      <c r="IQ146" s="114"/>
      <c r="IR146" s="114"/>
      <c r="IS146" s="114"/>
      <c r="IT146" s="114"/>
      <c r="IU146" s="114"/>
      <c r="IV146" s="114"/>
    </row>
    <row r="147" spans="1:256" s="49" customFormat="1" ht="20.25" customHeight="1" x14ac:dyDescent="0.15">
      <c r="A147" s="261"/>
      <c r="B147" s="75" t="s">
        <v>32</v>
      </c>
      <c r="C147" s="76">
        <v>595.01036099999999</v>
      </c>
      <c r="D147" s="76">
        <v>1490</v>
      </c>
      <c r="E147" s="82">
        <v>33.7884814665805</v>
      </c>
      <c r="F147" s="82">
        <v>3552.0760759999998</v>
      </c>
      <c r="G147" s="76">
        <v>2573</v>
      </c>
      <c r="H147" s="76">
        <v>1.7579000000000001E-2</v>
      </c>
      <c r="I147" s="76">
        <v>1</v>
      </c>
      <c r="J147" s="76">
        <v>1</v>
      </c>
      <c r="K147" s="76">
        <v>1</v>
      </c>
      <c r="L147" s="76">
        <v>562.54335400000002</v>
      </c>
      <c r="M147" s="76">
        <v>1373</v>
      </c>
      <c r="N147" s="76">
        <v>34.651588104925501</v>
      </c>
      <c r="O147" s="76">
        <v>3235.3413999999998</v>
      </c>
      <c r="P147" s="76">
        <v>1635</v>
      </c>
      <c r="Q147" s="76">
        <v>87.975027999999995</v>
      </c>
      <c r="R147" s="76">
        <v>290</v>
      </c>
      <c r="S147" s="76">
        <v>2938.1598291642999</v>
      </c>
      <c r="T147" s="76">
        <v>552.28661599999998</v>
      </c>
      <c r="U147" s="76">
        <v>282</v>
      </c>
      <c r="V147" s="76">
        <v>561.63056900000004</v>
      </c>
      <c r="W147" s="76">
        <v>1370</v>
      </c>
      <c r="X147" s="76">
        <v>34.624600426131998</v>
      </c>
      <c r="Y147" s="76">
        <v>2926.8885949999999</v>
      </c>
      <c r="Z147" s="76">
        <v>1533</v>
      </c>
      <c r="AA147" s="76">
        <v>0.19761400000000001</v>
      </c>
      <c r="AB147" s="76">
        <v>2</v>
      </c>
      <c r="AC147" s="76">
        <v>4.814235</v>
      </c>
      <c r="AD147" s="76">
        <v>6</v>
      </c>
      <c r="AE147" s="76">
        <v>0.715171</v>
      </c>
      <c r="AF147" s="76">
        <v>1</v>
      </c>
      <c r="AG147" s="76">
        <v>303.63857000000002</v>
      </c>
      <c r="AH147" s="76">
        <v>96</v>
      </c>
      <c r="AI147" s="76">
        <v>6.0588999999999997E-2</v>
      </c>
      <c r="AJ147" s="76">
        <v>1</v>
      </c>
      <c r="AK147" s="76">
        <v>5.6311999999999998</v>
      </c>
      <c r="AL147" s="76">
        <v>122</v>
      </c>
      <c r="AM147" s="76">
        <v>6.0588999999999997E-2</v>
      </c>
      <c r="AN147" s="76">
        <v>1</v>
      </c>
      <c r="AO147" s="76">
        <v>5.6311999999999998</v>
      </c>
      <c r="AP147" s="76">
        <v>122</v>
      </c>
      <c r="AQ147" s="76">
        <v>0.51852799999999999</v>
      </c>
      <c r="AR147" s="76">
        <v>6</v>
      </c>
      <c r="AS147" s="76">
        <v>2.330962</v>
      </c>
      <c r="AT147" s="76">
        <v>9</v>
      </c>
      <c r="AU147" s="76">
        <v>0</v>
      </c>
      <c r="AV147" s="76">
        <v>0</v>
      </c>
      <c r="AW147" s="76">
        <v>5.0999999999999996</v>
      </c>
      <c r="AX147" s="76">
        <v>1</v>
      </c>
      <c r="AY147" s="76">
        <v>0</v>
      </c>
      <c r="AZ147" s="76">
        <v>0</v>
      </c>
      <c r="BA147" s="76">
        <v>10.1431</v>
      </c>
      <c r="BB147" s="76">
        <v>2</v>
      </c>
      <c r="BC147" s="76">
        <v>0</v>
      </c>
      <c r="BD147" s="76">
        <v>0</v>
      </c>
      <c r="BE147" s="76">
        <v>0</v>
      </c>
      <c r="BF147" s="76">
        <v>0</v>
      </c>
      <c r="BG147" s="76">
        <v>14.41084</v>
      </c>
      <c r="BH147" s="76">
        <v>11</v>
      </c>
      <c r="BI147" s="76">
        <v>98.089410999999998</v>
      </c>
      <c r="BJ147" s="76">
        <v>34</v>
      </c>
      <c r="BK147" s="76">
        <v>6.7514700000000003</v>
      </c>
      <c r="BL147" s="76">
        <v>24</v>
      </c>
      <c r="BM147" s="76">
        <v>107.842906</v>
      </c>
      <c r="BN147" s="76">
        <v>131</v>
      </c>
      <c r="BO147" s="76">
        <v>10.708000999999999</v>
      </c>
      <c r="BP147" s="76">
        <v>74</v>
      </c>
      <c r="BQ147" s="76">
        <v>86.597097000000005</v>
      </c>
      <c r="BR147" s="76">
        <v>638</v>
      </c>
      <c r="BS147" s="76">
        <v>0</v>
      </c>
      <c r="BT147" s="76">
        <v>0</v>
      </c>
      <c r="BU147" s="76">
        <v>0</v>
      </c>
      <c r="BV147" s="76">
        <v>0</v>
      </c>
      <c r="BW147" s="110">
        <f t="shared" si="14"/>
        <v>595.01036099999999</v>
      </c>
      <c r="BX147" s="110">
        <f t="shared" si="15"/>
        <v>0</v>
      </c>
      <c r="IS147" s="59"/>
      <c r="IT147" s="59"/>
      <c r="IU147" s="59"/>
      <c r="IV147" s="59"/>
    </row>
    <row r="148" spans="1:256" s="49" customFormat="1" ht="20.25" customHeight="1" x14ac:dyDescent="0.15">
      <c r="A148" s="261"/>
      <c r="B148" s="75" t="s">
        <v>45</v>
      </c>
      <c r="C148" s="78">
        <v>74.778527999999994</v>
      </c>
      <c r="D148" s="78">
        <v>170</v>
      </c>
      <c r="E148" s="82">
        <v>104.703106034396</v>
      </c>
      <c r="F148" s="82">
        <v>602.47056399999997</v>
      </c>
      <c r="G148" s="78">
        <v>127</v>
      </c>
      <c r="H148" s="78">
        <v>4.899686</v>
      </c>
      <c r="I148" s="78">
        <v>0</v>
      </c>
      <c r="J148" s="78">
        <v>9.5907999999999998</v>
      </c>
      <c r="K148" s="78">
        <v>1</v>
      </c>
      <c r="L148" s="78">
        <v>47.106706000000003</v>
      </c>
      <c r="M148" s="78">
        <v>148</v>
      </c>
      <c r="N148" s="78">
        <v>80.809451335619201</v>
      </c>
      <c r="O148" s="78">
        <v>60.672013999999997</v>
      </c>
      <c r="P148" s="78">
        <v>47</v>
      </c>
      <c r="Q148" s="74">
        <v>0</v>
      </c>
      <c r="R148" s="74">
        <v>0</v>
      </c>
      <c r="S148" s="74">
        <v>0</v>
      </c>
      <c r="T148" s="74">
        <v>0</v>
      </c>
      <c r="U148" s="74">
        <v>0</v>
      </c>
      <c r="V148" s="78">
        <v>47.106706000000003</v>
      </c>
      <c r="W148" s="78">
        <v>148</v>
      </c>
      <c r="X148" s="78">
        <v>80.809451335619201</v>
      </c>
      <c r="Y148" s="78">
        <v>60.672013999999997</v>
      </c>
      <c r="Z148" s="78">
        <v>47</v>
      </c>
      <c r="AA148" s="78">
        <v>0</v>
      </c>
      <c r="AB148" s="78">
        <v>0</v>
      </c>
      <c r="AC148" s="78">
        <v>0</v>
      </c>
      <c r="AD148" s="78">
        <v>0</v>
      </c>
      <c r="AE148" s="78">
        <v>0</v>
      </c>
      <c r="AF148" s="78">
        <v>0</v>
      </c>
      <c r="AG148" s="78">
        <v>0</v>
      </c>
      <c r="AH148" s="78">
        <v>0</v>
      </c>
      <c r="AI148" s="78">
        <v>0</v>
      </c>
      <c r="AJ148" s="78">
        <v>0</v>
      </c>
      <c r="AK148" s="78">
        <v>0</v>
      </c>
      <c r="AL148" s="78">
        <v>0</v>
      </c>
      <c r="AM148" s="78">
        <v>0</v>
      </c>
      <c r="AN148" s="78">
        <v>0</v>
      </c>
      <c r="AO148" s="78">
        <v>0</v>
      </c>
      <c r="AP148" s="78">
        <v>0</v>
      </c>
      <c r="AQ148" s="78">
        <v>0</v>
      </c>
      <c r="AR148" s="78">
        <v>0</v>
      </c>
      <c r="AS148" s="78">
        <v>0</v>
      </c>
      <c r="AT148" s="78">
        <v>0</v>
      </c>
      <c r="AU148" s="78">
        <v>0</v>
      </c>
      <c r="AV148" s="78">
        <v>0</v>
      </c>
      <c r="AW148" s="78">
        <v>252.10220000000001</v>
      </c>
      <c r="AX148" s="78">
        <v>12</v>
      </c>
      <c r="AY148" s="78">
        <v>0</v>
      </c>
      <c r="AZ148" s="78">
        <v>0</v>
      </c>
      <c r="BA148" s="78">
        <v>0</v>
      </c>
      <c r="BB148" s="78">
        <v>0</v>
      </c>
      <c r="BC148" s="78">
        <v>0</v>
      </c>
      <c r="BD148" s="78">
        <v>0</v>
      </c>
      <c r="BE148" s="78">
        <v>0</v>
      </c>
      <c r="BF148" s="78">
        <v>0</v>
      </c>
      <c r="BG148" s="78">
        <v>21.805</v>
      </c>
      <c r="BH148" s="78">
        <v>6</v>
      </c>
      <c r="BI148" s="78">
        <v>64.441999999999993</v>
      </c>
      <c r="BJ148" s="78">
        <v>13</v>
      </c>
      <c r="BK148" s="78">
        <v>0.967136</v>
      </c>
      <c r="BL148" s="78">
        <v>16</v>
      </c>
      <c r="BM148" s="78">
        <v>215.16354999999999</v>
      </c>
      <c r="BN148" s="78">
        <v>53</v>
      </c>
      <c r="BO148" s="78">
        <v>0</v>
      </c>
      <c r="BP148" s="78">
        <v>0</v>
      </c>
      <c r="BQ148" s="78">
        <v>0.5</v>
      </c>
      <c r="BR148" s="78">
        <v>1</v>
      </c>
      <c r="BS148" s="76">
        <v>3.44169137633799E-15</v>
      </c>
      <c r="BT148" s="78">
        <v>0</v>
      </c>
      <c r="BU148" s="76">
        <v>0</v>
      </c>
      <c r="BV148" s="78">
        <v>0</v>
      </c>
      <c r="BW148" s="110">
        <f t="shared" si="14"/>
        <v>74.778528000000009</v>
      </c>
      <c r="BX148" s="110">
        <f t="shared" si="15"/>
        <v>0</v>
      </c>
      <c r="IS148" s="59"/>
      <c r="IT148" s="59"/>
      <c r="IU148" s="59"/>
      <c r="IV148" s="59"/>
    </row>
    <row r="149" spans="1:256" s="49" customFormat="1" ht="20.25" customHeight="1" x14ac:dyDescent="0.15">
      <c r="A149" s="261"/>
      <c r="B149" s="75" t="s">
        <v>33</v>
      </c>
      <c r="C149" s="74">
        <v>353.86892999919996</v>
      </c>
      <c r="D149" s="74">
        <v>451</v>
      </c>
      <c r="E149" s="82">
        <v>43.761269361566661</v>
      </c>
      <c r="F149" s="82">
        <v>1042.2119580000001</v>
      </c>
      <c r="G149" s="74">
        <v>393</v>
      </c>
      <c r="H149" s="76">
        <v>0</v>
      </c>
      <c r="I149" s="76">
        <v>0</v>
      </c>
      <c r="J149" s="76">
        <v>0</v>
      </c>
      <c r="K149" s="76">
        <v>0</v>
      </c>
      <c r="L149" s="74">
        <v>245.86935014050002</v>
      </c>
      <c r="M149" s="74">
        <v>245</v>
      </c>
      <c r="N149" s="74">
        <v>120.38921133371035</v>
      </c>
      <c r="O149" s="74">
        <v>974.23415999999997</v>
      </c>
      <c r="P149" s="74">
        <v>258</v>
      </c>
      <c r="Q149" s="74">
        <v>10.811310000000001</v>
      </c>
      <c r="R149" s="74">
        <v>8</v>
      </c>
      <c r="S149" s="74">
        <v>797.18548723072468</v>
      </c>
      <c r="T149" s="74">
        <v>11.3</v>
      </c>
      <c r="U149" s="74">
        <v>8</v>
      </c>
      <c r="V149" s="76">
        <v>214.86495014050001</v>
      </c>
      <c r="W149" s="76">
        <v>209</v>
      </c>
      <c r="X149" s="74">
        <v>111.31703668280718</v>
      </c>
      <c r="Y149" s="76">
        <v>912.98690999999997</v>
      </c>
      <c r="Z149" s="76">
        <v>231</v>
      </c>
      <c r="AA149" s="74">
        <v>16.775700000000001</v>
      </c>
      <c r="AB149" s="74">
        <v>21</v>
      </c>
      <c r="AC149" s="74">
        <v>19.198</v>
      </c>
      <c r="AD149" s="74">
        <v>12</v>
      </c>
      <c r="AE149" s="74">
        <v>14.2287</v>
      </c>
      <c r="AF149" s="74">
        <v>15</v>
      </c>
      <c r="AG149" s="74">
        <v>42.049250000000001</v>
      </c>
      <c r="AH149" s="74">
        <v>15</v>
      </c>
      <c r="AI149" s="76">
        <v>104.3600470433</v>
      </c>
      <c r="AJ149" s="76">
        <v>192</v>
      </c>
      <c r="AK149" s="74">
        <v>54.910024999999997</v>
      </c>
      <c r="AL149" s="74">
        <v>119</v>
      </c>
      <c r="AM149" s="76">
        <v>104.3600470433</v>
      </c>
      <c r="AN149" s="76">
        <v>192</v>
      </c>
      <c r="AO149" s="74">
        <v>54.910025000000005</v>
      </c>
      <c r="AP149" s="74">
        <v>119</v>
      </c>
      <c r="AQ149" s="76">
        <v>0</v>
      </c>
      <c r="AR149" s="76">
        <v>0</v>
      </c>
      <c r="AS149" s="74">
        <v>0</v>
      </c>
      <c r="AT149" s="74">
        <v>0</v>
      </c>
      <c r="AU149" s="76">
        <v>0</v>
      </c>
      <c r="AV149" s="76">
        <v>0</v>
      </c>
      <c r="AW149" s="74">
        <v>0</v>
      </c>
      <c r="AX149" s="74">
        <v>0</v>
      </c>
      <c r="AY149" s="76">
        <v>0</v>
      </c>
      <c r="AZ149" s="76">
        <v>0</v>
      </c>
      <c r="BA149" s="74">
        <v>0</v>
      </c>
      <c r="BB149" s="74">
        <v>0</v>
      </c>
      <c r="BC149" s="76">
        <v>0</v>
      </c>
      <c r="BD149" s="76">
        <v>0</v>
      </c>
      <c r="BE149" s="74">
        <v>0</v>
      </c>
      <c r="BF149" s="74">
        <v>0</v>
      </c>
      <c r="BG149" s="76">
        <v>0.87861070629999993</v>
      </c>
      <c r="BH149" s="76">
        <v>2</v>
      </c>
      <c r="BI149" s="74">
        <v>8.1032729999999997</v>
      </c>
      <c r="BJ149" s="74">
        <v>9</v>
      </c>
      <c r="BK149" s="76">
        <v>1.3497795739</v>
      </c>
      <c r="BL149" s="76">
        <v>2</v>
      </c>
      <c r="BM149" s="74">
        <v>1.2806999999999999</v>
      </c>
      <c r="BN149" s="74">
        <v>4</v>
      </c>
      <c r="BO149" s="76">
        <v>1.4111425352</v>
      </c>
      <c r="BP149" s="76">
        <v>10</v>
      </c>
      <c r="BQ149" s="74">
        <v>3.6838000000000002</v>
      </c>
      <c r="BR149" s="74">
        <v>3</v>
      </c>
      <c r="BS149" s="76">
        <v>2.6645352591003757E-15</v>
      </c>
      <c r="BT149" s="76">
        <v>0</v>
      </c>
      <c r="BU149" s="74">
        <v>1.2345680033831741E-13</v>
      </c>
      <c r="BV149" s="74">
        <v>0</v>
      </c>
      <c r="BW149" s="110">
        <f t="shared" si="14"/>
        <v>353.86892999919996</v>
      </c>
      <c r="BX149" s="110">
        <f t="shared" si="15"/>
        <v>0</v>
      </c>
      <c r="IS149" s="59"/>
      <c r="IT149" s="59"/>
      <c r="IU149" s="59"/>
      <c r="IV149" s="59"/>
    </row>
    <row r="150" spans="1:256" s="49" customFormat="1" ht="20.25" customHeight="1" x14ac:dyDescent="0.15">
      <c r="A150" s="261"/>
      <c r="B150" s="75" t="s">
        <v>44</v>
      </c>
      <c r="C150" s="74">
        <v>40.393320000000003</v>
      </c>
      <c r="D150" s="74">
        <v>68</v>
      </c>
      <c r="E150" s="82">
        <v>63.039927166230598</v>
      </c>
      <c r="F150" s="82">
        <v>175.00370000000001</v>
      </c>
      <c r="G150" s="74">
        <v>51</v>
      </c>
      <c r="H150" s="74">
        <v>0</v>
      </c>
      <c r="I150" s="74">
        <v>0</v>
      </c>
      <c r="J150" s="74">
        <v>0</v>
      </c>
      <c r="K150" s="74">
        <v>0</v>
      </c>
      <c r="L150" s="74">
        <v>35.680019999999999</v>
      </c>
      <c r="M150" s="74">
        <v>68</v>
      </c>
      <c r="N150" s="74">
        <v>60.383779659982302</v>
      </c>
      <c r="O150" s="74">
        <v>129.53149999999999</v>
      </c>
      <c r="P150" s="74">
        <v>38</v>
      </c>
      <c r="Q150" s="74">
        <v>3.7260049999999998</v>
      </c>
      <c r="R150" s="74">
        <v>17</v>
      </c>
      <c r="S150" s="74">
        <v>204.929649271237</v>
      </c>
      <c r="T150" s="74">
        <v>6.6075650000000001</v>
      </c>
      <c r="U150" s="74">
        <v>6</v>
      </c>
      <c r="V150" s="74">
        <v>35.680019999999999</v>
      </c>
      <c r="W150" s="74">
        <v>68</v>
      </c>
      <c r="X150" s="74">
        <v>60.395350995984501</v>
      </c>
      <c r="Y150" s="74">
        <v>129.53149999999999</v>
      </c>
      <c r="Z150" s="74">
        <v>38</v>
      </c>
      <c r="AA150" s="74">
        <v>0</v>
      </c>
      <c r="AB150" s="74">
        <v>0</v>
      </c>
      <c r="AC150" s="74">
        <v>0</v>
      </c>
      <c r="AD150" s="74">
        <v>0</v>
      </c>
      <c r="AE150" s="74">
        <v>0</v>
      </c>
      <c r="AF150" s="74">
        <v>0</v>
      </c>
      <c r="AG150" s="74">
        <v>0</v>
      </c>
      <c r="AH150" s="74">
        <v>0</v>
      </c>
      <c r="AI150" s="74">
        <v>0</v>
      </c>
      <c r="AJ150" s="74">
        <v>0</v>
      </c>
      <c r="AK150" s="74">
        <v>0</v>
      </c>
      <c r="AL150" s="74">
        <v>0</v>
      </c>
      <c r="AM150" s="74">
        <v>0</v>
      </c>
      <c r="AN150" s="74">
        <v>0</v>
      </c>
      <c r="AO150" s="74">
        <v>0</v>
      </c>
      <c r="AP150" s="74">
        <v>0</v>
      </c>
      <c r="AQ150" s="74">
        <v>0</v>
      </c>
      <c r="AR150" s="74">
        <v>0</v>
      </c>
      <c r="AS150" s="74">
        <v>0</v>
      </c>
      <c r="AT150" s="74">
        <v>0</v>
      </c>
      <c r="AU150" s="74">
        <v>0</v>
      </c>
      <c r="AV150" s="74">
        <v>0</v>
      </c>
      <c r="AW150" s="74">
        <v>0</v>
      </c>
      <c r="AX150" s="74">
        <v>0</v>
      </c>
      <c r="AY150" s="74">
        <v>4.7133000000000003</v>
      </c>
      <c r="AZ150" s="74">
        <v>0</v>
      </c>
      <c r="BA150" s="74">
        <v>3.2923</v>
      </c>
      <c r="BB150" s="74">
        <v>3</v>
      </c>
      <c r="BC150" s="74">
        <v>0</v>
      </c>
      <c r="BD150" s="74">
        <v>0</v>
      </c>
      <c r="BE150" s="74">
        <v>0</v>
      </c>
      <c r="BF150" s="74">
        <v>0</v>
      </c>
      <c r="BG150" s="74">
        <v>0</v>
      </c>
      <c r="BH150" s="74">
        <v>0</v>
      </c>
      <c r="BI150" s="74">
        <v>0.5</v>
      </c>
      <c r="BJ150" s="74">
        <v>1</v>
      </c>
      <c r="BK150" s="74">
        <v>0</v>
      </c>
      <c r="BL150" s="74">
        <v>0</v>
      </c>
      <c r="BM150" s="74">
        <v>30.445799999999998</v>
      </c>
      <c r="BN150" s="74">
        <v>8</v>
      </c>
      <c r="BO150" s="74">
        <v>0</v>
      </c>
      <c r="BP150" s="74">
        <v>0</v>
      </c>
      <c r="BQ150" s="74">
        <v>6.2339000000000002</v>
      </c>
      <c r="BR150" s="74">
        <v>0</v>
      </c>
      <c r="BS150" s="74">
        <v>0</v>
      </c>
      <c r="BT150" s="74">
        <v>0</v>
      </c>
      <c r="BU150" s="74">
        <v>5.00020000000002</v>
      </c>
      <c r="BV150" s="74">
        <v>1</v>
      </c>
      <c r="BW150" s="110">
        <f t="shared" si="14"/>
        <v>40.393320000000003</v>
      </c>
      <c r="BX150" s="110">
        <f t="shared" si="15"/>
        <v>0</v>
      </c>
      <c r="IS150" s="59"/>
      <c r="IT150" s="59"/>
      <c r="IU150" s="59"/>
      <c r="IV150" s="59"/>
    </row>
    <row r="151" spans="1:256" s="49" customFormat="1" ht="20.25" customHeight="1" x14ac:dyDescent="0.15">
      <c r="A151" s="261"/>
      <c r="B151" s="75" t="s">
        <v>35</v>
      </c>
      <c r="C151" s="74">
        <v>0</v>
      </c>
      <c r="D151" s="74">
        <v>0</v>
      </c>
      <c r="E151" s="82">
        <v>0</v>
      </c>
      <c r="F151" s="82">
        <v>17.614749</v>
      </c>
      <c r="G151" s="74">
        <v>4</v>
      </c>
      <c r="H151" s="74"/>
      <c r="I151" s="74"/>
      <c r="J151" s="74"/>
      <c r="K151" s="74"/>
      <c r="L151" s="74">
        <v>0</v>
      </c>
      <c r="M151" s="74">
        <v>0</v>
      </c>
      <c r="N151" s="74">
        <v>0</v>
      </c>
      <c r="O151" s="74">
        <v>2.6347489999999998</v>
      </c>
      <c r="P151" s="74">
        <v>2</v>
      </c>
      <c r="Q151" s="74"/>
      <c r="R151" s="74"/>
      <c r="S151" s="74" t="e">
        <v>#DIV/0!</v>
      </c>
      <c r="T151" s="74">
        <v>2.6347489999999998</v>
      </c>
      <c r="U151" s="74">
        <v>2</v>
      </c>
      <c r="V151" s="74"/>
      <c r="W151" s="74"/>
      <c r="X151" s="74">
        <v>0</v>
      </c>
      <c r="Y151" s="74">
        <v>2.6347489999999998</v>
      </c>
      <c r="Z151" s="74">
        <v>2</v>
      </c>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v>14.98</v>
      </c>
      <c r="BN151" s="74">
        <v>2</v>
      </c>
      <c r="BO151" s="74"/>
      <c r="BP151" s="74"/>
      <c r="BQ151" s="74"/>
      <c r="BR151" s="74"/>
      <c r="BS151" s="74"/>
      <c r="BT151" s="74"/>
      <c r="BU151" s="74"/>
      <c r="BV151" s="74"/>
      <c r="BW151" s="110">
        <f t="shared" si="14"/>
        <v>0</v>
      </c>
      <c r="BX151" s="110">
        <f t="shared" si="15"/>
        <v>0</v>
      </c>
      <c r="IS151" s="59"/>
      <c r="IT151" s="59"/>
      <c r="IU151" s="59"/>
      <c r="IV151" s="59"/>
    </row>
    <row r="152" spans="1:256" s="49" customFormat="1" ht="20.25" customHeight="1" x14ac:dyDescent="0.15">
      <c r="A152" s="261"/>
      <c r="B152" s="75" t="s">
        <v>38</v>
      </c>
      <c r="C152" s="82">
        <v>69.134198999999995</v>
      </c>
      <c r="D152" s="82">
        <v>173</v>
      </c>
      <c r="E152" s="82">
        <v>34.229999999999997</v>
      </c>
      <c r="F152" s="82">
        <v>175.41593499999999</v>
      </c>
      <c r="G152" s="82">
        <v>91</v>
      </c>
      <c r="H152" s="82"/>
      <c r="I152" s="94">
        <v>0</v>
      </c>
      <c r="J152" s="82">
        <v>0</v>
      </c>
      <c r="K152" s="94">
        <v>0</v>
      </c>
      <c r="L152" s="82">
        <v>68.352817000000002</v>
      </c>
      <c r="M152" s="82">
        <v>169</v>
      </c>
      <c r="N152" s="83">
        <v>40.25</v>
      </c>
      <c r="O152" s="82">
        <v>150.33593500000001</v>
      </c>
      <c r="P152" s="85">
        <v>84</v>
      </c>
      <c r="Q152" s="82">
        <v>21.3125</v>
      </c>
      <c r="R152" s="82">
        <v>36</v>
      </c>
      <c r="S152" s="83">
        <v>24.03</v>
      </c>
      <c r="T152" s="82">
        <v>23.144189999999998</v>
      </c>
      <c r="U152" s="94">
        <v>27</v>
      </c>
      <c r="V152" s="82">
        <v>68.352817000000002</v>
      </c>
      <c r="W152" s="82">
        <v>169</v>
      </c>
      <c r="X152" s="83">
        <v>40.25</v>
      </c>
      <c r="Y152" s="82">
        <v>150.24093500000001</v>
      </c>
      <c r="Z152" s="85">
        <v>82</v>
      </c>
      <c r="AA152" s="82">
        <v>0</v>
      </c>
      <c r="AB152" s="102">
        <v>0</v>
      </c>
      <c r="AC152" s="82">
        <v>9.5000000000000001E-2</v>
      </c>
      <c r="AD152" s="94">
        <v>2</v>
      </c>
      <c r="AE152" s="82"/>
      <c r="AF152" s="94"/>
      <c r="AG152" s="82"/>
      <c r="AH152" s="94"/>
      <c r="AI152" s="94"/>
      <c r="AJ152" s="94"/>
      <c r="AK152" s="94"/>
      <c r="AL152" s="94"/>
      <c r="AM152" s="94"/>
      <c r="AN152" s="94"/>
      <c r="AO152" s="94"/>
      <c r="AP152" s="94"/>
      <c r="AQ152" s="94"/>
      <c r="AR152" s="94"/>
      <c r="AS152" s="94"/>
      <c r="AT152" s="94"/>
      <c r="AU152" s="94">
        <v>0</v>
      </c>
      <c r="AV152" s="94">
        <v>0</v>
      </c>
      <c r="AW152" s="94">
        <v>0.2</v>
      </c>
      <c r="AX152" s="94">
        <v>1</v>
      </c>
      <c r="AY152" s="94">
        <v>0</v>
      </c>
      <c r="AZ152" s="94">
        <v>0</v>
      </c>
      <c r="BA152" s="94">
        <v>0</v>
      </c>
      <c r="BB152" s="94">
        <v>0</v>
      </c>
      <c r="BC152" s="94"/>
      <c r="BD152" s="94">
        <v>0</v>
      </c>
      <c r="BE152" s="94"/>
      <c r="BF152" s="94"/>
      <c r="BG152" s="94"/>
      <c r="BH152" s="94">
        <v>0</v>
      </c>
      <c r="BI152" s="94">
        <v>0.28000000000000003</v>
      </c>
      <c r="BJ152" s="94">
        <v>3</v>
      </c>
      <c r="BK152" s="82"/>
      <c r="BL152" s="82">
        <v>4</v>
      </c>
      <c r="BM152" s="82">
        <v>24.6</v>
      </c>
      <c r="BN152" s="94">
        <v>3</v>
      </c>
      <c r="BO152" s="94">
        <v>0.78138200000000002</v>
      </c>
      <c r="BP152" s="94"/>
      <c r="BQ152" s="94"/>
      <c r="BR152" s="94"/>
      <c r="BS152" s="94">
        <v>0</v>
      </c>
      <c r="BT152" s="94">
        <v>0</v>
      </c>
      <c r="BU152" s="94">
        <v>0</v>
      </c>
      <c r="BV152" s="94">
        <v>0</v>
      </c>
      <c r="BW152" s="110">
        <f t="shared" si="14"/>
        <v>69.134198999999995</v>
      </c>
      <c r="BX152" s="110">
        <f t="shared" si="15"/>
        <v>0</v>
      </c>
      <c r="IS152" s="59"/>
      <c r="IT152" s="59"/>
      <c r="IU152" s="59"/>
      <c r="IV152" s="59"/>
    </row>
    <row r="153" spans="1:256" s="49" customFormat="1" ht="20.25" customHeight="1" x14ac:dyDescent="0.15">
      <c r="A153" s="261"/>
      <c r="B153" s="75" t="s">
        <v>34</v>
      </c>
      <c r="C153" s="74">
        <v>12.87842</v>
      </c>
      <c r="D153" s="74">
        <v>48</v>
      </c>
      <c r="E153" s="82">
        <v>15.674315912605699</v>
      </c>
      <c r="F153" s="82">
        <v>60.033000000000001</v>
      </c>
      <c r="G153" s="74">
        <v>29</v>
      </c>
      <c r="H153" s="74">
        <v>0</v>
      </c>
      <c r="I153" s="74">
        <v>0</v>
      </c>
      <c r="J153" s="74">
        <v>0</v>
      </c>
      <c r="K153" s="74">
        <v>0</v>
      </c>
      <c r="L153" s="74">
        <v>12.8643</v>
      </c>
      <c r="M153" s="74">
        <v>47</v>
      </c>
      <c r="N153" s="74">
        <v>21.3074848298271</v>
      </c>
      <c r="O153" s="74">
        <v>27.843</v>
      </c>
      <c r="P153" s="74">
        <v>17</v>
      </c>
      <c r="Q153" s="74">
        <v>2.4504999999999999</v>
      </c>
      <c r="R153" s="74">
        <v>11</v>
      </c>
      <c r="S153" s="74">
        <v>-2399.8393904672398</v>
      </c>
      <c r="T153" s="74">
        <v>10.494999999999999</v>
      </c>
      <c r="U153" s="74">
        <v>9</v>
      </c>
      <c r="V153" s="74">
        <v>12.8643</v>
      </c>
      <c r="W153" s="74">
        <v>47</v>
      </c>
      <c r="X153" s="74">
        <v>21.3074848298271</v>
      </c>
      <c r="Y153" s="74">
        <v>27.843</v>
      </c>
      <c r="Z153" s="74">
        <v>17</v>
      </c>
      <c r="AA153" s="74">
        <v>0</v>
      </c>
      <c r="AB153" s="74">
        <v>0</v>
      </c>
      <c r="AC153" s="74">
        <v>0</v>
      </c>
      <c r="AD153" s="74">
        <v>0</v>
      </c>
      <c r="AE153" s="74">
        <v>0</v>
      </c>
      <c r="AF153" s="74">
        <v>0</v>
      </c>
      <c r="AG153" s="74">
        <v>0</v>
      </c>
      <c r="AH153" s="74">
        <v>0</v>
      </c>
      <c r="AI153" s="74"/>
      <c r="AJ153" s="74"/>
      <c r="AK153" s="74"/>
      <c r="AL153" s="74"/>
      <c r="AM153" s="74"/>
      <c r="AN153" s="74"/>
      <c r="AO153" s="74"/>
      <c r="AP153" s="74"/>
      <c r="AQ153" s="74">
        <v>0</v>
      </c>
      <c r="AR153" s="74">
        <v>0</v>
      </c>
      <c r="AS153" s="74">
        <v>0</v>
      </c>
      <c r="AT153" s="74">
        <v>0</v>
      </c>
      <c r="AU153" s="74">
        <v>0</v>
      </c>
      <c r="AV153" s="74">
        <v>0</v>
      </c>
      <c r="AW153" s="74">
        <v>0</v>
      </c>
      <c r="AX153" s="74">
        <v>0</v>
      </c>
      <c r="AY153" s="74">
        <v>0</v>
      </c>
      <c r="AZ153" s="74">
        <v>0</v>
      </c>
      <c r="BA153" s="74">
        <v>0</v>
      </c>
      <c r="BB153" s="74">
        <v>0</v>
      </c>
      <c r="BC153" s="74">
        <v>0</v>
      </c>
      <c r="BD153" s="74">
        <v>0</v>
      </c>
      <c r="BE153" s="74">
        <v>0</v>
      </c>
      <c r="BF153" s="74">
        <v>0</v>
      </c>
      <c r="BG153" s="74">
        <v>1.4120000000000001E-2</v>
      </c>
      <c r="BH153" s="74">
        <v>1</v>
      </c>
      <c r="BI153" s="74">
        <v>1.5</v>
      </c>
      <c r="BJ153" s="74">
        <v>4</v>
      </c>
      <c r="BK153" s="74">
        <v>0</v>
      </c>
      <c r="BL153" s="74">
        <v>0</v>
      </c>
      <c r="BM153" s="74">
        <v>30.69</v>
      </c>
      <c r="BN153" s="74">
        <v>8</v>
      </c>
      <c r="BO153" s="74">
        <v>0</v>
      </c>
      <c r="BP153" s="74">
        <v>0</v>
      </c>
      <c r="BQ153" s="74">
        <v>0</v>
      </c>
      <c r="BR153" s="74">
        <v>0</v>
      </c>
      <c r="BS153" s="74">
        <v>0</v>
      </c>
      <c r="BT153" s="74">
        <v>0</v>
      </c>
      <c r="BU153" s="74">
        <v>0</v>
      </c>
      <c r="BV153" s="74">
        <v>0</v>
      </c>
      <c r="BW153" s="110">
        <f t="shared" si="14"/>
        <v>12.87842</v>
      </c>
      <c r="BX153" s="110">
        <f t="shared" si="15"/>
        <v>0</v>
      </c>
      <c r="IS153" s="59"/>
      <c r="IT153" s="59"/>
      <c r="IU153" s="59"/>
      <c r="IV153" s="59"/>
    </row>
    <row r="154" spans="1:256" s="49" customFormat="1" ht="20.25" customHeight="1" x14ac:dyDescent="0.15">
      <c r="A154" s="261"/>
      <c r="B154" s="75" t="s">
        <v>60</v>
      </c>
      <c r="C154" s="74">
        <v>110.775453</v>
      </c>
      <c r="D154" s="74">
        <v>290</v>
      </c>
      <c r="E154" s="82">
        <v>60.0920067108569</v>
      </c>
      <c r="F154" s="82">
        <v>1706.8260310000001</v>
      </c>
      <c r="G154" s="74">
        <v>222</v>
      </c>
      <c r="H154" s="74">
        <v>3.88124</v>
      </c>
      <c r="I154" s="74">
        <v>10</v>
      </c>
      <c r="J154" s="74">
        <v>1427.192691</v>
      </c>
      <c r="K154" s="74">
        <v>16</v>
      </c>
      <c r="L154" s="74">
        <v>41.062018000000002</v>
      </c>
      <c r="M154" s="74">
        <v>113</v>
      </c>
      <c r="N154" s="74">
        <v>26.370722071181401</v>
      </c>
      <c r="O154" s="74">
        <v>210.68835000000001</v>
      </c>
      <c r="P154" s="74">
        <v>61</v>
      </c>
      <c r="Q154" s="74">
        <v>1.1474</v>
      </c>
      <c r="R154" s="74">
        <v>4</v>
      </c>
      <c r="S154" s="74" t="s">
        <v>56</v>
      </c>
      <c r="T154" s="74">
        <v>5.9336200000000003</v>
      </c>
      <c r="U154" s="74">
        <v>4</v>
      </c>
      <c r="V154" s="74">
        <v>41.062018000000002</v>
      </c>
      <c r="W154" s="74">
        <v>113</v>
      </c>
      <c r="X154" s="74">
        <v>26.370722071181401</v>
      </c>
      <c r="Y154" s="74">
        <v>210.68835000000001</v>
      </c>
      <c r="Z154" s="74">
        <v>61</v>
      </c>
      <c r="AA154" s="74">
        <v>0</v>
      </c>
      <c r="AB154" s="74">
        <v>0</v>
      </c>
      <c r="AC154" s="74">
        <v>0</v>
      </c>
      <c r="AD154" s="74">
        <v>0</v>
      </c>
      <c r="AE154" s="74">
        <v>0</v>
      </c>
      <c r="AF154" s="74">
        <v>0</v>
      </c>
      <c r="AG154" s="74">
        <v>0</v>
      </c>
      <c r="AH154" s="74">
        <v>0</v>
      </c>
      <c r="AI154" s="74">
        <v>54.142000000000003</v>
      </c>
      <c r="AJ154" s="74">
        <v>37</v>
      </c>
      <c r="AK154" s="74">
        <v>1.5703100000000001</v>
      </c>
      <c r="AL154" s="74">
        <v>3</v>
      </c>
      <c r="AM154" s="74">
        <v>54.142000000000003</v>
      </c>
      <c r="AN154" s="74">
        <v>37</v>
      </c>
      <c r="AO154" s="74">
        <v>1.5703100000000001</v>
      </c>
      <c r="AP154" s="74">
        <v>3</v>
      </c>
      <c r="AQ154" s="74">
        <v>0</v>
      </c>
      <c r="AR154" s="74">
        <v>0</v>
      </c>
      <c r="AS154" s="74">
        <v>0</v>
      </c>
      <c r="AT154" s="74">
        <v>0</v>
      </c>
      <c r="AU154" s="74">
        <v>0</v>
      </c>
      <c r="AV154" s="74">
        <v>0</v>
      </c>
      <c r="AW154" s="74">
        <v>22</v>
      </c>
      <c r="AX154" s="74">
        <v>2</v>
      </c>
      <c r="AY154" s="74">
        <v>0</v>
      </c>
      <c r="AZ154" s="74">
        <v>0</v>
      </c>
      <c r="BA154" s="74">
        <v>0</v>
      </c>
      <c r="BB154" s="74">
        <v>0</v>
      </c>
      <c r="BC154" s="74">
        <v>0</v>
      </c>
      <c r="BD154" s="74">
        <v>0</v>
      </c>
      <c r="BE154" s="74">
        <v>0</v>
      </c>
      <c r="BF154" s="74">
        <v>0</v>
      </c>
      <c r="BG154" s="74">
        <v>2.4318740000000001</v>
      </c>
      <c r="BH154" s="74">
        <v>17</v>
      </c>
      <c r="BI154" s="74">
        <v>3.2</v>
      </c>
      <c r="BJ154" s="74">
        <v>13</v>
      </c>
      <c r="BK154" s="74">
        <v>0</v>
      </c>
      <c r="BL154" s="74">
        <v>14</v>
      </c>
      <c r="BM154" s="74">
        <v>34</v>
      </c>
      <c r="BN154" s="74">
        <v>127</v>
      </c>
      <c r="BO154" s="74">
        <v>9.2583210000000005</v>
      </c>
      <c r="BP154" s="74">
        <v>99</v>
      </c>
      <c r="BQ154" s="74">
        <v>8.1746800000000004</v>
      </c>
      <c r="BR154" s="74">
        <v>0</v>
      </c>
      <c r="BS154" s="74">
        <v>0</v>
      </c>
      <c r="BT154" s="74">
        <v>0</v>
      </c>
      <c r="BU154" s="74">
        <v>0</v>
      </c>
      <c r="BV154" s="74">
        <v>0</v>
      </c>
      <c r="BW154" s="110">
        <f t="shared" si="14"/>
        <v>110.775453</v>
      </c>
      <c r="BX154" s="110">
        <f t="shared" si="15"/>
        <v>0</v>
      </c>
      <c r="IS154" s="59"/>
      <c r="IT154" s="59"/>
      <c r="IU154" s="59"/>
      <c r="IV154" s="59"/>
    </row>
    <row r="155" spans="1:256" s="49" customFormat="1" ht="20.25" customHeight="1" x14ac:dyDescent="0.15">
      <c r="A155" s="261"/>
      <c r="B155" s="75" t="s">
        <v>36</v>
      </c>
      <c r="C155" s="79">
        <v>3.6368429999999998</v>
      </c>
      <c r="D155" s="79">
        <v>10</v>
      </c>
      <c r="E155" s="82">
        <v>59.769398817477899</v>
      </c>
      <c r="F155" s="82">
        <v>7.9</v>
      </c>
      <c r="G155" s="79">
        <v>1</v>
      </c>
      <c r="H155" s="79">
        <v>0</v>
      </c>
      <c r="I155" s="79">
        <v>0</v>
      </c>
      <c r="J155" s="79">
        <v>0</v>
      </c>
      <c r="K155" s="79">
        <v>0</v>
      </c>
      <c r="L155" s="79">
        <v>3.6368429999999998</v>
      </c>
      <c r="M155" s="79">
        <v>10</v>
      </c>
      <c r="N155" s="80">
        <v>66.064443678675005</v>
      </c>
      <c r="O155" s="79">
        <v>7.7</v>
      </c>
      <c r="P155" s="79">
        <v>1</v>
      </c>
      <c r="Q155" s="79"/>
      <c r="R155" s="79"/>
      <c r="S155" s="101">
        <v>0</v>
      </c>
      <c r="T155" s="79"/>
      <c r="U155" s="79"/>
      <c r="V155" s="115">
        <v>3.6368429999999998</v>
      </c>
      <c r="W155" s="115">
        <v>10</v>
      </c>
      <c r="X155" s="80">
        <v>66.064443678675005</v>
      </c>
      <c r="Y155" s="115">
        <v>7.7</v>
      </c>
      <c r="Z155" s="115">
        <v>1</v>
      </c>
      <c r="AA155" s="79">
        <v>0</v>
      </c>
      <c r="AB155" s="79">
        <v>0</v>
      </c>
      <c r="AC155" s="79">
        <v>0</v>
      </c>
      <c r="AD155" s="79">
        <v>0</v>
      </c>
      <c r="AE155" s="79">
        <v>0</v>
      </c>
      <c r="AF155" s="79">
        <v>0</v>
      </c>
      <c r="AG155" s="79">
        <v>0</v>
      </c>
      <c r="AH155" s="79">
        <v>0</v>
      </c>
      <c r="AI155" s="79">
        <v>0</v>
      </c>
      <c r="AJ155" s="79">
        <v>0</v>
      </c>
      <c r="AK155" s="79">
        <v>0</v>
      </c>
      <c r="AL155" s="79">
        <v>0</v>
      </c>
      <c r="AM155" s="79">
        <v>0</v>
      </c>
      <c r="AN155" s="79">
        <v>0</v>
      </c>
      <c r="AO155" s="79">
        <v>0</v>
      </c>
      <c r="AP155" s="79">
        <v>0</v>
      </c>
      <c r="AQ155" s="79">
        <v>0</v>
      </c>
      <c r="AR155" s="79">
        <v>0</v>
      </c>
      <c r="AS155" s="79">
        <v>0</v>
      </c>
      <c r="AT155" s="79">
        <v>0</v>
      </c>
      <c r="AU155" s="79">
        <v>0</v>
      </c>
      <c r="AV155" s="79">
        <v>0</v>
      </c>
      <c r="AW155" s="79">
        <v>0</v>
      </c>
      <c r="AX155" s="79">
        <v>0</v>
      </c>
      <c r="AY155" s="79">
        <v>0</v>
      </c>
      <c r="AZ155" s="79">
        <v>0</v>
      </c>
      <c r="BA155" s="79">
        <v>0</v>
      </c>
      <c r="BB155" s="79">
        <v>0</v>
      </c>
      <c r="BC155" s="79">
        <v>0</v>
      </c>
      <c r="BD155" s="79">
        <v>0</v>
      </c>
      <c r="BE155" s="79">
        <v>0</v>
      </c>
      <c r="BF155" s="79">
        <v>0</v>
      </c>
      <c r="BG155" s="79">
        <v>0</v>
      </c>
      <c r="BH155" s="79">
        <v>0</v>
      </c>
      <c r="BI155" s="79">
        <v>0.2</v>
      </c>
      <c r="BJ155" s="79">
        <v>0</v>
      </c>
      <c r="BK155" s="79">
        <v>0</v>
      </c>
      <c r="BL155" s="79">
        <v>0</v>
      </c>
      <c r="BM155" s="79">
        <v>0</v>
      </c>
      <c r="BN155" s="79">
        <v>0</v>
      </c>
      <c r="BO155" s="79">
        <v>0</v>
      </c>
      <c r="BP155" s="79">
        <v>0</v>
      </c>
      <c r="BQ155" s="79">
        <v>0</v>
      </c>
      <c r="BR155" s="79">
        <v>0</v>
      </c>
      <c r="BS155" s="79">
        <v>0</v>
      </c>
      <c r="BT155" s="79">
        <v>0</v>
      </c>
      <c r="BU155" s="79">
        <v>0</v>
      </c>
      <c r="BV155" s="79">
        <v>0</v>
      </c>
      <c r="BW155" s="110">
        <f t="shared" si="14"/>
        <v>3.6368429999999998</v>
      </c>
      <c r="BX155" s="110">
        <f t="shared" si="15"/>
        <v>0</v>
      </c>
      <c r="IS155" s="59"/>
      <c r="IT155" s="59"/>
      <c r="IU155" s="59"/>
      <c r="IV155" s="59"/>
    </row>
    <row r="156" spans="1:256" s="52" customFormat="1" ht="20.25" customHeight="1" x14ac:dyDescent="0.15">
      <c r="A156" s="261"/>
      <c r="B156" s="90" t="s">
        <v>17</v>
      </c>
      <c r="C156" s="91">
        <f t="shared" ref="C156:M156" si="18">C145+C146+C147+C148+C149+C150+C151+C152+C154+C155+C153</f>
        <v>3490.8908399992006</v>
      </c>
      <c r="D156" s="91">
        <f t="shared" si="18"/>
        <v>7720</v>
      </c>
      <c r="E156" s="234">
        <f>C156/各地承保!D155*100</f>
        <v>39.436387721139013</v>
      </c>
      <c r="F156" s="234">
        <f t="shared" si="18"/>
        <v>19161.558884000005</v>
      </c>
      <c r="G156" s="91">
        <f t="shared" si="18"/>
        <v>6857</v>
      </c>
      <c r="H156" s="91">
        <f t="shared" si="18"/>
        <v>72.877178000000001</v>
      </c>
      <c r="I156" s="91">
        <f t="shared" si="18"/>
        <v>20</v>
      </c>
      <c r="J156" s="91">
        <f t="shared" si="18"/>
        <v>2413.4891010000001</v>
      </c>
      <c r="K156" s="91">
        <f t="shared" si="18"/>
        <v>64</v>
      </c>
      <c r="L156" s="91">
        <f t="shared" si="18"/>
        <v>3016.9186041405005</v>
      </c>
      <c r="M156" s="91">
        <f t="shared" si="18"/>
        <v>5958</v>
      </c>
      <c r="N156" s="91">
        <f>L156/各地承保!N155*100</f>
        <v>43.52868823419923</v>
      </c>
      <c r="O156" s="91">
        <f>O145+O146+O147+O148+O149+O150+O151+O152+O154+O155+O153</f>
        <v>13408.059580000001</v>
      </c>
      <c r="P156" s="91">
        <f>P145+P146+P147+P148+P149+P150+P151+P152+P154+P155+P153</f>
        <v>5060</v>
      </c>
      <c r="Q156" s="91">
        <f>Q145+Q146+Q147+Q148+Q149+Q150+Q151+Q152+Q154+Q155+Q153</f>
        <v>153.65724400000002</v>
      </c>
      <c r="R156" s="91">
        <f>R145+R146+R147+R148+R149+R150+R151+R152+R154+R155+R153</f>
        <v>451</v>
      </c>
      <c r="S156" s="91">
        <f>Q156/各地承保!T155*100</f>
        <v>135.93480256725877</v>
      </c>
      <c r="T156" s="91">
        <f>T145+T146+T147+T148+T149+T150+T151+T152+T154+T155+T153</f>
        <v>821.24177900000007</v>
      </c>
      <c r="U156" s="91">
        <f>U145+U146+U147+U148+U149+U150+U151+U152+U154+U155+U153</f>
        <v>415</v>
      </c>
      <c r="V156" s="91">
        <f>V145+V146+V147+V148+V149+V150+V151+V152+V154+V155+V153</f>
        <v>2952.7839731405006</v>
      </c>
      <c r="W156" s="91">
        <f>W145+W146+W147+W148+W149+W150+W151+W152+W154+W155+W153</f>
        <v>5818</v>
      </c>
      <c r="X156" s="91">
        <f>V156/各地承保!Z155*100</f>
        <v>43.03953033267041</v>
      </c>
      <c r="Y156" s="91">
        <f t="shared" ref="Y156:BV156" si="19">Y145+Y146+Y147+Y148+Y149+Y150+Y151+Y152+Y154+Y155+Y153</f>
        <v>12785.143520000001</v>
      </c>
      <c r="Z156" s="91">
        <f t="shared" si="19"/>
        <v>4814</v>
      </c>
      <c r="AA156" s="91">
        <f t="shared" si="19"/>
        <v>49.110760000000006</v>
      </c>
      <c r="AB156" s="91">
        <f t="shared" si="19"/>
        <v>122</v>
      </c>
      <c r="AC156" s="91">
        <f t="shared" si="19"/>
        <v>272.73155400000002</v>
      </c>
      <c r="AD156" s="91">
        <f t="shared" si="19"/>
        <v>133</v>
      </c>
      <c r="AE156" s="91">
        <f t="shared" si="19"/>
        <v>15.023871</v>
      </c>
      <c r="AF156" s="91">
        <f t="shared" si="19"/>
        <v>18</v>
      </c>
      <c r="AG156" s="91">
        <f t="shared" si="19"/>
        <v>350.18450600000006</v>
      </c>
      <c r="AH156" s="91">
        <f t="shared" si="19"/>
        <v>113</v>
      </c>
      <c r="AI156" s="91">
        <f t="shared" si="19"/>
        <v>227.77396104330001</v>
      </c>
      <c r="AJ156" s="91">
        <f t="shared" si="19"/>
        <v>921</v>
      </c>
      <c r="AK156" s="91">
        <f t="shared" si="19"/>
        <v>76.379671000000002</v>
      </c>
      <c r="AL156" s="91">
        <f t="shared" si="19"/>
        <v>290</v>
      </c>
      <c r="AM156" s="91">
        <f t="shared" si="19"/>
        <v>227.77396104330001</v>
      </c>
      <c r="AN156" s="91">
        <f t="shared" si="19"/>
        <v>921</v>
      </c>
      <c r="AO156" s="91">
        <f t="shared" si="19"/>
        <v>76.379671000000002</v>
      </c>
      <c r="AP156" s="91">
        <f t="shared" si="19"/>
        <v>289</v>
      </c>
      <c r="AQ156" s="91">
        <f t="shared" si="19"/>
        <v>0.51852799999999999</v>
      </c>
      <c r="AR156" s="91">
        <f t="shared" si="19"/>
        <v>7</v>
      </c>
      <c r="AS156" s="91">
        <f t="shared" si="19"/>
        <v>7.1442619999999994</v>
      </c>
      <c r="AT156" s="91">
        <f t="shared" si="19"/>
        <v>12</v>
      </c>
      <c r="AU156" s="91">
        <f t="shared" si="19"/>
        <v>0</v>
      </c>
      <c r="AV156" s="91">
        <f t="shared" si="19"/>
        <v>0</v>
      </c>
      <c r="AW156" s="91">
        <f t="shared" si="19"/>
        <v>357.44220000000001</v>
      </c>
      <c r="AX156" s="91">
        <f t="shared" si="19"/>
        <v>22</v>
      </c>
      <c r="AY156" s="91">
        <f t="shared" si="19"/>
        <v>4.9033000000000007</v>
      </c>
      <c r="AZ156" s="91">
        <f t="shared" si="19"/>
        <v>1</v>
      </c>
      <c r="BA156" s="91">
        <f t="shared" si="19"/>
        <v>36.255399999999995</v>
      </c>
      <c r="BB156" s="91">
        <f t="shared" si="19"/>
        <v>22</v>
      </c>
      <c r="BC156" s="91">
        <f t="shared" si="19"/>
        <v>0</v>
      </c>
      <c r="BD156" s="91">
        <f t="shared" si="19"/>
        <v>0</v>
      </c>
      <c r="BE156" s="91">
        <f t="shared" si="19"/>
        <v>200</v>
      </c>
      <c r="BF156" s="91">
        <f t="shared" si="19"/>
        <v>1</v>
      </c>
      <c r="BG156" s="91">
        <f t="shared" si="19"/>
        <v>97.426356706299998</v>
      </c>
      <c r="BH156" s="91">
        <f t="shared" si="19"/>
        <v>83</v>
      </c>
      <c r="BI156" s="91">
        <f t="shared" si="19"/>
        <v>1186.885137</v>
      </c>
      <c r="BJ156" s="91">
        <f t="shared" si="19"/>
        <v>236</v>
      </c>
      <c r="BK156" s="91">
        <f t="shared" si="19"/>
        <v>26.763966573900003</v>
      </c>
      <c r="BL156" s="91">
        <f t="shared" si="19"/>
        <v>218</v>
      </c>
      <c r="BM156" s="91">
        <f t="shared" si="19"/>
        <v>1345.5861560000001</v>
      </c>
      <c r="BN156" s="91">
        <f t="shared" si="19"/>
        <v>491</v>
      </c>
      <c r="BO156" s="91">
        <f t="shared" si="19"/>
        <v>43.708945535200002</v>
      </c>
      <c r="BP156" s="91">
        <f t="shared" si="19"/>
        <v>512</v>
      </c>
      <c r="BQ156" s="91">
        <f t="shared" si="19"/>
        <v>125.31717700000002</v>
      </c>
      <c r="BR156" s="91">
        <f t="shared" si="19"/>
        <v>658</v>
      </c>
      <c r="BS156" s="91">
        <f t="shared" si="19"/>
        <v>2.3869795029440866E-14</v>
      </c>
      <c r="BT156" s="91">
        <f t="shared" si="19"/>
        <v>0</v>
      </c>
      <c r="BU156" s="91">
        <f t="shared" si="19"/>
        <v>5.0002000000008255</v>
      </c>
      <c r="BV156" s="91">
        <f t="shared" si="19"/>
        <v>1</v>
      </c>
      <c r="BW156" s="110">
        <f t="shared" si="14"/>
        <v>3490.8908399992006</v>
      </c>
      <c r="BX156" s="110">
        <f t="shared" si="15"/>
        <v>0</v>
      </c>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c r="GX156" s="56"/>
      <c r="GY156" s="56"/>
      <c r="GZ156" s="56"/>
      <c r="HA156" s="56"/>
      <c r="HB156" s="56"/>
      <c r="HC156" s="56"/>
      <c r="HD156" s="56"/>
      <c r="HE156" s="56"/>
      <c r="HF156" s="56"/>
      <c r="HG156" s="56"/>
      <c r="HH156" s="56"/>
      <c r="HI156" s="56"/>
      <c r="HJ156" s="56"/>
      <c r="HK156" s="56"/>
      <c r="HL156" s="56"/>
      <c r="HM156" s="56"/>
      <c r="HN156" s="56"/>
      <c r="HO156" s="56"/>
      <c r="HP156" s="56"/>
      <c r="HQ156" s="56"/>
      <c r="HR156" s="56"/>
      <c r="HS156" s="56"/>
      <c r="HT156" s="56"/>
      <c r="HU156" s="56"/>
      <c r="HV156" s="56"/>
      <c r="HW156" s="56"/>
      <c r="HX156" s="56"/>
      <c r="HY156" s="56"/>
      <c r="HZ156" s="56"/>
      <c r="IA156" s="56"/>
      <c r="IB156" s="56"/>
      <c r="IC156" s="56"/>
      <c r="ID156" s="56"/>
      <c r="IE156" s="56"/>
      <c r="IF156" s="56"/>
      <c r="IG156" s="56"/>
      <c r="IH156" s="56"/>
      <c r="II156" s="56"/>
      <c r="IJ156" s="56"/>
      <c r="IK156" s="56"/>
      <c r="IL156" s="56"/>
      <c r="IM156" s="56"/>
      <c r="IN156" s="56"/>
      <c r="IO156" s="56"/>
      <c r="IP156" s="56"/>
      <c r="IQ156" s="56"/>
      <c r="IR156" s="56"/>
      <c r="IS156" s="56"/>
      <c r="IT156" s="56"/>
      <c r="IU156" s="56"/>
      <c r="IV156" s="56"/>
    </row>
    <row r="157" spans="1:256" s="49" customFormat="1" ht="20.25" customHeight="1" x14ac:dyDescent="0.15">
      <c r="A157" s="261" t="s">
        <v>80</v>
      </c>
      <c r="B157" s="75" t="s">
        <v>74</v>
      </c>
      <c r="C157" s="74">
        <v>2571.3058609999998</v>
      </c>
      <c r="D157" s="74">
        <v>5332</v>
      </c>
      <c r="E157" s="82">
        <v>49.834521701365297</v>
      </c>
      <c r="F157" s="82">
        <v>14994.374555</v>
      </c>
      <c r="G157" s="74">
        <v>4040</v>
      </c>
      <c r="H157" s="74">
        <v>6.0579999999999998</v>
      </c>
      <c r="I157" s="74">
        <v>7</v>
      </c>
      <c r="J157" s="74">
        <v>478.76</v>
      </c>
      <c r="K157" s="74">
        <v>73</v>
      </c>
      <c r="L157" s="74">
        <v>2325.4557089999998</v>
      </c>
      <c r="M157" s="74">
        <v>3055</v>
      </c>
      <c r="N157" s="74"/>
      <c r="O157" s="74">
        <v>13512.669121000001</v>
      </c>
      <c r="P157" s="74">
        <v>3480</v>
      </c>
      <c r="Q157" s="74">
        <v>106.56187300000001</v>
      </c>
      <c r="R157" s="74">
        <v>22</v>
      </c>
      <c r="S157" s="74"/>
      <c r="T157" s="74">
        <v>411.74275999999998</v>
      </c>
      <c r="U157" s="74">
        <v>42</v>
      </c>
      <c r="V157" s="74">
        <v>2267.4449300000001</v>
      </c>
      <c r="W157" s="74">
        <v>2981</v>
      </c>
      <c r="X157" s="74"/>
      <c r="Y157" s="74">
        <v>13233.832091</v>
      </c>
      <c r="Z157" s="74">
        <v>3384</v>
      </c>
      <c r="AA157" s="74">
        <v>55.672078999999997</v>
      </c>
      <c r="AB157" s="74">
        <v>61</v>
      </c>
      <c r="AC157" s="74">
        <v>235.257194</v>
      </c>
      <c r="AD157" s="74">
        <v>80</v>
      </c>
      <c r="AE157" s="74">
        <v>2.3386999999999998</v>
      </c>
      <c r="AF157" s="74">
        <v>13</v>
      </c>
      <c r="AG157" s="74">
        <v>43.579836</v>
      </c>
      <c r="AH157" s="74">
        <v>16</v>
      </c>
      <c r="AI157" s="74">
        <v>165.119169</v>
      </c>
      <c r="AJ157" s="74">
        <v>2134</v>
      </c>
      <c r="AK157" s="74">
        <v>29.155328999999998</v>
      </c>
      <c r="AL157" s="74">
        <v>255</v>
      </c>
      <c r="AM157" s="74">
        <v>165.119169</v>
      </c>
      <c r="AN157" s="74">
        <v>2134</v>
      </c>
      <c r="AO157" s="74">
        <v>29.155328999999998</v>
      </c>
      <c r="AP157" s="74">
        <v>255</v>
      </c>
      <c r="AQ157" s="74">
        <v>5.2458</v>
      </c>
      <c r="AR157" s="74">
        <v>14</v>
      </c>
      <c r="AS157" s="74">
        <v>1</v>
      </c>
      <c r="AT157" s="74">
        <v>2</v>
      </c>
      <c r="AU157" s="74">
        <v>3.1949999999999999E-3</v>
      </c>
      <c r="AV157" s="74">
        <v>1</v>
      </c>
      <c r="AW157" s="74">
        <v>0</v>
      </c>
      <c r="AX157" s="74">
        <v>0</v>
      </c>
      <c r="AY157" s="74">
        <v>0.25679999999999997</v>
      </c>
      <c r="AZ157" s="74">
        <v>1</v>
      </c>
      <c r="BA157" s="74">
        <v>13.321</v>
      </c>
      <c r="BB157" s="74">
        <v>9</v>
      </c>
      <c r="BC157" s="74">
        <v>0</v>
      </c>
      <c r="BD157" s="74">
        <v>0</v>
      </c>
      <c r="BE157" s="74">
        <v>0</v>
      </c>
      <c r="BF157" s="74">
        <v>0</v>
      </c>
      <c r="BG157" s="74">
        <v>34.328660999999997</v>
      </c>
      <c r="BH157" s="74">
        <v>64</v>
      </c>
      <c r="BI157" s="74">
        <v>830.75624100000005</v>
      </c>
      <c r="BJ157" s="74">
        <v>154</v>
      </c>
      <c r="BK157" s="74">
        <v>34.838526999999999</v>
      </c>
      <c r="BL157" s="74">
        <v>56</v>
      </c>
      <c r="BM157" s="74">
        <v>128.712864</v>
      </c>
      <c r="BN157" s="74">
        <v>67</v>
      </c>
      <c r="BO157" s="74">
        <v>0</v>
      </c>
      <c r="BP157" s="74">
        <v>0</v>
      </c>
      <c r="BQ157" s="74">
        <v>0</v>
      </c>
      <c r="BR157" s="74">
        <v>0</v>
      </c>
      <c r="BS157" s="74">
        <v>-7.1054273576010006E-14</v>
      </c>
      <c r="BT157" s="74">
        <v>0</v>
      </c>
      <c r="BU157" s="74">
        <v>-2.8421709430404001E-14</v>
      </c>
      <c r="BV157" s="74">
        <v>0</v>
      </c>
      <c r="BW157" s="110">
        <f t="shared" si="14"/>
        <v>2571.3058609999998</v>
      </c>
      <c r="BX157" s="110">
        <f t="shared" si="15"/>
        <v>0</v>
      </c>
      <c r="IS157" s="59"/>
      <c r="IT157" s="59"/>
      <c r="IU157" s="59"/>
      <c r="IV157" s="59"/>
    </row>
    <row r="158" spans="1:256" s="53" customFormat="1" ht="20.25" customHeight="1" x14ac:dyDescent="0.15">
      <c r="A158" s="261"/>
      <c r="B158" s="69" t="s">
        <v>31</v>
      </c>
      <c r="C158" s="74">
        <v>350.16086200000001</v>
      </c>
      <c r="D158" s="74">
        <v>579</v>
      </c>
      <c r="E158" s="82">
        <v>27.991290518924998</v>
      </c>
      <c r="F158" s="82">
        <v>1705.497112</v>
      </c>
      <c r="G158" s="74">
        <v>400</v>
      </c>
      <c r="H158" s="74">
        <v>0</v>
      </c>
      <c r="I158" s="74">
        <v>0</v>
      </c>
      <c r="J158" s="74">
        <v>0</v>
      </c>
      <c r="K158" s="74">
        <v>0</v>
      </c>
      <c r="L158" s="74">
        <v>315.11751500000003</v>
      </c>
      <c r="M158" s="74">
        <v>567</v>
      </c>
      <c r="N158" s="74">
        <v>33.031440892458001</v>
      </c>
      <c r="O158" s="74">
        <v>1234.6840119999999</v>
      </c>
      <c r="P158" s="74">
        <v>322</v>
      </c>
      <c r="Q158" s="74">
        <v>37.705855</v>
      </c>
      <c r="R158" s="74">
        <v>77</v>
      </c>
      <c r="S158" s="74">
        <v>15.864001188950599</v>
      </c>
      <c r="T158" s="74">
        <v>284.86632800000001</v>
      </c>
      <c r="U158" s="74">
        <v>53</v>
      </c>
      <c r="V158" s="74">
        <v>315.11751500000003</v>
      </c>
      <c r="W158" s="74">
        <v>567</v>
      </c>
      <c r="X158" s="74">
        <v>33.038628789047898</v>
      </c>
      <c r="Y158" s="74">
        <v>1234.6840119999999</v>
      </c>
      <c r="Z158" s="74">
        <v>322</v>
      </c>
      <c r="AA158" s="74">
        <v>0</v>
      </c>
      <c r="AB158" s="74">
        <v>0</v>
      </c>
      <c r="AC158" s="74">
        <v>0</v>
      </c>
      <c r="AD158" s="74">
        <v>0</v>
      </c>
      <c r="AE158" s="74">
        <v>0</v>
      </c>
      <c r="AF158" s="74">
        <v>0</v>
      </c>
      <c r="AG158" s="74">
        <v>0</v>
      </c>
      <c r="AH158" s="74">
        <v>0</v>
      </c>
      <c r="AI158" s="74">
        <v>0</v>
      </c>
      <c r="AJ158" s="74">
        <v>0</v>
      </c>
      <c r="AK158" s="74">
        <v>0</v>
      </c>
      <c r="AL158" s="74">
        <v>0</v>
      </c>
      <c r="AM158" s="74">
        <v>0</v>
      </c>
      <c r="AN158" s="74">
        <v>0</v>
      </c>
      <c r="AO158" s="74">
        <v>0</v>
      </c>
      <c r="AP158" s="74">
        <v>0</v>
      </c>
      <c r="AQ158" s="74">
        <v>0</v>
      </c>
      <c r="AR158" s="74">
        <v>0</v>
      </c>
      <c r="AS158" s="74">
        <v>0</v>
      </c>
      <c r="AT158" s="74">
        <v>0</v>
      </c>
      <c r="AU158" s="74">
        <v>0</v>
      </c>
      <c r="AV158" s="74">
        <v>0</v>
      </c>
      <c r="AW158" s="74">
        <v>0</v>
      </c>
      <c r="AX158" s="74">
        <v>0</v>
      </c>
      <c r="AY158" s="74">
        <v>0</v>
      </c>
      <c r="AZ158" s="74">
        <v>0</v>
      </c>
      <c r="BA158" s="74">
        <v>0</v>
      </c>
      <c r="BB158" s="74">
        <v>0</v>
      </c>
      <c r="BC158" s="74">
        <v>0</v>
      </c>
      <c r="BD158" s="74">
        <v>0</v>
      </c>
      <c r="BE158" s="74">
        <v>0</v>
      </c>
      <c r="BF158" s="74">
        <v>0</v>
      </c>
      <c r="BG158" s="74">
        <v>4.8467000000000002</v>
      </c>
      <c r="BH158" s="74">
        <v>5</v>
      </c>
      <c r="BI158" s="74">
        <v>202.1807</v>
      </c>
      <c r="BJ158" s="74">
        <v>40</v>
      </c>
      <c r="BK158" s="74">
        <v>21.518000000000001</v>
      </c>
      <c r="BL158" s="74">
        <v>3</v>
      </c>
      <c r="BM158" s="74">
        <v>248.1824</v>
      </c>
      <c r="BN158" s="74">
        <v>32</v>
      </c>
      <c r="BO158" s="74">
        <v>8.6786469999999998</v>
      </c>
      <c r="BP158" s="74">
        <v>4</v>
      </c>
      <c r="BQ158" s="74">
        <v>10.45</v>
      </c>
      <c r="BR158" s="74">
        <v>5</v>
      </c>
      <c r="BS158" s="74">
        <v>0</v>
      </c>
      <c r="BT158" s="74">
        <v>0</v>
      </c>
      <c r="BU158" s="74">
        <v>10</v>
      </c>
      <c r="BV158" s="74">
        <v>1</v>
      </c>
      <c r="BW158" s="110">
        <f t="shared" si="14"/>
        <v>350.16086200000001</v>
      </c>
      <c r="BX158" s="110">
        <f t="shared" si="15"/>
        <v>0</v>
      </c>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c r="DM158" s="114"/>
      <c r="DN158" s="114"/>
      <c r="DO158" s="114"/>
      <c r="DP158" s="114"/>
      <c r="DQ158" s="114"/>
      <c r="DR158" s="114"/>
      <c r="DS158" s="114"/>
      <c r="DT158" s="114"/>
      <c r="DU158" s="114"/>
      <c r="DV158" s="114"/>
      <c r="DW158" s="114"/>
      <c r="DX158" s="114"/>
      <c r="DY158" s="114"/>
      <c r="DZ158" s="114"/>
      <c r="EA158" s="114"/>
      <c r="EB158" s="114"/>
      <c r="EC158" s="114"/>
      <c r="ED158" s="114"/>
      <c r="EE158" s="114"/>
      <c r="EF158" s="114"/>
      <c r="EG158" s="114"/>
      <c r="EH158" s="114"/>
      <c r="EI158" s="114"/>
      <c r="EJ158" s="114"/>
      <c r="EK158" s="114"/>
      <c r="EL158" s="114"/>
      <c r="EM158" s="114"/>
      <c r="EN158" s="114"/>
      <c r="EO158" s="114"/>
      <c r="EP158" s="114"/>
      <c r="EQ158" s="114"/>
      <c r="ER158" s="114"/>
      <c r="ES158" s="114"/>
      <c r="ET158" s="114"/>
      <c r="EU158" s="114"/>
      <c r="EV158" s="114"/>
      <c r="EW158" s="114"/>
      <c r="EX158" s="114"/>
      <c r="EY158" s="114"/>
      <c r="EZ158" s="114"/>
      <c r="FA158" s="114"/>
      <c r="FB158" s="114"/>
      <c r="FC158" s="114"/>
      <c r="FD158" s="114"/>
      <c r="FE158" s="114"/>
      <c r="FF158" s="114"/>
      <c r="FG158" s="114"/>
      <c r="FH158" s="114"/>
      <c r="FI158" s="114"/>
      <c r="FJ158" s="114"/>
      <c r="FK158" s="114"/>
      <c r="FL158" s="114"/>
      <c r="FM158" s="114"/>
      <c r="FN158" s="114"/>
      <c r="FO158" s="114"/>
      <c r="FP158" s="114"/>
      <c r="FQ158" s="114"/>
      <c r="FR158" s="114"/>
      <c r="FS158" s="114"/>
      <c r="FT158" s="114"/>
      <c r="FU158" s="114"/>
      <c r="FV158" s="114"/>
      <c r="FW158" s="114"/>
      <c r="FX158" s="114"/>
      <c r="FY158" s="114"/>
      <c r="FZ158" s="114"/>
      <c r="GA158" s="114"/>
      <c r="GB158" s="114"/>
      <c r="GC158" s="114"/>
      <c r="GD158" s="114"/>
      <c r="GE158" s="114"/>
      <c r="GF158" s="114"/>
      <c r="GG158" s="114"/>
      <c r="GH158" s="114"/>
      <c r="GI158" s="114"/>
      <c r="GJ158" s="114"/>
      <c r="GK158" s="114"/>
      <c r="GL158" s="114"/>
      <c r="GM158" s="114"/>
      <c r="GN158" s="114"/>
      <c r="GO158" s="114"/>
      <c r="GP158" s="114"/>
      <c r="GQ158" s="114"/>
      <c r="GR158" s="114"/>
      <c r="GS158" s="114"/>
      <c r="GT158" s="114"/>
      <c r="GU158" s="114"/>
      <c r="GV158" s="114"/>
      <c r="GW158" s="114"/>
      <c r="GX158" s="114"/>
      <c r="GY158" s="114"/>
      <c r="GZ158" s="114"/>
      <c r="HA158" s="114"/>
      <c r="HB158" s="114"/>
      <c r="HC158" s="114"/>
      <c r="HD158" s="114"/>
      <c r="HE158" s="114"/>
      <c r="HF158" s="114"/>
      <c r="HG158" s="114"/>
      <c r="HH158" s="114"/>
      <c r="HI158" s="114"/>
      <c r="HJ158" s="114"/>
      <c r="HK158" s="114"/>
      <c r="HL158" s="114"/>
      <c r="HM158" s="114"/>
      <c r="HN158" s="114"/>
      <c r="HO158" s="114"/>
      <c r="HP158" s="114"/>
      <c r="HQ158" s="114"/>
      <c r="HR158" s="114"/>
      <c r="HS158" s="114"/>
      <c r="HT158" s="114"/>
      <c r="HU158" s="114"/>
      <c r="HV158" s="114"/>
      <c r="HW158" s="114"/>
      <c r="HX158" s="114"/>
      <c r="HY158" s="114"/>
      <c r="HZ158" s="114"/>
      <c r="IA158" s="114"/>
      <c r="IB158" s="114"/>
      <c r="IC158" s="114"/>
      <c r="ID158" s="114"/>
      <c r="IE158" s="114"/>
      <c r="IF158" s="114"/>
      <c r="IG158" s="114"/>
      <c r="IH158" s="114"/>
      <c r="II158" s="114"/>
      <c r="IJ158" s="114"/>
      <c r="IK158" s="114"/>
      <c r="IL158" s="114"/>
      <c r="IM158" s="114"/>
      <c r="IN158" s="114"/>
      <c r="IO158" s="114"/>
      <c r="IP158" s="114"/>
      <c r="IQ158" s="114"/>
      <c r="IR158" s="114"/>
      <c r="IS158" s="114"/>
      <c r="IT158" s="114"/>
      <c r="IU158" s="114"/>
      <c r="IV158" s="114"/>
    </row>
    <row r="159" spans="1:256" s="49" customFormat="1" ht="20.25" customHeight="1" x14ac:dyDescent="0.15">
      <c r="A159" s="261"/>
      <c r="B159" s="75" t="s">
        <v>32</v>
      </c>
      <c r="C159" s="76">
        <v>2836.0848569999998</v>
      </c>
      <c r="D159" s="76">
        <v>4895</v>
      </c>
      <c r="E159" s="82">
        <v>50.808094481271397</v>
      </c>
      <c r="F159" s="82">
        <v>12206.475162999999</v>
      </c>
      <c r="G159" s="76">
        <v>3757</v>
      </c>
      <c r="H159" s="76">
        <v>0.32264900000000002</v>
      </c>
      <c r="I159" s="76">
        <v>1</v>
      </c>
      <c r="J159" s="76">
        <v>70.894054999999994</v>
      </c>
      <c r="K159" s="76">
        <v>6</v>
      </c>
      <c r="L159" s="76">
        <v>2538.412437</v>
      </c>
      <c r="M159" s="76">
        <v>3220</v>
      </c>
      <c r="N159" s="76">
        <v>55.388626971435102</v>
      </c>
      <c r="O159" s="76">
        <v>11699.397709000001</v>
      </c>
      <c r="P159" s="76">
        <v>3288</v>
      </c>
      <c r="Q159" s="76">
        <v>410.36157600000001</v>
      </c>
      <c r="R159" s="76">
        <v>557</v>
      </c>
      <c r="S159" s="76">
        <v>9437.7889587308691</v>
      </c>
      <c r="T159" s="76">
        <v>1869.7603730000001</v>
      </c>
      <c r="U159" s="76">
        <v>566</v>
      </c>
      <c r="V159" s="76">
        <v>2524.25009</v>
      </c>
      <c r="W159" s="76">
        <v>3207</v>
      </c>
      <c r="X159" s="76">
        <v>55.2972949319836</v>
      </c>
      <c r="Y159" s="76">
        <v>11638.124954000001</v>
      </c>
      <c r="Z159" s="76">
        <v>3266</v>
      </c>
      <c r="AA159" s="76">
        <v>14.162034</v>
      </c>
      <c r="AB159" s="76">
        <v>13</v>
      </c>
      <c r="AC159" s="76">
        <v>61.272754999999997</v>
      </c>
      <c r="AD159" s="76">
        <v>22</v>
      </c>
      <c r="AE159" s="76">
        <v>0</v>
      </c>
      <c r="AF159" s="76">
        <v>0</v>
      </c>
      <c r="AG159" s="76">
        <v>0</v>
      </c>
      <c r="AH159" s="76">
        <v>0</v>
      </c>
      <c r="AI159" s="76">
        <v>132.898642</v>
      </c>
      <c r="AJ159" s="76">
        <v>872</v>
      </c>
      <c r="AK159" s="76">
        <v>31.809594000000001</v>
      </c>
      <c r="AL159" s="76">
        <v>166</v>
      </c>
      <c r="AM159" s="76">
        <v>132.898642</v>
      </c>
      <c r="AN159" s="76">
        <v>872</v>
      </c>
      <c r="AO159" s="76">
        <v>31.809594000000001</v>
      </c>
      <c r="AP159" s="76">
        <v>166</v>
      </c>
      <c r="AQ159" s="76">
        <v>0.17813200000000001</v>
      </c>
      <c r="AR159" s="76">
        <v>6</v>
      </c>
      <c r="AS159" s="76">
        <v>6.6589530000000003</v>
      </c>
      <c r="AT159" s="76">
        <v>30</v>
      </c>
      <c r="AU159" s="76">
        <v>0</v>
      </c>
      <c r="AV159" s="76">
        <v>0</v>
      </c>
      <c r="AW159" s="76">
        <v>0</v>
      </c>
      <c r="AX159" s="76">
        <v>0</v>
      </c>
      <c r="AY159" s="76">
        <v>1.2932000000000001E-2</v>
      </c>
      <c r="AZ159" s="76">
        <v>1</v>
      </c>
      <c r="BA159" s="76">
        <v>4.4329999999999998</v>
      </c>
      <c r="BB159" s="76">
        <v>2</v>
      </c>
      <c r="BC159" s="76">
        <v>84.934837000000002</v>
      </c>
      <c r="BD159" s="76">
        <v>1</v>
      </c>
      <c r="BE159" s="76">
        <v>0</v>
      </c>
      <c r="BF159" s="76">
        <v>0</v>
      </c>
      <c r="BG159" s="76">
        <v>61.660919</v>
      </c>
      <c r="BH159" s="76">
        <v>708</v>
      </c>
      <c r="BI159" s="76">
        <v>314.37393400000002</v>
      </c>
      <c r="BJ159" s="76">
        <v>64</v>
      </c>
      <c r="BK159" s="76">
        <v>12.104874000000001</v>
      </c>
      <c r="BL159" s="76">
        <v>52</v>
      </c>
      <c r="BM159" s="76">
        <v>50.709955999999998</v>
      </c>
      <c r="BN159" s="76">
        <v>97</v>
      </c>
      <c r="BO159" s="76">
        <v>5.5594349999999997</v>
      </c>
      <c r="BP159" s="76">
        <v>34</v>
      </c>
      <c r="BQ159" s="76">
        <v>28.197962</v>
      </c>
      <c r="BR159" s="76">
        <v>104</v>
      </c>
      <c r="BS159" s="76">
        <v>0</v>
      </c>
      <c r="BT159" s="76">
        <v>0</v>
      </c>
      <c r="BU159" s="76">
        <v>0</v>
      </c>
      <c r="BV159" s="76">
        <v>0</v>
      </c>
      <c r="BW159" s="110">
        <f t="shared" si="14"/>
        <v>2836.0848570000003</v>
      </c>
      <c r="BX159" s="110">
        <f t="shared" si="15"/>
        <v>0</v>
      </c>
      <c r="IS159" s="59"/>
      <c r="IT159" s="59"/>
      <c r="IU159" s="59"/>
      <c r="IV159" s="59"/>
    </row>
    <row r="160" spans="1:256" s="49" customFormat="1" ht="20.25" customHeight="1" x14ac:dyDescent="0.15">
      <c r="A160" s="261"/>
      <c r="B160" s="75" t="s">
        <v>34</v>
      </c>
      <c r="C160" s="74">
        <v>70.517737999999994</v>
      </c>
      <c r="D160" s="74">
        <v>122</v>
      </c>
      <c r="E160" s="82">
        <v>52.9411573043948</v>
      </c>
      <c r="F160" s="82">
        <v>303.72316999999998</v>
      </c>
      <c r="G160" s="74">
        <v>61</v>
      </c>
      <c r="H160" s="74">
        <v>0</v>
      </c>
      <c r="I160" s="74">
        <v>0</v>
      </c>
      <c r="J160" s="74">
        <v>0</v>
      </c>
      <c r="K160" s="74">
        <v>0</v>
      </c>
      <c r="L160" s="74">
        <v>70.415626000000003</v>
      </c>
      <c r="M160" s="74">
        <v>118</v>
      </c>
      <c r="N160" s="74">
        <v>64.685211022567003</v>
      </c>
      <c r="O160" s="74">
        <v>276.63646999999997</v>
      </c>
      <c r="P160" s="74">
        <v>39</v>
      </c>
      <c r="Q160" s="74">
        <v>19.355505999999998</v>
      </c>
      <c r="R160" s="74">
        <v>55</v>
      </c>
      <c r="S160" s="74">
        <v>1804.59981446346</v>
      </c>
      <c r="T160" s="74">
        <v>57.884500000000003</v>
      </c>
      <c r="U160" s="74">
        <v>5</v>
      </c>
      <c r="V160" s="74">
        <v>70.415626000000003</v>
      </c>
      <c r="W160" s="74">
        <v>118</v>
      </c>
      <c r="X160" s="74">
        <v>64.914742897128207</v>
      </c>
      <c r="Y160" s="74">
        <v>260.28647000000001</v>
      </c>
      <c r="Z160" s="74">
        <v>37</v>
      </c>
      <c r="AA160" s="74">
        <v>0</v>
      </c>
      <c r="AB160" s="74">
        <v>0</v>
      </c>
      <c r="AC160" s="74">
        <v>16.350000000000001</v>
      </c>
      <c r="AD160" s="74">
        <v>2</v>
      </c>
      <c r="AE160" s="74">
        <v>0</v>
      </c>
      <c r="AF160" s="74">
        <v>0</v>
      </c>
      <c r="AG160" s="74">
        <v>0</v>
      </c>
      <c r="AH160" s="74">
        <v>0</v>
      </c>
      <c r="AI160" s="74"/>
      <c r="AJ160" s="74"/>
      <c r="AK160" s="74"/>
      <c r="AL160" s="74"/>
      <c r="AM160" s="74"/>
      <c r="AN160" s="74"/>
      <c r="AO160" s="74"/>
      <c r="AP160" s="74"/>
      <c r="AQ160" s="74">
        <v>0</v>
      </c>
      <c r="AR160" s="74">
        <v>0</v>
      </c>
      <c r="AS160" s="74">
        <v>0</v>
      </c>
      <c r="AT160" s="74">
        <v>0</v>
      </c>
      <c r="AU160" s="74">
        <v>0</v>
      </c>
      <c r="AV160" s="74">
        <v>0</v>
      </c>
      <c r="AW160" s="74">
        <v>0</v>
      </c>
      <c r="AX160" s="74">
        <v>0</v>
      </c>
      <c r="AY160" s="74">
        <v>0</v>
      </c>
      <c r="AZ160" s="74">
        <v>0</v>
      </c>
      <c r="BA160" s="74">
        <v>0</v>
      </c>
      <c r="BB160" s="74">
        <v>0</v>
      </c>
      <c r="BC160" s="74">
        <v>0</v>
      </c>
      <c r="BD160" s="74">
        <v>0</v>
      </c>
      <c r="BE160" s="74">
        <v>0</v>
      </c>
      <c r="BF160" s="74">
        <v>0</v>
      </c>
      <c r="BG160" s="74">
        <v>0</v>
      </c>
      <c r="BH160" s="74">
        <v>0</v>
      </c>
      <c r="BI160" s="74">
        <v>1.1499999999999999</v>
      </c>
      <c r="BJ160" s="74">
        <v>6</v>
      </c>
      <c r="BK160" s="74">
        <v>0.10211199999999999</v>
      </c>
      <c r="BL160" s="74">
        <v>4</v>
      </c>
      <c r="BM160" s="74">
        <v>25.936699999999998</v>
      </c>
      <c r="BN160" s="74">
        <v>16</v>
      </c>
      <c r="BO160" s="74">
        <v>0</v>
      </c>
      <c r="BP160" s="74">
        <v>0</v>
      </c>
      <c r="BQ160" s="74">
        <v>0</v>
      </c>
      <c r="BR160" s="74">
        <v>0</v>
      </c>
      <c r="BS160" s="74">
        <v>0</v>
      </c>
      <c r="BT160" s="74">
        <v>0</v>
      </c>
      <c r="BU160" s="74">
        <v>0</v>
      </c>
      <c r="BV160" s="74">
        <v>0</v>
      </c>
      <c r="BW160" s="110">
        <f t="shared" si="14"/>
        <v>70.517738000000008</v>
      </c>
      <c r="BX160" s="110">
        <f t="shared" si="15"/>
        <v>0</v>
      </c>
      <c r="IS160" s="59"/>
      <c r="IT160" s="59"/>
      <c r="IU160" s="59"/>
      <c r="IV160" s="59"/>
    </row>
    <row r="161" spans="1:256" s="49" customFormat="1" ht="20.25" customHeight="1" x14ac:dyDescent="0.15">
      <c r="A161" s="261"/>
      <c r="B161" s="75" t="s">
        <v>33</v>
      </c>
      <c r="C161" s="74">
        <v>607.34028099980003</v>
      </c>
      <c r="D161" s="74">
        <v>1689</v>
      </c>
      <c r="E161" s="82">
        <v>47.767383952490221</v>
      </c>
      <c r="F161" s="82">
        <v>3397.1558199999999</v>
      </c>
      <c r="G161" s="74">
        <v>1634</v>
      </c>
      <c r="H161" s="76">
        <v>0.97153703260000002</v>
      </c>
      <c r="I161" s="76">
        <v>1</v>
      </c>
      <c r="J161" s="76">
        <v>14.1</v>
      </c>
      <c r="K161" s="76">
        <v>4</v>
      </c>
      <c r="L161" s="74">
        <v>376.16514428490001</v>
      </c>
      <c r="M161" s="74">
        <v>514</v>
      </c>
      <c r="N161" s="74">
        <v>50.003661929192454</v>
      </c>
      <c r="O161" s="74">
        <v>2976.9196149999998</v>
      </c>
      <c r="P161" s="74">
        <v>530</v>
      </c>
      <c r="Q161" s="74">
        <v>5.2826000000000004</v>
      </c>
      <c r="R161" s="74">
        <v>12</v>
      </c>
      <c r="S161" s="74">
        <v>36.226353194119788</v>
      </c>
      <c r="T161" s="74">
        <v>29.869065999999997</v>
      </c>
      <c r="U161" s="74">
        <v>8</v>
      </c>
      <c r="V161" s="76">
        <v>350.92800628489999</v>
      </c>
      <c r="W161" s="76">
        <v>492</v>
      </c>
      <c r="X161" s="74">
        <v>47.504707912091249</v>
      </c>
      <c r="Y161" s="76">
        <v>2842.3018149999998</v>
      </c>
      <c r="Z161" s="76">
        <v>496</v>
      </c>
      <c r="AA161" s="74">
        <v>13.279763000000001</v>
      </c>
      <c r="AB161" s="74">
        <v>13</v>
      </c>
      <c r="AC161" s="74">
        <v>64.442499999999995</v>
      </c>
      <c r="AD161" s="74">
        <v>22</v>
      </c>
      <c r="AE161" s="74">
        <v>11.957375000000001</v>
      </c>
      <c r="AF161" s="74">
        <v>9</v>
      </c>
      <c r="AG161" s="74">
        <v>70.175299999999993</v>
      </c>
      <c r="AH161" s="74">
        <v>12</v>
      </c>
      <c r="AI161" s="76">
        <v>192.63880795750001</v>
      </c>
      <c r="AJ161" s="76">
        <v>1136</v>
      </c>
      <c r="AK161" s="74">
        <v>118.03898000000001</v>
      </c>
      <c r="AL161" s="74">
        <v>1028</v>
      </c>
      <c r="AM161" s="76">
        <v>192.63880795750001</v>
      </c>
      <c r="AN161" s="76">
        <v>1136</v>
      </c>
      <c r="AO161" s="74">
        <v>118.03898</v>
      </c>
      <c r="AP161" s="74">
        <v>1028</v>
      </c>
      <c r="AQ161" s="76">
        <v>0</v>
      </c>
      <c r="AR161" s="76">
        <v>0</v>
      </c>
      <c r="AS161" s="74">
        <v>0.7</v>
      </c>
      <c r="AT161" s="74">
        <v>1</v>
      </c>
      <c r="AU161" s="76">
        <v>0</v>
      </c>
      <c r="AV161" s="76">
        <v>0</v>
      </c>
      <c r="AW161" s="74">
        <v>60.5</v>
      </c>
      <c r="AX161" s="74">
        <v>3</v>
      </c>
      <c r="AY161" s="76">
        <v>0</v>
      </c>
      <c r="AZ161" s="76">
        <v>0</v>
      </c>
      <c r="BA161" s="74">
        <v>0</v>
      </c>
      <c r="BB161" s="74">
        <v>0</v>
      </c>
      <c r="BC161" s="76">
        <v>0</v>
      </c>
      <c r="BD161" s="76">
        <v>0</v>
      </c>
      <c r="BE161" s="74">
        <v>0</v>
      </c>
      <c r="BF161" s="74">
        <v>0</v>
      </c>
      <c r="BG161" s="76">
        <v>1.0546882652</v>
      </c>
      <c r="BH161" s="76">
        <v>3</v>
      </c>
      <c r="BI161" s="74">
        <v>52.384892999999998</v>
      </c>
      <c r="BJ161" s="74">
        <v>31</v>
      </c>
      <c r="BK161" s="76">
        <v>27.5379959773</v>
      </c>
      <c r="BL161" s="76">
        <v>11</v>
      </c>
      <c r="BM161" s="74">
        <v>174.39493200000001</v>
      </c>
      <c r="BN161" s="74">
        <v>37</v>
      </c>
      <c r="BO161" s="76">
        <v>8.9721074823000002</v>
      </c>
      <c r="BP161" s="76">
        <v>24</v>
      </c>
      <c r="BQ161" s="74">
        <v>0.1174</v>
      </c>
      <c r="BR161" s="74">
        <v>0</v>
      </c>
      <c r="BS161" s="76">
        <v>-3.907985046680551E-14</v>
      </c>
      <c r="BT161" s="76">
        <v>0</v>
      </c>
      <c r="BU161" s="74">
        <v>6.5719651942686141E-13</v>
      </c>
      <c r="BV161" s="74">
        <v>0</v>
      </c>
      <c r="BW161" s="110">
        <f t="shared" si="14"/>
        <v>607.34028099980003</v>
      </c>
      <c r="BX161" s="110">
        <f t="shared" si="15"/>
        <v>0</v>
      </c>
      <c r="IS161" s="59"/>
      <c r="IT161" s="59"/>
      <c r="IU161" s="59"/>
      <c r="IV161" s="59"/>
    </row>
    <row r="162" spans="1:256" s="49" customFormat="1" ht="20.25" customHeight="1" x14ac:dyDescent="0.15">
      <c r="A162" s="261"/>
      <c r="B162" s="75" t="s">
        <v>117</v>
      </c>
      <c r="C162" s="74">
        <v>163.22945100000001</v>
      </c>
      <c r="D162" s="74">
        <v>171</v>
      </c>
      <c r="E162" s="82">
        <v>110.26531072731299</v>
      </c>
      <c r="F162" s="82">
        <v>1064.7096739999999</v>
      </c>
      <c r="G162" s="74">
        <v>231</v>
      </c>
      <c r="H162" s="74">
        <v>0</v>
      </c>
      <c r="I162" s="74">
        <v>0</v>
      </c>
      <c r="J162" s="74">
        <v>17.834665999999999</v>
      </c>
      <c r="K162" s="74">
        <v>2</v>
      </c>
      <c r="L162" s="74">
        <v>145.14635999999999</v>
      </c>
      <c r="M162" s="74">
        <v>156</v>
      </c>
      <c r="N162" s="74">
        <v>106.687924716702</v>
      </c>
      <c r="O162" s="74">
        <v>758.21272799999997</v>
      </c>
      <c r="P162" s="74">
        <v>135</v>
      </c>
      <c r="Q162" s="74">
        <v>0</v>
      </c>
      <c r="R162" s="74"/>
      <c r="S162" s="74" t="e">
        <v>#DIV/0!</v>
      </c>
      <c r="T162" s="74">
        <v>0</v>
      </c>
      <c r="U162" s="74">
        <v>0</v>
      </c>
      <c r="V162" s="74">
        <v>135.46574200000001</v>
      </c>
      <c r="W162" s="74">
        <v>155</v>
      </c>
      <c r="X162" s="74">
        <v>103.77791205669</v>
      </c>
      <c r="Y162" s="74">
        <v>746.16873199999998</v>
      </c>
      <c r="Z162" s="74">
        <v>133</v>
      </c>
      <c r="AA162" s="74">
        <v>9.6806180000000008</v>
      </c>
      <c r="AB162" s="74">
        <v>1</v>
      </c>
      <c r="AC162" s="74">
        <v>0</v>
      </c>
      <c r="AD162" s="74">
        <v>0</v>
      </c>
      <c r="AE162" s="74">
        <v>0</v>
      </c>
      <c r="AF162" s="74">
        <v>0</v>
      </c>
      <c r="AG162" s="74">
        <v>12.043996</v>
      </c>
      <c r="AH162" s="74">
        <v>2</v>
      </c>
      <c r="AI162" s="74"/>
      <c r="AJ162" s="74"/>
      <c r="AK162" s="74"/>
      <c r="AL162" s="74"/>
      <c r="AM162" s="74"/>
      <c r="AN162" s="74"/>
      <c r="AO162" s="74"/>
      <c r="AP162" s="74"/>
      <c r="AQ162" s="74"/>
      <c r="AR162" s="74"/>
      <c r="AS162" s="74">
        <v>0</v>
      </c>
      <c r="AT162" s="74">
        <v>0</v>
      </c>
      <c r="AU162" s="74">
        <v>0</v>
      </c>
      <c r="AV162" s="74">
        <v>0</v>
      </c>
      <c r="AW162" s="74">
        <v>6.5291000000000002E-2</v>
      </c>
      <c r="AX162" s="74">
        <v>1</v>
      </c>
      <c r="AY162" s="74"/>
      <c r="AZ162" s="74"/>
      <c r="BA162" s="74">
        <v>0</v>
      </c>
      <c r="BB162" s="74">
        <v>0</v>
      </c>
      <c r="BC162" s="74">
        <v>0</v>
      </c>
      <c r="BD162" s="74">
        <v>0</v>
      </c>
      <c r="BE162" s="74">
        <v>0</v>
      </c>
      <c r="BF162" s="74">
        <v>0</v>
      </c>
      <c r="BG162" s="74">
        <v>11.223257</v>
      </c>
      <c r="BH162" s="74">
        <v>5</v>
      </c>
      <c r="BI162" s="74">
        <v>168.55431999999999</v>
      </c>
      <c r="BJ162" s="74">
        <v>52</v>
      </c>
      <c r="BK162" s="74">
        <v>6.8598340000000002</v>
      </c>
      <c r="BL162" s="74">
        <v>10</v>
      </c>
      <c r="BM162" s="74">
        <v>119.751305</v>
      </c>
      <c r="BN162" s="74">
        <v>40</v>
      </c>
      <c r="BO162" s="74">
        <v>0</v>
      </c>
      <c r="BP162" s="74">
        <v>0</v>
      </c>
      <c r="BQ162" s="74">
        <v>0.29136400000000001</v>
      </c>
      <c r="BR162" s="74">
        <v>1</v>
      </c>
      <c r="BS162" s="74"/>
      <c r="BT162" s="74"/>
      <c r="BU162" s="74"/>
      <c r="BV162" s="74"/>
      <c r="BW162" s="110">
        <f t="shared" si="14"/>
        <v>163.22945099999998</v>
      </c>
      <c r="BX162" s="110">
        <f t="shared" si="15"/>
        <v>0</v>
      </c>
      <c r="IS162" s="59"/>
      <c r="IT162" s="59"/>
      <c r="IU162" s="59"/>
      <c r="IV162" s="59"/>
    </row>
    <row r="163" spans="1:256" s="49" customFormat="1" ht="20.25" customHeight="1" x14ac:dyDescent="0.15">
      <c r="A163" s="261"/>
      <c r="B163" s="75" t="s">
        <v>44</v>
      </c>
      <c r="C163" s="74">
        <v>107.29599399999999</v>
      </c>
      <c r="D163" s="74">
        <v>149</v>
      </c>
      <c r="E163" s="82">
        <v>47.489770507406199</v>
      </c>
      <c r="F163" s="82">
        <v>677.95609999999999</v>
      </c>
      <c r="G163" s="74">
        <v>204</v>
      </c>
      <c r="H163" s="74">
        <v>0</v>
      </c>
      <c r="I163" s="74">
        <v>0</v>
      </c>
      <c r="J163" s="74">
        <v>0</v>
      </c>
      <c r="K163" s="74">
        <v>0</v>
      </c>
      <c r="L163" s="74">
        <v>95.2286</v>
      </c>
      <c r="M163" s="74">
        <v>141</v>
      </c>
      <c r="N163" s="74">
        <v>59.2451326263132</v>
      </c>
      <c r="O163" s="74">
        <v>615.24069999999995</v>
      </c>
      <c r="P163" s="74">
        <v>162</v>
      </c>
      <c r="Q163" s="74">
        <v>1.0655399999999999</v>
      </c>
      <c r="R163" s="74">
        <v>8</v>
      </c>
      <c r="S163" s="74">
        <v>398.27546070030598</v>
      </c>
      <c r="T163" s="74">
        <v>42.401434999999999</v>
      </c>
      <c r="U163" s="74">
        <v>6</v>
      </c>
      <c r="V163" s="74">
        <v>68.084905000000006</v>
      </c>
      <c r="W163" s="74">
        <v>123</v>
      </c>
      <c r="X163" s="74">
        <v>44.164242900314797</v>
      </c>
      <c r="Y163" s="74">
        <v>526.80830000000003</v>
      </c>
      <c r="Z163" s="74">
        <v>129</v>
      </c>
      <c r="AA163" s="74">
        <v>14.936975</v>
      </c>
      <c r="AB163" s="74">
        <v>7</v>
      </c>
      <c r="AC163" s="74">
        <v>81.077500000000001</v>
      </c>
      <c r="AD163" s="74">
        <v>22</v>
      </c>
      <c r="AE163" s="74">
        <v>12.206720000000001</v>
      </c>
      <c r="AF163" s="74">
        <v>11</v>
      </c>
      <c r="AG163" s="74">
        <v>7.3548999999999998</v>
      </c>
      <c r="AH163" s="74">
        <v>11</v>
      </c>
      <c r="AI163" s="74">
        <v>0</v>
      </c>
      <c r="AJ163" s="74">
        <v>0</v>
      </c>
      <c r="AK163" s="74">
        <v>0</v>
      </c>
      <c r="AL163" s="74">
        <v>0</v>
      </c>
      <c r="AM163" s="74">
        <v>0</v>
      </c>
      <c r="AN163" s="74">
        <v>0</v>
      </c>
      <c r="AO163" s="74">
        <v>0</v>
      </c>
      <c r="AP163" s="74">
        <v>0</v>
      </c>
      <c r="AQ163" s="74">
        <v>0</v>
      </c>
      <c r="AR163" s="74">
        <v>0</v>
      </c>
      <c r="AS163" s="74">
        <v>0</v>
      </c>
      <c r="AT163" s="74">
        <v>0</v>
      </c>
      <c r="AU163" s="74">
        <v>2.5500000000000002E-4</v>
      </c>
      <c r="AV163" s="74">
        <v>1</v>
      </c>
      <c r="AW163" s="74">
        <v>1.0002</v>
      </c>
      <c r="AX163" s="74">
        <v>1</v>
      </c>
      <c r="AY163" s="74">
        <v>0</v>
      </c>
      <c r="AZ163" s="74">
        <v>0</v>
      </c>
      <c r="BA163" s="74">
        <v>0</v>
      </c>
      <c r="BB163" s="74">
        <v>0</v>
      </c>
      <c r="BC163" s="74">
        <v>0</v>
      </c>
      <c r="BD163" s="74">
        <v>0</v>
      </c>
      <c r="BE163" s="74">
        <v>0</v>
      </c>
      <c r="BF163" s="74">
        <v>0</v>
      </c>
      <c r="BG163" s="74">
        <v>4.1634070000000003</v>
      </c>
      <c r="BH163" s="74">
        <v>1</v>
      </c>
      <c r="BI163" s="74">
        <v>29.3309</v>
      </c>
      <c r="BJ163" s="74">
        <v>11</v>
      </c>
      <c r="BK163" s="74">
        <v>6.7073580000000002</v>
      </c>
      <c r="BL163" s="74">
        <v>6</v>
      </c>
      <c r="BM163" s="74">
        <v>24.7743</v>
      </c>
      <c r="BN163" s="74">
        <v>30</v>
      </c>
      <c r="BO163" s="74">
        <v>1.196374</v>
      </c>
      <c r="BP163" s="74">
        <v>0</v>
      </c>
      <c r="BQ163" s="74">
        <v>7.61</v>
      </c>
      <c r="BR163" s="74">
        <v>0</v>
      </c>
      <c r="BS163" s="74">
        <v>0</v>
      </c>
      <c r="BT163" s="74">
        <v>0</v>
      </c>
      <c r="BU163" s="74">
        <v>0</v>
      </c>
      <c r="BV163" s="74">
        <v>0</v>
      </c>
      <c r="BW163" s="110">
        <f t="shared" si="14"/>
        <v>107.29599400000001</v>
      </c>
      <c r="BX163" s="110">
        <f t="shared" si="15"/>
        <v>0</v>
      </c>
      <c r="IS163" s="59"/>
      <c r="IT163" s="59"/>
      <c r="IU163" s="59"/>
      <c r="IV163" s="59"/>
    </row>
    <row r="164" spans="1:256" s="49" customFormat="1" ht="20.25" customHeight="1" x14ac:dyDescent="0.15">
      <c r="A164" s="261"/>
      <c r="B164" s="75" t="s">
        <v>35</v>
      </c>
      <c r="C164" s="74">
        <v>32.582532</v>
      </c>
      <c r="D164" s="74">
        <v>78</v>
      </c>
      <c r="E164" s="82">
        <v>37.121909324238601</v>
      </c>
      <c r="F164" s="82">
        <v>391.48000300000001</v>
      </c>
      <c r="G164" s="74">
        <v>109</v>
      </c>
      <c r="H164" s="74"/>
      <c r="I164" s="74"/>
      <c r="J164" s="74"/>
      <c r="K164" s="74"/>
      <c r="L164" s="74">
        <v>30.056999999999999</v>
      </c>
      <c r="M164" s="74">
        <v>77</v>
      </c>
      <c r="N164" s="74">
        <v>37.226993378730199</v>
      </c>
      <c r="O164" s="74">
        <v>91.084778999999997</v>
      </c>
      <c r="P164" s="74">
        <v>77</v>
      </c>
      <c r="Q164" s="74">
        <v>15.729817000000001</v>
      </c>
      <c r="R164" s="74">
        <v>40</v>
      </c>
      <c r="S164" s="74">
        <v>22.4038688014749</v>
      </c>
      <c r="T164" s="74">
        <v>32.80715</v>
      </c>
      <c r="U164" s="74">
        <v>37</v>
      </c>
      <c r="V164" s="74">
        <v>30.056999999999999</v>
      </c>
      <c r="W164" s="74">
        <v>77</v>
      </c>
      <c r="X164" s="74">
        <v>37.226993378730199</v>
      </c>
      <c r="Y164" s="74">
        <v>91.084778999999997</v>
      </c>
      <c r="Z164" s="74">
        <v>77</v>
      </c>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v>29.170224000000001</v>
      </c>
      <c r="AX164" s="74">
        <v>3</v>
      </c>
      <c r="AY164" s="74"/>
      <c r="AZ164" s="74"/>
      <c r="BA164" s="74"/>
      <c r="BB164" s="74"/>
      <c r="BC164" s="74"/>
      <c r="BD164" s="74"/>
      <c r="BE164" s="74"/>
      <c r="BF164" s="74"/>
      <c r="BG164" s="74"/>
      <c r="BH164" s="74"/>
      <c r="BI164" s="74">
        <v>271.18</v>
      </c>
      <c r="BJ164" s="74">
        <v>28</v>
      </c>
      <c r="BK164" s="74">
        <v>2.5255320000000001</v>
      </c>
      <c r="BL164" s="74">
        <v>1</v>
      </c>
      <c r="BM164" s="74">
        <v>4.4999999999999998E-2</v>
      </c>
      <c r="BN164" s="74">
        <v>1</v>
      </c>
      <c r="BO164" s="74"/>
      <c r="BP164" s="74"/>
      <c r="BQ164" s="74"/>
      <c r="BR164" s="74"/>
      <c r="BS164" s="74"/>
      <c r="BT164" s="74"/>
      <c r="BU164" s="74"/>
      <c r="BV164" s="74"/>
      <c r="BW164" s="110">
        <f t="shared" si="14"/>
        <v>32.582532</v>
      </c>
      <c r="BX164" s="110">
        <f t="shared" si="15"/>
        <v>0</v>
      </c>
      <c r="IS164" s="59"/>
      <c r="IT164" s="59"/>
      <c r="IU164" s="59"/>
      <c r="IV164" s="59"/>
    </row>
    <row r="165" spans="1:256" s="49" customFormat="1" ht="20.25" customHeight="1" x14ac:dyDescent="0.15">
      <c r="A165" s="261"/>
      <c r="B165" s="75" t="s">
        <v>45</v>
      </c>
      <c r="C165" s="78">
        <v>398.472916</v>
      </c>
      <c r="D165" s="78">
        <v>739</v>
      </c>
      <c r="E165" s="82">
        <v>44.723284098292901</v>
      </c>
      <c r="F165" s="82">
        <v>1800.216109</v>
      </c>
      <c r="G165" s="78">
        <v>693</v>
      </c>
      <c r="H165" s="78">
        <v>0</v>
      </c>
      <c r="I165" s="78">
        <v>0</v>
      </c>
      <c r="J165" s="78">
        <v>129.65870000000001</v>
      </c>
      <c r="K165" s="78">
        <v>4</v>
      </c>
      <c r="L165" s="78">
        <v>354.77307999999999</v>
      </c>
      <c r="M165" s="78">
        <v>716</v>
      </c>
      <c r="N165" s="78">
        <v>45.772517581438201</v>
      </c>
      <c r="O165" s="78">
        <v>1282.1180850000001</v>
      </c>
      <c r="P165" s="78">
        <v>551</v>
      </c>
      <c r="Q165" s="74">
        <v>0</v>
      </c>
      <c r="R165" s="74">
        <v>0</v>
      </c>
      <c r="S165" s="74">
        <v>0</v>
      </c>
      <c r="T165" s="74">
        <v>25.707768000000002</v>
      </c>
      <c r="U165" s="74">
        <v>6</v>
      </c>
      <c r="V165" s="78">
        <v>352.57310799999999</v>
      </c>
      <c r="W165" s="78">
        <v>705</v>
      </c>
      <c r="X165" s="78">
        <v>45.806932265721201</v>
      </c>
      <c r="Y165" s="78">
        <v>1266.2200310000001</v>
      </c>
      <c r="Z165" s="78">
        <v>542</v>
      </c>
      <c r="AA165" s="78">
        <v>2.1999719999999998</v>
      </c>
      <c r="AB165" s="78">
        <v>11</v>
      </c>
      <c r="AC165" s="78">
        <v>15.667287999999999</v>
      </c>
      <c r="AD165" s="78">
        <v>8</v>
      </c>
      <c r="AE165" s="78">
        <v>0</v>
      </c>
      <c r="AF165" s="78">
        <v>0</v>
      </c>
      <c r="AG165" s="78">
        <v>0.230766</v>
      </c>
      <c r="AH165" s="78">
        <v>1</v>
      </c>
      <c r="AI165" s="78">
        <v>7.0909399999999998</v>
      </c>
      <c r="AJ165" s="78">
        <v>5</v>
      </c>
      <c r="AK165" s="78">
        <v>0</v>
      </c>
      <c r="AL165" s="78">
        <v>0</v>
      </c>
      <c r="AM165" s="78">
        <v>0</v>
      </c>
      <c r="AN165" s="78">
        <v>0</v>
      </c>
      <c r="AO165" s="78">
        <v>0</v>
      </c>
      <c r="AP165" s="78">
        <v>0</v>
      </c>
      <c r="AQ165" s="78">
        <v>0</v>
      </c>
      <c r="AR165" s="78">
        <v>0</v>
      </c>
      <c r="AS165" s="78">
        <v>0</v>
      </c>
      <c r="AT165" s="78">
        <v>0</v>
      </c>
      <c r="AU165" s="78">
        <v>2.031682</v>
      </c>
      <c r="AV165" s="78">
        <v>1</v>
      </c>
      <c r="AW165" s="78">
        <v>2.0750000000000002</v>
      </c>
      <c r="AX165" s="78">
        <v>1</v>
      </c>
      <c r="AY165" s="78">
        <v>0</v>
      </c>
      <c r="AZ165" s="78">
        <v>0</v>
      </c>
      <c r="BA165" s="78">
        <v>0</v>
      </c>
      <c r="BB165" s="78">
        <v>0</v>
      </c>
      <c r="BC165" s="78">
        <v>0</v>
      </c>
      <c r="BD165" s="78">
        <v>0</v>
      </c>
      <c r="BE165" s="78">
        <v>0</v>
      </c>
      <c r="BF165" s="78">
        <v>0</v>
      </c>
      <c r="BG165" s="78">
        <v>27.758510000000001</v>
      </c>
      <c r="BH165" s="78">
        <v>7</v>
      </c>
      <c r="BI165" s="78">
        <v>159.63633999999999</v>
      </c>
      <c r="BJ165" s="78">
        <v>66</v>
      </c>
      <c r="BK165" s="78">
        <v>6.8187040000000003</v>
      </c>
      <c r="BL165" s="78">
        <v>10</v>
      </c>
      <c r="BM165" s="78">
        <v>226.027984</v>
      </c>
      <c r="BN165" s="78">
        <v>69</v>
      </c>
      <c r="BO165" s="78">
        <v>0</v>
      </c>
      <c r="BP165" s="78">
        <v>0</v>
      </c>
      <c r="BQ165" s="78">
        <v>0.7</v>
      </c>
      <c r="BR165" s="78">
        <v>2</v>
      </c>
      <c r="BS165" s="74">
        <v>0</v>
      </c>
      <c r="BT165" s="78">
        <v>0</v>
      </c>
      <c r="BU165" s="78">
        <v>-1.13242748511766E-14</v>
      </c>
      <c r="BV165" s="78">
        <v>0</v>
      </c>
      <c r="BW165" s="110">
        <f t="shared" si="14"/>
        <v>398.472916</v>
      </c>
      <c r="BX165" s="110">
        <f t="shared" si="15"/>
        <v>0</v>
      </c>
      <c r="IS165" s="59"/>
      <c r="IT165" s="59"/>
      <c r="IU165" s="59"/>
      <c r="IV165" s="59"/>
    </row>
    <row r="166" spans="1:256" s="49" customFormat="1" ht="20.25" customHeight="1" x14ac:dyDescent="0.15">
      <c r="A166" s="261"/>
      <c r="B166" s="75" t="s">
        <v>37</v>
      </c>
      <c r="C166" s="81">
        <v>41.47</v>
      </c>
      <c r="D166" s="81">
        <v>95</v>
      </c>
      <c r="E166" s="82">
        <v>18.531593529359199</v>
      </c>
      <c r="F166" s="82">
        <v>117.87</v>
      </c>
      <c r="G166" s="81">
        <v>28</v>
      </c>
      <c r="H166" s="74">
        <v>0</v>
      </c>
      <c r="I166" s="74">
        <v>0</v>
      </c>
      <c r="J166" s="74">
        <v>0</v>
      </c>
      <c r="K166" s="74">
        <v>0</v>
      </c>
      <c r="L166" s="81">
        <v>40.08</v>
      </c>
      <c r="M166" s="81">
        <v>88</v>
      </c>
      <c r="N166" s="81">
        <v>20.835932626325601</v>
      </c>
      <c r="O166" s="81">
        <v>65.680000000000007</v>
      </c>
      <c r="P166" s="81">
        <v>26</v>
      </c>
      <c r="Q166" s="81">
        <v>0</v>
      </c>
      <c r="R166" s="81">
        <v>0</v>
      </c>
      <c r="S166" s="81" t="e">
        <v>#DIV/0!</v>
      </c>
      <c r="T166" s="81">
        <v>0.35</v>
      </c>
      <c r="U166" s="81">
        <v>3</v>
      </c>
      <c r="V166" s="81">
        <v>40.08</v>
      </c>
      <c r="W166" s="81">
        <v>88</v>
      </c>
      <c r="X166" s="81">
        <v>20.838099199334501</v>
      </c>
      <c r="Y166" s="81">
        <v>65.680000000000007</v>
      </c>
      <c r="Z166" s="81">
        <v>26</v>
      </c>
      <c r="AA166" s="81">
        <v>0</v>
      </c>
      <c r="AB166" s="81">
        <v>0</v>
      </c>
      <c r="AC166" s="81">
        <v>0</v>
      </c>
      <c r="AD166" s="81">
        <v>0</v>
      </c>
      <c r="AE166" s="81">
        <v>0</v>
      </c>
      <c r="AF166" s="81">
        <v>0</v>
      </c>
      <c r="AG166" s="81">
        <v>0</v>
      </c>
      <c r="AH166" s="81">
        <v>0</v>
      </c>
      <c r="AI166" s="81">
        <v>0</v>
      </c>
      <c r="AJ166" s="81">
        <v>0</v>
      </c>
      <c r="AK166" s="81">
        <v>0</v>
      </c>
      <c r="AL166" s="81">
        <v>0</v>
      </c>
      <c r="AM166" s="81">
        <v>0</v>
      </c>
      <c r="AN166" s="81">
        <v>0</v>
      </c>
      <c r="AO166" s="81">
        <v>0</v>
      </c>
      <c r="AP166" s="81">
        <v>0</v>
      </c>
      <c r="AQ166" s="81">
        <v>0</v>
      </c>
      <c r="AR166" s="81">
        <v>0</v>
      </c>
      <c r="AS166" s="81">
        <v>0</v>
      </c>
      <c r="AT166" s="81">
        <v>0</v>
      </c>
      <c r="AU166" s="81">
        <v>0.03</v>
      </c>
      <c r="AV166" s="81">
        <v>0</v>
      </c>
      <c r="AW166" s="81">
        <v>0</v>
      </c>
      <c r="AX166" s="81">
        <v>0</v>
      </c>
      <c r="AY166" s="81">
        <v>0</v>
      </c>
      <c r="AZ166" s="81">
        <v>0</v>
      </c>
      <c r="BA166" s="81">
        <v>0</v>
      </c>
      <c r="BB166" s="81">
        <v>0</v>
      </c>
      <c r="BC166" s="81">
        <v>0</v>
      </c>
      <c r="BD166" s="81">
        <v>0</v>
      </c>
      <c r="BE166" s="81">
        <v>0</v>
      </c>
      <c r="BF166" s="81">
        <v>0</v>
      </c>
      <c r="BG166" s="81">
        <v>1</v>
      </c>
      <c r="BH166" s="81">
        <v>2</v>
      </c>
      <c r="BI166" s="81">
        <v>4.2</v>
      </c>
      <c r="BJ166" s="81">
        <v>1</v>
      </c>
      <c r="BK166" s="81">
        <v>0.36</v>
      </c>
      <c r="BL166" s="81">
        <v>5</v>
      </c>
      <c r="BM166" s="81">
        <v>47.99</v>
      </c>
      <c r="BN166" s="81">
        <v>1</v>
      </c>
      <c r="BO166" s="81">
        <v>0</v>
      </c>
      <c r="BP166" s="81">
        <v>0</v>
      </c>
      <c r="BQ166" s="81">
        <v>0</v>
      </c>
      <c r="BR166" s="81">
        <v>0</v>
      </c>
      <c r="BS166" s="81">
        <v>0</v>
      </c>
      <c r="BT166" s="81">
        <v>0</v>
      </c>
      <c r="BU166" s="81">
        <v>0</v>
      </c>
      <c r="BV166" s="81">
        <v>0</v>
      </c>
      <c r="BW166" s="110">
        <f t="shared" si="14"/>
        <v>41.47</v>
      </c>
      <c r="BX166" s="110">
        <f t="shared" si="15"/>
        <v>0</v>
      </c>
      <c r="IS166" s="59"/>
      <c r="IT166" s="59"/>
      <c r="IU166" s="59"/>
      <c r="IV166" s="59"/>
    </row>
    <row r="167" spans="1:256" s="49" customFormat="1" ht="20.25" customHeight="1" x14ac:dyDescent="0.15">
      <c r="A167" s="261"/>
      <c r="B167" s="75" t="s">
        <v>38</v>
      </c>
      <c r="C167" s="82">
        <v>452.628468</v>
      </c>
      <c r="D167" s="82">
        <v>751</v>
      </c>
      <c r="E167" s="82">
        <v>50.05</v>
      </c>
      <c r="F167" s="82">
        <v>1582.0712559999999</v>
      </c>
      <c r="G167" s="82">
        <v>430</v>
      </c>
      <c r="H167" s="82">
        <v>1.03</v>
      </c>
      <c r="I167" s="94">
        <v>2</v>
      </c>
      <c r="J167" s="82">
        <v>116.3</v>
      </c>
      <c r="K167" s="94">
        <v>17</v>
      </c>
      <c r="L167" s="82">
        <v>400.016818</v>
      </c>
      <c r="M167" s="82">
        <v>710</v>
      </c>
      <c r="N167" s="83">
        <v>51.22</v>
      </c>
      <c r="O167" s="82">
        <v>1376.9030560000001</v>
      </c>
      <c r="P167" s="85">
        <v>374</v>
      </c>
      <c r="Q167" s="82">
        <v>41.011096000000002</v>
      </c>
      <c r="R167" s="82">
        <v>70</v>
      </c>
      <c r="S167" s="83">
        <v>35.43</v>
      </c>
      <c r="T167" s="82">
        <v>112.26469</v>
      </c>
      <c r="U167" s="94">
        <v>54</v>
      </c>
      <c r="V167" s="82">
        <v>396.70691799999997</v>
      </c>
      <c r="W167" s="82">
        <v>706</v>
      </c>
      <c r="X167" s="83">
        <v>51.22</v>
      </c>
      <c r="Y167" s="82">
        <v>1326.7030560000001</v>
      </c>
      <c r="Z167" s="85">
        <v>348</v>
      </c>
      <c r="AA167" s="82">
        <v>3.3098999999999998</v>
      </c>
      <c r="AB167" s="102">
        <v>4</v>
      </c>
      <c r="AC167" s="82">
        <v>50</v>
      </c>
      <c r="AD167" s="94">
        <v>25</v>
      </c>
      <c r="AE167" s="82"/>
      <c r="AF167" s="94"/>
      <c r="AG167" s="82">
        <v>0.2</v>
      </c>
      <c r="AH167" s="94">
        <v>1</v>
      </c>
      <c r="AI167" s="94"/>
      <c r="AJ167" s="94"/>
      <c r="AK167" s="94"/>
      <c r="AL167" s="94"/>
      <c r="AM167" s="94"/>
      <c r="AN167" s="94"/>
      <c r="AO167" s="94"/>
      <c r="AP167" s="94"/>
      <c r="AQ167" s="94"/>
      <c r="AR167" s="94"/>
      <c r="AS167" s="82"/>
      <c r="AT167" s="94"/>
      <c r="AU167" s="94">
        <v>0</v>
      </c>
      <c r="AV167" s="94">
        <v>0</v>
      </c>
      <c r="AW167" s="94">
        <v>1</v>
      </c>
      <c r="AX167" s="94">
        <v>1</v>
      </c>
      <c r="AY167" s="82">
        <v>0</v>
      </c>
      <c r="AZ167" s="94">
        <v>0</v>
      </c>
      <c r="BA167" s="94">
        <v>0</v>
      </c>
      <c r="BB167" s="94">
        <v>0</v>
      </c>
      <c r="BC167" s="94">
        <v>33.398274000000001</v>
      </c>
      <c r="BD167" s="94">
        <v>11</v>
      </c>
      <c r="BE167" s="94"/>
      <c r="BF167" s="94"/>
      <c r="BG167" s="82">
        <v>1.273074</v>
      </c>
      <c r="BH167" s="94">
        <v>12</v>
      </c>
      <c r="BI167" s="82">
        <v>30.004999999999999</v>
      </c>
      <c r="BJ167" s="94">
        <v>17</v>
      </c>
      <c r="BK167" s="82">
        <v>15.15</v>
      </c>
      <c r="BL167" s="82">
        <v>16</v>
      </c>
      <c r="BM167" s="82">
        <v>57.863199999999999</v>
      </c>
      <c r="BN167" s="94">
        <v>21</v>
      </c>
      <c r="BO167" s="94">
        <v>1.760302</v>
      </c>
      <c r="BP167" s="94"/>
      <c r="BQ167" s="94"/>
      <c r="BR167" s="94"/>
      <c r="BS167" s="94">
        <v>0</v>
      </c>
      <c r="BT167" s="94">
        <v>0</v>
      </c>
      <c r="BU167" s="94">
        <v>0</v>
      </c>
      <c r="BV167" s="94">
        <v>0</v>
      </c>
      <c r="BW167" s="110">
        <f t="shared" si="14"/>
        <v>452.628468</v>
      </c>
      <c r="BX167" s="110">
        <f t="shared" si="15"/>
        <v>0</v>
      </c>
      <c r="IS167" s="59"/>
      <c r="IT167" s="59"/>
      <c r="IU167" s="59"/>
      <c r="IV167" s="59"/>
    </row>
    <row r="168" spans="1:256" s="49" customFormat="1" ht="20.25" customHeight="1" x14ac:dyDescent="0.15">
      <c r="A168" s="261"/>
      <c r="B168" s="75" t="s">
        <v>48</v>
      </c>
      <c r="C168" s="74">
        <v>28.93</v>
      </c>
      <c r="D168" s="74">
        <v>31</v>
      </c>
      <c r="E168" s="82">
        <v>47.527517660588103</v>
      </c>
      <c r="F168" s="82">
        <v>398.56</v>
      </c>
      <c r="G168" s="74">
        <v>37</v>
      </c>
      <c r="H168" s="74">
        <v>0</v>
      </c>
      <c r="I168" s="74">
        <v>0</v>
      </c>
      <c r="J168" s="74">
        <v>0.83</v>
      </c>
      <c r="K168" s="74">
        <v>1</v>
      </c>
      <c r="L168" s="74">
        <v>28.93</v>
      </c>
      <c r="M168" s="74">
        <v>31</v>
      </c>
      <c r="N168" s="74">
        <v>52.743846855059303</v>
      </c>
      <c r="O168" s="74">
        <v>245.76</v>
      </c>
      <c r="P168" s="74">
        <v>30</v>
      </c>
      <c r="Q168" s="74">
        <v>0</v>
      </c>
      <c r="R168" s="74">
        <v>0</v>
      </c>
      <c r="S168" s="74">
        <v>0</v>
      </c>
      <c r="T168" s="74">
        <v>0</v>
      </c>
      <c r="U168" s="74">
        <v>0</v>
      </c>
      <c r="V168" s="74">
        <v>28.93</v>
      </c>
      <c r="W168" s="74">
        <v>31</v>
      </c>
      <c r="X168" s="74">
        <v>52.743846855059303</v>
      </c>
      <c r="Y168" s="74">
        <v>245.76</v>
      </c>
      <c r="Z168" s="74">
        <v>30</v>
      </c>
      <c r="AA168" s="74">
        <v>0</v>
      </c>
      <c r="AB168" s="74">
        <v>0</v>
      </c>
      <c r="AC168" s="74">
        <v>0</v>
      </c>
      <c r="AD168" s="74">
        <v>0</v>
      </c>
      <c r="AE168" s="74">
        <v>0</v>
      </c>
      <c r="AF168" s="74">
        <v>0</v>
      </c>
      <c r="AG168" s="74">
        <v>0</v>
      </c>
      <c r="AH168" s="74">
        <v>0</v>
      </c>
      <c r="AI168" s="74">
        <v>0</v>
      </c>
      <c r="AJ168" s="74">
        <v>0</v>
      </c>
      <c r="AK168" s="74">
        <v>0</v>
      </c>
      <c r="AL168" s="74">
        <v>0</v>
      </c>
      <c r="AM168" s="74">
        <v>0</v>
      </c>
      <c r="AN168" s="74">
        <v>0</v>
      </c>
      <c r="AO168" s="74">
        <v>0</v>
      </c>
      <c r="AP168" s="74">
        <v>0</v>
      </c>
      <c r="AQ168" s="74">
        <v>0</v>
      </c>
      <c r="AR168" s="74">
        <v>0</v>
      </c>
      <c r="AS168" s="74">
        <v>0</v>
      </c>
      <c r="AT168" s="74">
        <v>0</v>
      </c>
      <c r="AU168" s="74">
        <v>0</v>
      </c>
      <c r="AV168" s="74">
        <v>0</v>
      </c>
      <c r="AW168" s="74">
        <v>0</v>
      </c>
      <c r="AX168" s="74">
        <v>0</v>
      </c>
      <c r="AY168" s="74">
        <v>0</v>
      </c>
      <c r="AZ168" s="74">
        <v>0</v>
      </c>
      <c r="BA168" s="74">
        <v>0</v>
      </c>
      <c r="BB168" s="74">
        <v>0</v>
      </c>
      <c r="BC168" s="74">
        <v>0</v>
      </c>
      <c r="BD168" s="74">
        <v>0</v>
      </c>
      <c r="BE168" s="74">
        <v>0</v>
      </c>
      <c r="BF168" s="74">
        <v>0</v>
      </c>
      <c r="BG168" s="74">
        <v>0</v>
      </c>
      <c r="BH168" s="74">
        <v>0</v>
      </c>
      <c r="BI168" s="74">
        <v>13.99</v>
      </c>
      <c r="BJ168" s="74">
        <v>2</v>
      </c>
      <c r="BK168" s="74">
        <v>0</v>
      </c>
      <c r="BL168" s="74">
        <v>0</v>
      </c>
      <c r="BM168" s="74">
        <v>117</v>
      </c>
      <c r="BN168" s="74">
        <v>2</v>
      </c>
      <c r="BO168" s="74">
        <v>0</v>
      </c>
      <c r="BP168" s="74">
        <v>0</v>
      </c>
      <c r="BQ168" s="74">
        <v>20.98</v>
      </c>
      <c r="BR168" s="74">
        <v>2</v>
      </c>
      <c r="BS168" s="74">
        <v>0</v>
      </c>
      <c r="BT168" s="74">
        <v>0</v>
      </c>
      <c r="BU168" s="74">
        <v>0</v>
      </c>
      <c r="BV168" s="74">
        <v>0</v>
      </c>
      <c r="BW168" s="110">
        <f t="shared" si="14"/>
        <v>28.93</v>
      </c>
      <c r="BX168" s="110">
        <f t="shared" si="15"/>
        <v>0</v>
      </c>
      <c r="BY168" s="109"/>
      <c r="BZ168" s="109"/>
      <c r="CA168" s="109"/>
      <c r="CB168" s="109"/>
      <c r="CC168" s="109"/>
      <c r="CD168" s="109"/>
      <c r="CE168" s="109"/>
      <c r="CF168" s="109"/>
      <c r="CG168" s="109"/>
      <c r="CH168" s="109"/>
      <c r="CI168" s="109"/>
      <c r="CJ168" s="109"/>
      <c r="IS168" s="59"/>
      <c r="IT168" s="59"/>
      <c r="IU168" s="59"/>
      <c r="IV168" s="59"/>
    </row>
    <row r="169" spans="1:256" s="49" customFormat="1" ht="20.25" customHeight="1" x14ac:dyDescent="0.15">
      <c r="A169" s="261"/>
      <c r="B169" s="75" t="s">
        <v>118</v>
      </c>
      <c r="C169" s="76">
        <v>103.469707</v>
      </c>
      <c r="D169" s="76">
        <v>211</v>
      </c>
      <c r="E169" s="82">
        <v>69.539490474168389</v>
      </c>
      <c r="F169" s="82">
        <v>736.79071099999999</v>
      </c>
      <c r="G169" s="76">
        <v>237</v>
      </c>
      <c r="H169" s="76">
        <v>0</v>
      </c>
      <c r="I169" s="76">
        <v>0</v>
      </c>
      <c r="J169" s="76">
        <v>19.78</v>
      </c>
      <c r="K169" s="76">
        <v>6</v>
      </c>
      <c r="L169" s="76">
        <v>103.22865400000001</v>
      </c>
      <c r="M169" s="76">
        <v>198</v>
      </c>
      <c r="N169" s="76">
        <v>74.446094328332961</v>
      </c>
      <c r="O169" s="76">
        <v>559.48445299999992</v>
      </c>
      <c r="P169" s="76">
        <v>210</v>
      </c>
      <c r="Q169" s="76">
        <v>0</v>
      </c>
      <c r="R169" s="76">
        <v>0</v>
      </c>
      <c r="S169" s="76">
        <v>0</v>
      </c>
      <c r="T169" s="76">
        <v>0</v>
      </c>
      <c r="U169" s="76">
        <v>0</v>
      </c>
      <c r="V169" s="76">
        <v>103.22865400000001</v>
      </c>
      <c r="W169" s="76">
        <v>198</v>
      </c>
      <c r="X169" s="76">
        <v>74.446094328332961</v>
      </c>
      <c r="Y169" s="76">
        <v>559.48445299999992</v>
      </c>
      <c r="Z169" s="76">
        <v>210</v>
      </c>
      <c r="AA169" s="76">
        <v>0</v>
      </c>
      <c r="AB169" s="76">
        <v>0</v>
      </c>
      <c r="AC169" s="76">
        <v>0</v>
      </c>
      <c r="AD169" s="76">
        <v>0</v>
      </c>
      <c r="AE169" s="76">
        <v>0</v>
      </c>
      <c r="AF169" s="76">
        <v>0</v>
      </c>
      <c r="AG169" s="76">
        <v>0</v>
      </c>
      <c r="AH169" s="76">
        <v>0</v>
      </c>
      <c r="AI169" s="76"/>
      <c r="AJ169" s="76"/>
      <c r="AK169" s="76"/>
      <c r="AL169" s="76"/>
      <c r="AM169" s="76"/>
      <c r="AN169" s="76"/>
      <c r="AO169" s="76"/>
      <c r="AP169" s="76"/>
      <c r="AQ169" s="76">
        <v>0</v>
      </c>
      <c r="AR169" s="76">
        <v>0</v>
      </c>
      <c r="AS169" s="76">
        <v>0</v>
      </c>
      <c r="AT169" s="76">
        <v>0</v>
      </c>
      <c r="AU169" s="76">
        <v>0</v>
      </c>
      <c r="AV169" s="76">
        <v>0</v>
      </c>
      <c r="AW169" s="76">
        <v>0</v>
      </c>
      <c r="AX169" s="76">
        <v>0</v>
      </c>
      <c r="AY169" s="76"/>
      <c r="AZ169" s="76"/>
      <c r="BA169" s="76">
        <v>0</v>
      </c>
      <c r="BB169" s="76">
        <v>0</v>
      </c>
      <c r="BC169" s="76">
        <v>0</v>
      </c>
      <c r="BD169" s="76">
        <v>2</v>
      </c>
      <c r="BE169" s="76">
        <v>0.3301</v>
      </c>
      <c r="BF169" s="76">
        <v>3</v>
      </c>
      <c r="BG169" s="76">
        <v>0</v>
      </c>
      <c r="BH169" s="76">
        <v>0</v>
      </c>
      <c r="BI169" s="76">
        <v>138.99615800000001</v>
      </c>
      <c r="BJ169" s="76">
        <v>10</v>
      </c>
      <c r="BK169" s="76">
        <v>0</v>
      </c>
      <c r="BL169" s="76">
        <v>0</v>
      </c>
      <c r="BM169" s="76">
        <v>18.2</v>
      </c>
      <c r="BN169" s="76">
        <v>8</v>
      </c>
      <c r="BO169" s="76">
        <v>0.24105300000000002</v>
      </c>
      <c r="BP169" s="76">
        <v>11</v>
      </c>
      <c r="BQ169" s="76">
        <v>0</v>
      </c>
      <c r="BR169" s="76">
        <v>0</v>
      </c>
      <c r="BS169" s="76">
        <v>0</v>
      </c>
      <c r="BT169" s="76">
        <v>0</v>
      </c>
      <c r="BU169" s="76">
        <v>0</v>
      </c>
      <c r="BV169" s="76">
        <v>0</v>
      </c>
      <c r="BW169" s="110">
        <f t="shared" si="14"/>
        <v>103.469707</v>
      </c>
      <c r="BX169" s="110">
        <f t="shared" si="15"/>
        <v>0</v>
      </c>
      <c r="IS169" s="59"/>
      <c r="IT169" s="59"/>
      <c r="IU169" s="59"/>
      <c r="IV169" s="59"/>
    </row>
    <row r="170" spans="1:256" s="49" customFormat="1" ht="20.25" customHeight="1" x14ac:dyDescent="0.15">
      <c r="A170" s="261"/>
      <c r="B170" s="75" t="s">
        <v>46</v>
      </c>
      <c r="C170" s="74">
        <v>48.893906000000001</v>
      </c>
      <c r="D170" s="74">
        <v>156</v>
      </c>
      <c r="E170" s="82">
        <v>49.241379765973903</v>
      </c>
      <c r="F170" s="82">
        <v>371.22932900000001</v>
      </c>
      <c r="G170" s="74">
        <v>167</v>
      </c>
      <c r="H170" s="74">
        <v>0</v>
      </c>
      <c r="I170" s="74">
        <v>0</v>
      </c>
      <c r="J170" s="74">
        <v>9</v>
      </c>
      <c r="K170" s="74">
        <v>5</v>
      </c>
      <c r="L170" s="74">
        <v>48.893906000000001</v>
      </c>
      <c r="M170" s="74">
        <v>156</v>
      </c>
      <c r="N170" s="74">
        <v>50.535111572385098</v>
      </c>
      <c r="O170" s="74">
        <v>356.88932899999998</v>
      </c>
      <c r="P170" s="74">
        <v>153</v>
      </c>
      <c r="Q170" s="74">
        <v>10.2944</v>
      </c>
      <c r="R170" s="74">
        <v>45</v>
      </c>
      <c r="S170" s="74">
        <v>43.938408376570003</v>
      </c>
      <c r="T170" s="74">
        <v>112.70969700000001</v>
      </c>
      <c r="U170" s="74">
        <v>23</v>
      </c>
      <c r="V170" s="74">
        <v>39.919505999999998</v>
      </c>
      <c r="W170" s="74">
        <v>152</v>
      </c>
      <c r="X170" s="74">
        <v>41.259470855621501</v>
      </c>
      <c r="Y170" s="74">
        <v>342.95142299999998</v>
      </c>
      <c r="Z170" s="74">
        <v>145</v>
      </c>
      <c r="AA170" s="74">
        <v>8.9743999999999993</v>
      </c>
      <c r="AB170" s="74">
        <v>4</v>
      </c>
      <c r="AC170" s="74">
        <v>13.937906</v>
      </c>
      <c r="AD170" s="74">
        <v>8</v>
      </c>
      <c r="AE170" s="74">
        <v>0</v>
      </c>
      <c r="AF170" s="74">
        <v>0</v>
      </c>
      <c r="AG170" s="74">
        <v>0</v>
      </c>
      <c r="AH170" s="74">
        <v>0</v>
      </c>
      <c r="AI170" s="74">
        <v>0</v>
      </c>
      <c r="AJ170" s="74">
        <v>0</v>
      </c>
      <c r="AK170" s="74">
        <v>0</v>
      </c>
      <c r="AL170" s="74">
        <v>0</v>
      </c>
      <c r="AM170" s="74">
        <v>0</v>
      </c>
      <c r="AN170" s="74">
        <v>0</v>
      </c>
      <c r="AO170" s="74">
        <v>0</v>
      </c>
      <c r="AP170" s="74">
        <v>0</v>
      </c>
      <c r="AQ170" s="74">
        <v>0</v>
      </c>
      <c r="AR170" s="74">
        <v>0</v>
      </c>
      <c r="AS170" s="74">
        <v>0</v>
      </c>
      <c r="AT170" s="74">
        <v>0</v>
      </c>
      <c r="AU170" s="74">
        <v>0</v>
      </c>
      <c r="AV170" s="74">
        <v>0</v>
      </c>
      <c r="AW170" s="74">
        <v>0</v>
      </c>
      <c r="AX170" s="74">
        <v>0</v>
      </c>
      <c r="AY170" s="74">
        <v>0</v>
      </c>
      <c r="AZ170" s="74">
        <v>0</v>
      </c>
      <c r="BA170" s="74">
        <v>0</v>
      </c>
      <c r="BB170" s="74">
        <v>0</v>
      </c>
      <c r="BC170" s="74">
        <v>0</v>
      </c>
      <c r="BD170" s="74">
        <v>0</v>
      </c>
      <c r="BE170" s="74">
        <v>0</v>
      </c>
      <c r="BF170" s="74">
        <v>0</v>
      </c>
      <c r="BG170" s="74">
        <v>0</v>
      </c>
      <c r="BH170" s="74">
        <v>0</v>
      </c>
      <c r="BI170" s="74">
        <v>0.5</v>
      </c>
      <c r="BJ170" s="74">
        <v>1</v>
      </c>
      <c r="BK170" s="74">
        <v>0</v>
      </c>
      <c r="BL170" s="74">
        <v>0</v>
      </c>
      <c r="BM170" s="74">
        <v>4.84</v>
      </c>
      <c r="BN170" s="74">
        <v>8</v>
      </c>
      <c r="BO170" s="74">
        <v>0</v>
      </c>
      <c r="BP170" s="74">
        <v>0</v>
      </c>
      <c r="BQ170" s="74">
        <v>0</v>
      </c>
      <c r="BR170" s="74">
        <v>0</v>
      </c>
      <c r="BS170" s="74">
        <v>0</v>
      </c>
      <c r="BT170" s="74">
        <v>0</v>
      </c>
      <c r="BU170" s="74">
        <v>0</v>
      </c>
      <c r="BV170" s="74">
        <v>0</v>
      </c>
      <c r="BW170" s="110">
        <f t="shared" si="14"/>
        <v>48.893906000000001</v>
      </c>
      <c r="BX170" s="110">
        <f t="shared" si="15"/>
        <v>0</v>
      </c>
      <c r="IS170" s="59"/>
      <c r="IT170" s="59"/>
      <c r="IU170" s="59"/>
      <c r="IV170" s="59"/>
    </row>
    <row r="171" spans="1:256" s="49" customFormat="1" ht="20.25" customHeight="1" x14ac:dyDescent="0.15">
      <c r="A171" s="261"/>
      <c r="B171" s="75" t="s">
        <v>60</v>
      </c>
      <c r="C171" s="74">
        <v>185.78741299999999</v>
      </c>
      <c r="D171" s="74">
        <v>389</v>
      </c>
      <c r="E171" s="82">
        <v>191.596685825158</v>
      </c>
      <c r="F171" s="82">
        <v>495.36458199999998</v>
      </c>
      <c r="G171" s="74">
        <v>189</v>
      </c>
      <c r="H171" s="74">
        <v>0</v>
      </c>
      <c r="I171" s="74">
        <v>0</v>
      </c>
      <c r="J171" s="74">
        <v>14.715567999999999</v>
      </c>
      <c r="K171" s="74">
        <v>3</v>
      </c>
      <c r="L171" s="74">
        <v>159.32618099999999</v>
      </c>
      <c r="M171" s="74">
        <v>160</v>
      </c>
      <c r="N171" s="74">
        <v>182.736096670297</v>
      </c>
      <c r="O171" s="74">
        <v>325.44437399999998</v>
      </c>
      <c r="P171" s="74">
        <v>95</v>
      </c>
      <c r="Q171" s="74">
        <v>24.4696</v>
      </c>
      <c r="R171" s="74">
        <v>60</v>
      </c>
      <c r="S171" s="74">
        <v>265.96888276243499</v>
      </c>
      <c r="T171" s="74">
        <v>91.193809999999999</v>
      </c>
      <c r="U171" s="74">
        <v>30</v>
      </c>
      <c r="V171" s="74">
        <v>159.32618099999999</v>
      </c>
      <c r="W171" s="74">
        <v>160</v>
      </c>
      <c r="X171" s="74">
        <v>182.78356337945101</v>
      </c>
      <c r="Y171" s="74">
        <v>325.44437399999998</v>
      </c>
      <c r="Z171" s="74">
        <v>95</v>
      </c>
      <c r="AA171" s="74">
        <v>0</v>
      </c>
      <c r="AB171" s="74">
        <v>0</v>
      </c>
      <c r="AC171" s="74">
        <v>0</v>
      </c>
      <c r="AD171" s="74">
        <v>0</v>
      </c>
      <c r="AE171" s="74">
        <v>0</v>
      </c>
      <c r="AF171" s="74">
        <v>0</v>
      </c>
      <c r="AG171" s="74">
        <v>0</v>
      </c>
      <c r="AH171" s="74">
        <v>0</v>
      </c>
      <c r="AI171" s="74">
        <v>21.306989999999999</v>
      </c>
      <c r="AJ171" s="74">
        <v>220</v>
      </c>
      <c r="AK171" s="74">
        <v>6.0617400000000004</v>
      </c>
      <c r="AL171" s="74">
        <v>59</v>
      </c>
      <c r="AM171" s="74">
        <v>21.306989999999999</v>
      </c>
      <c r="AN171" s="74">
        <v>220</v>
      </c>
      <c r="AO171" s="74">
        <v>6.0617400000000004</v>
      </c>
      <c r="AP171" s="74">
        <v>59</v>
      </c>
      <c r="AQ171" s="74">
        <v>0</v>
      </c>
      <c r="AR171" s="74">
        <v>0</v>
      </c>
      <c r="AS171" s="74">
        <v>5.5E-2</v>
      </c>
      <c r="AT171" s="74">
        <v>1</v>
      </c>
      <c r="AU171" s="74">
        <v>0</v>
      </c>
      <c r="AV171" s="74">
        <v>0</v>
      </c>
      <c r="AW171" s="74">
        <v>6.9550000000000001</v>
      </c>
      <c r="AX171" s="74">
        <v>2</v>
      </c>
      <c r="AY171" s="74">
        <v>0</v>
      </c>
      <c r="AZ171" s="74">
        <v>0</v>
      </c>
      <c r="BA171" s="74">
        <v>0</v>
      </c>
      <c r="BB171" s="74">
        <v>0</v>
      </c>
      <c r="BC171" s="74">
        <v>0</v>
      </c>
      <c r="BD171" s="74">
        <v>0</v>
      </c>
      <c r="BE171" s="74">
        <v>0</v>
      </c>
      <c r="BF171" s="74">
        <v>0</v>
      </c>
      <c r="BG171" s="74">
        <v>4.3811999999999998</v>
      </c>
      <c r="BH171" s="74">
        <v>6</v>
      </c>
      <c r="BI171" s="74">
        <v>130.27565000000001</v>
      </c>
      <c r="BJ171" s="74">
        <v>19</v>
      </c>
      <c r="BK171" s="74">
        <v>0</v>
      </c>
      <c r="BL171" s="74">
        <v>1</v>
      </c>
      <c r="BM171" s="74">
        <v>6</v>
      </c>
      <c r="BN171" s="74">
        <v>9</v>
      </c>
      <c r="BO171" s="74">
        <v>0.77304200000000001</v>
      </c>
      <c r="BP171" s="74">
        <v>2</v>
      </c>
      <c r="BQ171" s="74">
        <v>5.8572499999999996</v>
      </c>
      <c r="BR171" s="74">
        <v>1</v>
      </c>
      <c r="BS171" s="74">
        <v>0</v>
      </c>
      <c r="BT171" s="74">
        <v>0</v>
      </c>
      <c r="BU171" s="74">
        <v>0</v>
      </c>
      <c r="BV171" s="74">
        <v>0</v>
      </c>
      <c r="BW171" s="110">
        <f t="shared" si="14"/>
        <v>185.78741300000002</v>
      </c>
      <c r="BX171" s="110">
        <f t="shared" si="15"/>
        <v>0</v>
      </c>
      <c r="IS171" s="59"/>
      <c r="IT171" s="59"/>
      <c r="IU171" s="59"/>
      <c r="IV171" s="59"/>
    </row>
    <row r="172" spans="1:256" s="49" customFormat="1" ht="20.25" customHeight="1" x14ac:dyDescent="0.15">
      <c r="A172" s="261"/>
      <c r="B172" s="75" t="s">
        <v>43</v>
      </c>
      <c r="C172" s="74">
        <v>24.35</v>
      </c>
      <c r="D172" s="74">
        <v>91</v>
      </c>
      <c r="E172" s="82">
        <v>81.172383520982507</v>
      </c>
      <c r="F172" s="82">
        <v>316.56</v>
      </c>
      <c r="G172" s="74">
        <v>249</v>
      </c>
      <c r="H172" s="74"/>
      <c r="I172" s="74"/>
      <c r="J172" s="74">
        <v>0.23</v>
      </c>
      <c r="K172" s="74">
        <v>1</v>
      </c>
      <c r="L172" s="74">
        <v>23.58</v>
      </c>
      <c r="M172" s="74">
        <v>84</v>
      </c>
      <c r="N172" s="74">
        <v>91.415234976742596</v>
      </c>
      <c r="O172" s="74">
        <v>259.18</v>
      </c>
      <c r="P172" s="74">
        <v>197</v>
      </c>
      <c r="Q172" s="74"/>
      <c r="R172" s="74"/>
      <c r="S172" s="74"/>
      <c r="T172" s="74"/>
      <c r="U172" s="74"/>
      <c r="V172" s="74">
        <v>23.03</v>
      </c>
      <c r="W172" s="74">
        <v>81</v>
      </c>
      <c r="X172" s="74">
        <v>91.415234976742596</v>
      </c>
      <c r="Y172" s="74">
        <v>150.28</v>
      </c>
      <c r="Z172" s="74">
        <v>97</v>
      </c>
      <c r="AA172" s="74">
        <v>0.55000000000000004</v>
      </c>
      <c r="AB172" s="74">
        <v>3</v>
      </c>
      <c r="AC172" s="74">
        <v>108.9</v>
      </c>
      <c r="AD172" s="74">
        <v>100</v>
      </c>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v>0.16</v>
      </c>
      <c r="BH172" s="74">
        <v>1</v>
      </c>
      <c r="BI172" s="74">
        <v>0.42</v>
      </c>
      <c r="BJ172" s="74">
        <v>3</v>
      </c>
      <c r="BK172" s="74">
        <v>0.61</v>
      </c>
      <c r="BL172" s="74">
        <v>6</v>
      </c>
      <c r="BM172" s="74">
        <v>56.73</v>
      </c>
      <c r="BN172" s="74">
        <v>48</v>
      </c>
      <c r="BO172" s="74"/>
      <c r="BP172" s="74"/>
      <c r="BQ172" s="74"/>
      <c r="BR172" s="74"/>
      <c r="BS172" s="74"/>
      <c r="BT172" s="74"/>
      <c r="BU172" s="74"/>
      <c r="BV172" s="74"/>
      <c r="BW172" s="110">
        <f t="shared" si="14"/>
        <v>24.349999999999998</v>
      </c>
      <c r="BX172" s="110">
        <f t="shared" si="15"/>
        <v>0</v>
      </c>
      <c r="IS172" s="59"/>
      <c r="IT172" s="59"/>
      <c r="IU172" s="59"/>
      <c r="IV172" s="59"/>
    </row>
    <row r="173" spans="1:256" s="49" customFormat="1" ht="20.25" customHeight="1" x14ac:dyDescent="0.15">
      <c r="A173" s="261"/>
      <c r="B173" s="75" t="s">
        <v>59</v>
      </c>
      <c r="C173" s="82">
        <v>27.01</v>
      </c>
      <c r="D173" s="83">
        <v>28</v>
      </c>
      <c r="E173" s="82">
        <v>86.570512820512818</v>
      </c>
      <c r="F173" s="82">
        <v>38.200000000000003</v>
      </c>
      <c r="G173" s="83">
        <v>5</v>
      </c>
      <c r="H173" s="82">
        <v>0</v>
      </c>
      <c r="I173" s="83">
        <v>0</v>
      </c>
      <c r="J173" s="82">
        <v>0</v>
      </c>
      <c r="K173" s="82">
        <v>0</v>
      </c>
      <c r="L173" s="82">
        <v>20.21</v>
      </c>
      <c r="M173" s="83">
        <v>25</v>
      </c>
      <c r="N173" s="83">
        <v>65.830618892508156</v>
      </c>
      <c r="O173" s="82">
        <v>28.86</v>
      </c>
      <c r="P173" s="83">
        <v>4</v>
      </c>
      <c r="Q173" s="82"/>
      <c r="R173" s="82"/>
      <c r="S173" s="82" t="e">
        <v>#VALUE!</v>
      </c>
      <c r="T173" s="82">
        <v>0</v>
      </c>
      <c r="U173" s="94">
        <v>0</v>
      </c>
      <c r="V173" s="82">
        <v>16.32</v>
      </c>
      <c r="W173" s="82">
        <v>24</v>
      </c>
      <c r="X173" s="83">
        <v>0</v>
      </c>
      <c r="Y173" s="82">
        <v>28.86</v>
      </c>
      <c r="Z173" s="82">
        <v>4</v>
      </c>
      <c r="AA173" s="82"/>
      <c r="AB173" s="82"/>
      <c r="AC173" s="82"/>
      <c r="AD173" s="82"/>
      <c r="AE173" s="82">
        <v>3.89</v>
      </c>
      <c r="AF173" s="82">
        <v>1</v>
      </c>
      <c r="AG173" s="94"/>
      <c r="AH173" s="82"/>
      <c r="AI173" s="82">
        <v>0</v>
      </c>
      <c r="AJ173" s="82">
        <v>0</v>
      </c>
      <c r="AK173" s="82">
        <v>0</v>
      </c>
      <c r="AL173" s="82">
        <v>0</v>
      </c>
      <c r="AM173" s="82">
        <v>0</v>
      </c>
      <c r="AN173" s="82">
        <v>0</v>
      </c>
      <c r="AO173" s="82">
        <v>0</v>
      </c>
      <c r="AP173" s="82">
        <v>0</v>
      </c>
      <c r="AQ173" s="82"/>
      <c r="AR173" s="82"/>
      <c r="AS173" s="82">
        <v>0</v>
      </c>
      <c r="AT173" s="82">
        <v>0</v>
      </c>
      <c r="AU173" s="94">
        <v>0</v>
      </c>
      <c r="AV173" s="94">
        <v>0</v>
      </c>
      <c r="AW173" s="82">
        <v>0</v>
      </c>
      <c r="AX173" s="94">
        <v>0</v>
      </c>
      <c r="AY173" s="82">
        <v>0</v>
      </c>
      <c r="AZ173" s="82">
        <v>0</v>
      </c>
      <c r="BA173" s="82">
        <v>0</v>
      </c>
      <c r="BB173" s="82">
        <v>0</v>
      </c>
      <c r="BC173" s="82">
        <v>0</v>
      </c>
      <c r="BD173" s="82">
        <v>0</v>
      </c>
      <c r="BE173" s="82">
        <v>0</v>
      </c>
      <c r="BF173" s="82">
        <v>0</v>
      </c>
      <c r="BG173" s="82">
        <v>1.91</v>
      </c>
      <c r="BH173" s="82">
        <v>1</v>
      </c>
      <c r="BI173" s="82">
        <v>7.24</v>
      </c>
      <c r="BJ173" s="82"/>
      <c r="BK173" s="82">
        <v>4.8899999999999997</v>
      </c>
      <c r="BL173" s="82">
        <v>2</v>
      </c>
      <c r="BM173" s="82">
        <v>2.1</v>
      </c>
      <c r="BN173" s="82">
        <v>1</v>
      </c>
      <c r="BO173" s="82"/>
      <c r="BP173" s="82">
        <v>0</v>
      </c>
      <c r="BQ173" s="82"/>
      <c r="BR173" s="82">
        <v>0</v>
      </c>
      <c r="BS173" s="82">
        <v>0</v>
      </c>
      <c r="BT173" s="82">
        <v>0</v>
      </c>
      <c r="BU173" s="82">
        <v>0</v>
      </c>
      <c r="BV173" s="82">
        <v>0</v>
      </c>
      <c r="BW173" s="110">
        <f t="shared" si="14"/>
        <v>27.01</v>
      </c>
      <c r="BX173" s="110">
        <f t="shared" si="15"/>
        <v>0</v>
      </c>
      <c r="IS173" s="59"/>
      <c r="IT173" s="59"/>
      <c r="IU173" s="59"/>
      <c r="IV173" s="59"/>
    </row>
    <row r="174" spans="1:256" s="49" customFormat="1" ht="20.25" customHeight="1" x14ac:dyDescent="0.15">
      <c r="A174" s="261"/>
      <c r="B174" s="75" t="s">
        <v>61</v>
      </c>
      <c r="C174" s="74">
        <v>21.4</v>
      </c>
      <c r="D174" s="74">
        <v>27</v>
      </c>
      <c r="E174" s="82">
        <v>42.38</v>
      </c>
      <c r="F174" s="82">
        <v>127.63</v>
      </c>
      <c r="G174" s="74">
        <v>40</v>
      </c>
      <c r="H174" s="74">
        <v>0</v>
      </c>
      <c r="I174" s="74">
        <v>0</v>
      </c>
      <c r="J174" s="74">
        <v>17</v>
      </c>
      <c r="K174" s="74">
        <v>1</v>
      </c>
      <c r="L174" s="74">
        <v>14.95</v>
      </c>
      <c r="M174" s="74">
        <v>25</v>
      </c>
      <c r="N174" s="74">
        <v>33.64</v>
      </c>
      <c r="O174" s="74">
        <v>100.22</v>
      </c>
      <c r="P174" s="74">
        <v>22</v>
      </c>
      <c r="Q174" s="74"/>
      <c r="R174" s="74"/>
      <c r="S174" s="74"/>
      <c r="T174" s="74"/>
      <c r="U174" s="74"/>
      <c r="V174" s="74">
        <v>14.95</v>
      </c>
      <c r="W174" s="74">
        <v>25</v>
      </c>
      <c r="X174" s="74">
        <v>33.64</v>
      </c>
      <c r="Y174" s="74">
        <v>100.22</v>
      </c>
      <c r="Z174" s="74">
        <v>22</v>
      </c>
      <c r="AA174" s="74"/>
      <c r="AB174" s="74"/>
      <c r="AC174" s="74"/>
      <c r="AD174" s="74"/>
      <c r="AE174" s="74"/>
      <c r="AF174" s="74"/>
      <c r="AG174" s="74"/>
      <c r="AH174" s="74"/>
      <c r="AI174" s="74"/>
      <c r="AJ174" s="74"/>
      <c r="AK174" s="74"/>
      <c r="AL174" s="74"/>
      <c r="AM174" s="74"/>
      <c r="AN174" s="74"/>
      <c r="AO174" s="74"/>
      <c r="AP174" s="74"/>
      <c r="AQ174" s="74">
        <v>0</v>
      </c>
      <c r="AR174" s="74">
        <v>0</v>
      </c>
      <c r="AS174" s="74">
        <v>0</v>
      </c>
      <c r="AT174" s="74">
        <v>0</v>
      </c>
      <c r="AU174" s="74">
        <v>0</v>
      </c>
      <c r="AV174" s="74">
        <v>0</v>
      </c>
      <c r="AW174" s="74">
        <v>3</v>
      </c>
      <c r="AX174" s="74">
        <v>1</v>
      </c>
      <c r="AY174" s="74">
        <v>0</v>
      </c>
      <c r="AZ174" s="74">
        <v>0</v>
      </c>
      <c r="BA174" s="74">
        <v>0</v>
      </c>
      <c r="BB174" s="74">
        <v>1</v>
      </c>
      <c r="BC174" s="74"/>
      <c r="BD174" s="74"/>
      <c r="BE174" s="74"/>
      <c r="BF174" s="74"/>
      <c r="BG174" s="74">
        <v>6.03</v>
      </c>
      <c r="BH174" s="74">
        <v>1</v>
      </c>
      <c r="BI174" s="74">
        <v>4.8600000000000003</v>
      </c>
      <c r="BJ174" s="74">
        <v>11</v>
      </c>
      <c r="BK174" s="74">
        <v>0.42</v>
      </c>
      <c r="BL174" s="74">
        <v>1</v>
      </c>
      <c r="BM174" s="74">
        <v>2.5499999999999998</v>
      </c>
      <c r="BN174" s="74">
        <v>4</v>
      </c>
      <c r="BO174" s="74">
        <v>0</v>
      </c>
      <c r="BP174" s="74">
        <v>0</v>
      </c>
      <c r="BQ174" s="74">
        <v>0</v>
      </c>
      <c r="BR174" s="74">
        <v>0</v>
      </c>
      <c r="BS174" s="82">
        <v>0</v>
      </c>
      <c r="BT174" s="94">
        <v>0</v>
      </c>
      <c r="BU174" s="82">
        <v>0</v>
      </c>
      <c r="BV174" s="94">
        <v>0</v>
      </c>
      <c r="BW174" s="110">
        <f t="shared" si="14"/>
        <v>21.400000000000002</v>
      </c>
      <c r="BX174" s="110">
        <f t="shared" si="15"/>
        <v>0</v>
      </c>
      <c r="IS174" s="59"/>
      <c r="IT174" s="59"/>
      <c r="IU174" s="59"/>
      <c r="IV174" s="59"/>
    </row>
    <row r="175" spans="1:256" s="49" customFormat="1" ht="20.25" customHeight="1" x14ac:dyDescent="0.15">
      <c r="A175" s="261"/>
      <c r="B175" s="75" t="s">
        <v>36</v>
      </c>
      <c r="C175" s="79">
        <v>229.265862</v>
      </c>
      <c r="D175" s="79">
        <v>1870</v>
      </c>
      <c r="E175" s="82">
        <v>16.667087065001599</v>
      </c>
      <c r="F175" s="82">
        <v>109.18844</v>
      </c>
      <c r="G175" s="79">
        <v>68</v>
      </c>
      <c r="H175" s="79">
        <v>9.4560000000000005E-2</v>
      </c>
      <c r="I175" s="79">
        <v>1</v>
      </c>
      <c r="J175" s="79">
        <v>0</v>
      </c>
      <c r="K175" s="79">
        <v>0</v>
      </c>
      <c r="L175" s="79">
        <v>11.457629000000001</v>
      </c>
      <c r="M175" s="79">
        <v>35</v>
      </c>
      <c r="N175" s="80">
        <v>17.0115307705024</v>
      </c>
      <c r="O175" s="79">
        <v>90.063999999999993</v>
      </c>
      <c r="P175" s="79">
        <v>7</v>
      </c>
      <c r="Q175" s="79"/>
      <c r="R175" s="79"/>
      <c r="S175" s="101">
        <v>0</v>
      </c>
      <c r="T175" s="79"/>
      <c r="U175" s="79"/>
      <c r="V175" s="115">
        <v>11.457629000000001</v>
      </c>
      <c r="W175" s="115">
        <v>35</v>
      </c>
      <c r="X175" s="80">
        <v>17.0115307705024</v>
      </c>
      <c r="Y175" s="115">
        <v>90.004000000000005</v>
      </c>
      <c r="Z175" s="115">
        <v>7</v>
      </c>
      <c r="AA175" s="79">
        <v>0</v>
      </c>
      <c r="AB175" s="79">
        <v>0</v>
      </c>
      <c r="AC175" s="79">
        <v>0.06</v>
      </c>
      <c r="AD175" s="79">
        <v>0</v>
      </c>
      <c r="AE175" s="79">
        <v>0</v>
      </c>
      <c r="AF175" s="79">
        <v>0</v>
      </c>
      <c r="AG175" s="79">
        <v>0</v>
      </c>
      <c r="AH175" s="79">
        <v>0</v>
      </c>
      <c r="AI175" s="79">
        <v>216.55557200000001</v>
      </c>
      <c r="AJ175" s="79">
        <v>1828</v>
      </c>
      <c r="AK175" s="79">
        <v>4.6244399999999999</v>
      </c>
      <c r="AL175" s="79">
        <v>57</v>
      </c>
      <c r="AM175" s="79">
        <v>216.55557200000001</v>
      </c>
      <c r="AN175" s="79">
        <v>1828</v>
      </c>
      <c r="AO175" s="79">
        <v>216.55557200000001</v>
      </c>
      <c r="AP175" s="79">
        <v>57</v>
      </c>
      <c r="AQ175" s="79">
        <v>0.2</v>
      </c>
      <c r="AR175" s="79">
        <v>1</v>
      </c>
      <c r="AS175" s="79">
        <v>0</v>
      </c>
      <c r="AT175" s="79">
        <v>0</v>
      </c>
      <c r="AU175" s="79">
        <v>0</v>
      </c>
      <c r="AV175" s="79">
        <v>0</v>
      </c>
      <c r="AW175" s="79">
        <v>0</v>
      </c>
      <c r="AX175" s="79">
        <v>0</v>
      </c>
      <c r="AY175" s="79">
        <v>0</v>
      </c>
      <c r="AZ175" s="79">
        <v>0</v>
      </c>
      <c r="BA175" s="79">
        <v>0</v>
      </c>
      <c r="BB175" s="79">
        <v>0</v>
      </c>
      <c r="BC175" s="79">
        <v>0</v>
      </c>
      <c r="BD175" s="79">
        <v>0</v>
      </c>
      <c r="BE175" s="79">
        <v>0</v>
      </c>
      <c r="BF175" s="79">
        <v>0</v>
      </c>
      <c r="BG175" s="79">
        <v>0</v>
      </c>
      <c r="BH175" s="79">
        <v>0</v>
      </c>
      <c r="BI175" s="79">
        <v>0</v>
      </c>
      <c r="BJ175" s="79">
        <v>0</v>
      </c>
      <c r="BK175" s="79">
        <v>0.95810099999999998</v>
      </c>
      <c r="BL175" s="79">
        <v>5</v>
      </c>
      <c r="BM175" s="79">
        <v>14.5</v>
      </c>
      <c r="BN175" s="79">
        <v>4</v>
      </c>
      <c r="BO175" s="79">
        <v>0</v>
      </c>
      <c r="BP175" s="79">
        <v>0</v>
      </c>
      <c r="BQ175" s="79">
        <v>0</v>
      </c>
      <c r="BR175" s="79">
        <v>0</v>
      </c>
      <c r="BS175" s="79">
        <v>0</v>
      </c>
      <c r="BT175" s="79">
        <v>0</v>
      </c>
      <c r="BU175" s="79">
        <v>0</v>
      </c>
      <c r="BV175" s="79">
        <v>0</v>
      </c>
      <c r="BW175" s="110">
        <f t="shared" si="14"/>
        <v>229.265862</v>
      </c>
      <c r="BX175" s="110">
        <f t="shared" si="15"/>
        <v>0</v>
      </c>
      <c r="IS175" s="59"/>
      <c r="IT175" s="59"/>
      <c r="IU175" s="59"/>
      <c r="IV175" s="59"/>
    </row>
    <row r="176" spans="1:256" s="49" customFormat="1" ht="20.25" customHeight="1" x14ac:dyDescent="0.15">
      <c r="A176" s="261"/>
      <c r="B176" s="75" t="s">
        <v>39</v>
      </c>
      <c r="C176" s="86">
        <v>339.77474100000001</v>
      </c>
      <c r="D176" s="87">
        <v>563</v>
      </c>
      <c r="E176" s="82">
        <v>34.361364313227902</v>
      </c>
      <c r="F176" s="82">
        <v>2825.45696</v>
      </c>
      <c r="G176" s="86">
        <v>839</v>
      </c>
      <c r="H176" s="95">
        <v>0</v>
      </c>
      <c r="I176" s="89">
        <v>0</v>
      </c>
      <c r="J176" s="95">
        <v>0</v>
      </c>
      <c r="K176" s="89">
        <v>0</v>
      </c>
      <c r="L176" s="95">
        <v>306.79897999999997</v>
      </c>
      <c r="M176" s="89">
        <v>531</v>
      </c>
      <c r="N176" s="87">
        <v>38.719541807875999</v>
      </c>
      <c r="O176" s="95">
        <v>2360.4364270000001</v>
      </c>
      <c r="P176" s="95">
        <v>590</v>
      </c>
      <c r="Q176" s="95">
        <v>15.37</v>
      </c>
      <c r="R176" s="89">
        <v>2</v>
      </c>
      <c r="S176" s="87">
        <v>7464.7887323943696</v>
      </c>
      <c r="T176" s="95">
        <v>24.442</v>
      </c>
      <c r="U176" s="89">
        <v>5</v>
      </c>
      <c r="V176" s="95">
        <v>306.53699999999998</v>
      </c>
      <c r="W176" s="89">
        <v>530</v>
      </c>
      <c r="X176" s="87">
        <v>38.692372625700699</v>
      </c>
      <c r="Y176" s="95">
        <v>2359.7363999999998</v>
      </c>
      <c r="Z176" s="95">
        <v>589</v>
      </c>
      <c r="AA176" s="95">
        <v>0.26200000000000001</v>
      </c>
      <c r="AB176" s="89">
        <v>1</v>
      </c>
      <c r="AC176" s="95">
        <v>0.7</v>
      </c>
      <c r="AD176" s="89">
        <v>1</v>
      </c>
      <c r="AE176" s="95">
        <v>0</v>
      </c>
      <c r="AF176" s="103">
        <v>0</v>
      </c>
      <c r="AG176" s="95">
        <v>0</v>
      </c>
      <c r="AH176" s="103">
        <v>0</v>
      </c>
      <c r="AI176" s="89">
        <v>0</v>
      </c>
      <c r="AJ176" s="89">
        <v>0</v>
      </c>
      <c r="AK176" s="89">
        <v>0</v>
      </c>
      <c r="AL176" s="89">
        <v>0</v>
      </c>
      <c r="AM176" s="89">
        <v>0</v>
      </c>
      <c r="AN176" s="89">
        <v>0</v>
      </c>
      <c r="AO176" s="89">
        <v>0</v>
      </c>
      <c r="AP176" s="89">
        <v>0</v>
      </c>
      <c r="AQ176" s="106">
        <v>0</v>
      </c>
      <c r="AR176" s="103">
        <v>1</v>
      </c>
      <c r="AS176" s="106">
        <v>0.2</v>
      </c>
      <c r="AT176" s="103">
        <v>1</v>
      </c>
      <c r="AU176" s="89">
        <v>0</v>
      </c>
      <c r="AV176" s="89">
        <v>0</v>
      </c>
      <c r="AW176" s="89">
        <v>3.6999999999999998E-2</v>
      </c>
      <c r="AX176" s="89">
        <v>1</v>
      </c>
      <c r="AY176" s="95">
        <v>0</v>
      </c>
      <c r="AZ176" s="95">
        <v>0</v>
      </c>
      <c r="BA176" s="95">
        <v>0</v>
      </c>
      <c r="BB176" s="95">
        <v>0</v>
      </c>
      <c r="BC176" s="95">
        <v>0</v>
      </c>
      <c r="BD176" s="95">
        <v>0</v>
      </c>
      <c r="BE176" s="95">
        <v>0</v>
      </c>
      <c r="BF176" s="95">
        <v>0</v>
      </c>
      <c r="BG176" s="95">
        <v>31.291840000000001</v>
      </c>
      <c r="BH176" s="103">
        <v>26</v>
      </c>
      <c r="BI176" s="95">
        <v>430.08157499999999</v>
      </c>
      <c r="BJ176" s="103">
        <v>218</v>
      </c>
      <c r="BK176" s="106">
        <v>1.683921</v>
      </c>
      <c r="BL176" s="103">
        <v>5</v>
      </c>
      <c r="BM176" s="106">
        <v>34.701957999999998</v>
      </c>
      <c r="BN176" s="103">
        <v>29</v>
      </c>
      <c r="BO176" s="89">
        <v>0</v>
      </c>
      <c r="BP176" s="89">
        <v>0</v>
      </c>
      <c r="BQ176" s="89">
        <v>0</v>
      </c>
      <c r="BR176" s="89">
        <v>0</v>
      </c>
      <c r="BS176" s="95">
        <v>2.9976021664879201E-14</v>
      </c>
      <c r="BT176" s="95">
        <v>0</v>
      </c>
      <c r="BU176" s="95">
        <v>-7.1054273576010006E-14</v>
      </c>
      <c r="BV176" s="95">
        <v>0</v>
      </c>
      <c r="BW176" s="110">
        <f t="shared" si="14"/>
        <v>339.77474100000001</v>
      </c>
      <c r="BX176" s="110">
        <f t="shared" si="15"/>
        <v>0</v>
      </c>
      <c r="IS176" s="59"/>
      <c r="IT176" s="59"/>
      <c r="IU176" s="59"/>
      <c r="IV176" s="59"/>
    </row>
    <row r="177" spans="1:256" s="49" customFormat="1" ht="20.25" customHeight="1" x14ac:dyDescent="0.15">
      <c r="A177" s="261"/>
      <c r="B177" s="75" t="s">
        <v>69</v>
      </c>
      <c r="C177" s="82">
        <v>32.85</v>
      </c>
      <c r="D177" s="82">
        <v>40</v>
      </c>
      <c r="E177" s="82">
        <v>31.02</v>
      </c>
      <c r="F177" s="82"/>
      <c r="G177" s="82"/>
      <c r="H177" s="82"/>
      <c r="I177" s="82"/>
      <c r="J177" s="82"/>
      <c r="K177" s="82"/>
      <c r="L177" s="82">
        <v>15.95</v>
      </c>
      <c r="M177" s="82">
        <v>37</v>
      </c>
      <c r="N177" s="83">
        <v>17.579999999999998</v>
      </c>
      <c r="O177" s="82">
        <v>36.57</v>
      </c>
      <c r="P177" s="82">
        <v>7</v>
      </c>
      <c r="Q177" s="82"/>
      <c r="R177" s="82"/>
      <c r="S177" s="82"/>
      <c r="T177" s="82"/>
      <c r="U177" s="82"/>
      <c r="V177" s="82">
        <v>15.95</v>
      </c>
      <c r="W177" s="83">
        <v>37</v>
      </c>
      <c r="X177" s="83"/>
      <c r="Y177" s="82"/>
      <c r="Z177" s="83"/>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v>16.899999999999999</v>
      </c>
      <c r="BH177" s="82">
        <v>3</v>
      </c>
      <c r="BI177" s="82">
        <v>0.3</v>
      </c>
      <c r="BJ177" s="82">
        <v>1</v>
      </c>
      <c r="BK177" s="82"/>
      <c r="BL177" s="82"/>
      <c r="BM177" s="82"/>
      <c r="BN177" s="82"/>
      <c r="BO177" s="82"/>
      <c r="BP177" s="82"/>
      <c r="BQ177" s="82"/>
      <c r="BR177" s="82"/>
      <c r="BS177" s="82"/>
      <c r="BT177" s="82"/>
      <c r="BU177" s="82">
        <v>5.5</v>
      </c>
      <c r="BV177" s="82">
        <v>1</v>
      </c>
      <c r="BW177" s="110">
        <f t="shared" si="14"/>
        <v>32.849999999999994</v>
      </c>
      <c r="BX177" s="110">
        <f t="shared" si="15"/>
        <v>0</v>
      </c>
      <c r="IS177" s="59"/>
      <c r="IT177" s="59"/>
      <c r="IU177" s="59"/>
      <c r="IV177" s="59"/>
    </row>
    <row r="178" spans="1:256" s="49" customFormat="1" ht="20.25" customHeight="1" x14ac:dyDescent="0.15">
      <c r="A178" s="261"/>
      <c r="B178" s="75" t="s">
        <v>58</v>
      </c>
      <c r="C178" s="82">
        <v>0.6</v>
      </c>
      <c r="D178" s="82">
        <v>1</v>
      </c>
      <c r="E178" s="82">
        <v>2.1758699073492802</v>
      </c>
      <c r="F178" s="82">
        <v>1.1499999999999999</v>
      </c>
      <c r="G178" s="82">
        <v>2</v>
      </c>
      <c r="H178" s="82">
        <v>0</v>
      </c>
      <c r="I178" s="82">
        <v>0</v>
      </c>
      <c r="J178" s="82">
        <v>0</v>
      </c>
      <c r="K178" s="82">
        <v>0</v>
      </c>
      <c r="L178" s="82">
        <v>0.6</v>
      </c>
      <c r="M178" s="82">
        <v>1</v>
      </c>
      <c r="N178" s="83">
        <v>2.2365944956142099</v>
      </c>
      <c r="O178" s="82">
        <v>1.1499999999999999</v>
      </c>
      <c r="P178" s="82">
        <v>2</v>
      </c>
      <c r="Q178" s="82">
        <v>0</v>
      </c>
      <c r="R178" s="82">
        <v>0</v>
      </c>
      <c r="S178" s="82"/>
      <c r="T178" s="82">
        <v>0</v>
      </c>
      <c r="U178" s="82">
        <v>0</v>
      </c>
      <c r="V178" s="82">
        <v>0.6</v>
      </c>
      <c r="W178" s="83">
        <v>1</v>
      </c>
      <c r="X178" s="83">
        <v>2.2365944956142099</v>
      </c>
      <c r="Y178" s="82">
        <v>1.1499999999999999</v>
      </c>
      <c r="Z178" s="83">
        <v>2</v>
      </c>
      <c r="AA178" s="82">
        <v>0</v>
      </c>
      <c r="AB178" s="82">
        <v>0</v>
      </c>
      <c r="AC178" s="82">
        <v>0</v>
      </c>
      <c r="AD178" s="82">
        <v>0</v>
      </c>
      <c r="AE178" s="82">
        <v>0</v>
      </c>
      <c r="AF178" s="82">
        <v>0</v>
      </c>
      <c r="AG178" s="82">
        <v>0</v>
      </c>
      <c r="AH178" s="82">
        <v>0</v>
      </c>
      <c r="AI178" s="82">
        <v>0</v>
      </c>
      <c r="AJ178" s="82">
        <v>0</v>
      </c>
      <c r="AK178" s="82">
        <v>0</v>
      </c>
      <c r="AL178" s="82">
        <v>0</v>
      </c>
      <c r="AM178" s="82"/>
      <c r="AN178" s="82"/>
      <c r="AO178" s="82"/>
      <c r="AP178" s="82"/>
      <c r="AQ178" s="82">
        <v>0</v>
      </c>
      <c r="AR178" s="82">
        <v>0</v>
      </c>
      <c r="AS178" s="82">
        <v>0</v>
      </c>
      <c r="AT178" s="82">
        <v>0</v>
      </c>
      <c r="AU178" s="82">
        <v>0</v>
      </c>
      <c r="AV178" s="82">
        <v>0</v>
      </c>
      <c r="AW178" s="82">
        <v>0</v>
      </c>
      <c r="AX178" s="82">
        <v>0</v>
      </c>
      <c r="AY178" s="82">
        <v>0</v>
      </c>
      <c r="AZ178" s="82">
        <v>0</v>
      </c>
      <c r="BA178" s="82">
        <v>0</v>
      </c>
      <c r="BB178" s="82">
        <v>0</v>
      </c>
      <c r="BC178" s="82"/>
      <c r="BD178" s="82"/>
      <c r="BE178" s="82"/>
      <c r="BF178" s="82"/>
      <c r="BG178" s="82">
        <v>0</v>
      </c>
      <c r="BH178" s="82">
        <v>0</v>
      </c>
      <c r="BI178" s="82">
        <v>0</v>
      </c>
      <c r="BJ178" s="82">
        <v>0</v>
      </c>
      <c r="BK178" s="82">
        <v>0</v>
      </c>
      <c r="BL178" s="82">
        <v>0</v>
      </c>
      <c r="BM178" s="82">
        <v>0</v>
      </c>
      <c r="BN178" s="82">
        <v>0</v>
      </c>
      <c r="BO178" s="82"/>
      <c r="BP178" s="82"/>
      <c r="BQ178" s="82"/>
      <c r="BR178" s="82"/>
      <c r="BS178" s="82"/>
      <c r="BT178" s="82"/>
      <c r="BU178" s="82"/>
      <c r="BV178" s="82"/>
      <c r="BW178" s="110">
        <f t="shared" si="14"/>
        <v>0.6</v>
      </c>
      <c r="BX178" s="110">
        <f t="shared" si="15"/>
        <v>0</v>
      </c>
      <c r="IS178" s="59"/>
      <c r="IT178" s="59"/>
      <c r="IU178" s="59"/>
      <c r="IV178" s="59"/>
    </row>
    <row r="179" spans="1:256" s="52" customFormat="1" ht="20.25" customHeight="1" x14ac:dyDescent="0.15">
      <c r="A179" s="261"/>
      <c r="B179" s="90" t="s">
        <v>17</v>
      </c>
      <c r="C179" s="91">
        <f>C157+C158+C159+C160+C161+C162+C163+C164+C165+C166+C167+C168+C169+C170+C171+C172+C173+C174+C175+C176+C177+C178</f>
        <v>8673.4205889997993</v>
      </c>
      <c r="D179" s="91">
        <f t="shared" ref="D179:AI179" si="20">D157+D158+D159+D160+D161+D162+D163+D164+D165+D166+D167+D168+D169+D170+D171+D172+D173+D174+D175+D176+D177+D178</f>
        <v>18007</v>
      </c>
      <c r="E179" s="234">
        <f>C179/各地承保!D178*100</f>
        <v>46.085695429271375</v>
      </c>
      <c r="F179" s="234">
        <f t="shared" si="20"/>
        <v>43661.658984000002</v>
      </c>
      <c r="G179" s="91">
        <f t="shared" si="20"/>
        <v>13420</v>
      </c>
      <c r="H179" s="91">
        <f t="shared" si="20"/>
        <v>8.4767460325999995</v>
      </c>
      <c r="I179" s="91">
        <f t="shared" si="20"/>
        <v>12</v>
      </c>
      <c r="J179" s="91">
        <f t="shared" si="20"/>
        <v>889.10298899999998</v>
      </c>
      <c r="K179" s="91">
        <f t="shared" si="20"/>
        <v>123</v>
      </c>
      <c r="L179" s="91">
        <f t="shared" si="20"/>
        <v>7424.7936392849006</v>
      </c>
      <c r="M179" s="91">
        <f t="shared" si="20"/>
        <v>10645</v>
      </c>
      <c r="N179" s="91">
        <f>L179/各地承保!N178*100</f>
        <v>53.341167384702374</v>
      </c>
      <c r="O179" s="91">
        <f t="shared" si="20"/>
        <v>38253.604857999999</v>
      </c>
      <c r="P179" s="91">
        <f t="shared" si="20"/>
        <v>10301</v>
      </c>
      <c r="Q179" s="91">
        <f t="shared" si="20"/>
        <v>687.20786300000009</v>
      </c>
      <c r="R179" s="91">
        <f t="shared" si="20"/>
        <v>948</v>
      </c>
      <c r="S179" s="91">
        <f>Q179/各地承保!T178*100</f>
        <v>174.73094520139455</v>
      </c>
      <c r="T179" s="91">
        <f t="shared" si="20"/>
        <v>3095.999577000001</v>
      </c>
      <c r="U179" s="91">
        <f t="shared" si="20"/>
        <v>838</v>
      </c>
      <c r="V179" s="91">
        <f t="shared" si="20"/>
        <v>7271.3728102849009</v>
      </c>
      <c r="W179" s="91">
        <f t="shared" si="20"/>
        <v>10493</v>
      </c>
      <c r="X179" s="91">
        <f>V179/各地承保!Z178*100</f>
        <v>52.643681844839364</v>
      </c>
      <c r="Y179" s="91">
        <f t="shared" si="20"/>
        <v>37435.784890000003</v>
      </c>
      <c r="Z179" s="91">
        <f t="shared" si="20"/>
        <v>9961</v>
      </c>
      <c r="AA179" s="91">
        <f t="shared" si="20"/>
        <v>123.02774100000001</v>
      </c>
      <c r="AB179" s="91">
        <f t="shared" si="20"/>
        <v>118</v>
      </c>
      <c r="AC179" s="91">
        <f t="shared" si="20"/>
        <v>647.66514299999994</v>
      </c>
      <c r="AD179" s="91">
        <f t="shared" si="20"/>
        <v>290</v>
      </c>
      <c r="AE179" s="91">
        <f t="shared" si="20"/>
        <v>30.392795</v>
      </c>
      <c r="AF179" s="91">
        <f t="shared" si="20"/>
        <v>34</v>
      </c>
      <c r="AG179" s="91">
        <f t="shared" si="20"/>
        <v>133.58479799999995</v>
      </c>
      <c r="AH179" s="91">
        <f t="shared" si="20"/>
        <v>43</v>
      </c>
      <c r="AI179" s="91">
        <f t="shared" si="20"/>
        <v>735.61012095749993</v>
      </c>
      <c r="AJ179" s="91">
        <f t="shared" ref="AJ179:BV179" si="21">AJ157+AJ158+AJ159+AJ160+AJ161+AJ162+AJ163+AJ164+AJ165+AJ166+AJ167+AJ168+AJ169+AJ170+AJ171+AJ172+AJ173+AJ174+AJ175+AJ176+AJ177+AJ178</f>
        <v>6195</v>
      </c>
      <c r="AK179" s="91">
        <f t="shared" si="21"/>
        <v>189.69008300000002</v>
      </c>
      <c r="AL179" s="91">
        <f t="shared" si="21"/>
        <v>1565</v>
      </c>
      <c r="AM179" s="91">
        <f t="shared" si="21"/>
        <v>728.5191809575</v>
      </c>
      <c r="AN179" s="91">
        <f t="shared" si="21"/>
        <v>6190</v>
      </c>
      <c r="AO179" s="91">
        <f t="shared" si="21"/>
        <v>401.62121500000001</v>
      </c>
      <c r="AP179" s="91">
        <f t="shared" si="21"/>
        <v>1565</v>
      </c>
      <c r="AQ179" s="91">
        <f t="shared" si="21"/>
        <v>5.6239319999999999</v>
      </c>
      <c r="AR179" s="91">
        <f t="shared" si="21"/>
        <v>22</v>
      </c>
      <c r="AS179" s="91">
        <f t="shared" si="21"/>
        <v>8.6139529999999986</v>
      </c>
      <c r="AT179" s="91">
        <f t="shared" si="21"/>
        <v>35</v>
      </c>
      <c r="AU179" s="91">
        <f t="shared" si="21"/>
        <v>2.0651319999999997</v>
      </c>
      <c r="AV179" s="91">
        <f t="shared" si="21"/>
        <v>3</v>
      </c>
      <c r="AW179" s="91">
        <f t="shared" si="21"/>
        <v>103.80271500000001</v>
      </c>
      <c r="AX179" s="91">
        <f t="shared" si="21"/>
        <v>14</v>
      </c>
      <c r="AY179" s="91">
        <f t="shared" si="21"/>
        <v>0.26973199999999997</v>
      </c>
      <c r="AZ179" s="91">
        <f t="shared" si="21"/>
        <v>2</v>
      </c>
      <c r="BA179" s="91">
        <f t="shared" si="21"/>
        <v>17.753999999999998</v>
      </c>
      <c r="BB179" s="91">
        <f t="shared" si="21"/>
        <v>12</v>
      </c>
      <c r="BC179" s="91">
        <f t="shared" si="21"/>
        <v>118.333111</v>
      </c>
      <c r="BD179" s="91">
        <f t="shared" si="21"/>
        <v>14</v>
      </c>
      <c r="BE179" s="91">
        <f t="shared" si="21"/>
        <v>0.3301</v>
      </c>
      <c r="BF179" s="91">
        <f t="shared" si="21"/>
        <v>3</v>
      </c>
      <c r="BG179" s="91">
        <f t="shared" si="21"/>
        <v>207.98225626520002</v>
      </c>
      <c r="BH179" s="91">
        <f t="shared" si="21"/>
        <v>845</v>
      </c>
      <c r="BI179" s="91">
        <f t="shared" si="21"/>
        <v>2790.4157110000001</v>
      </c>
      <c r="BJ179" s="91">
        <f t="shared" si="21"/>
        <v>735</v>
      </c>
      <c r="BK179" s="91">
        <f t="shared" si="21"/>
        <v>143.08495897729998</v>
      </c>
      <c r="BL179" s="91">
        <f t="shared" si="21"/>
        <v>194</v>
      </c>
      <c r="BM179" s="91">
        <f t="shared" si="21"/>
        <v>1361.010599</v>
      </c>
      <c r="BN179" s="91">
        <f t="shared" si="21"/>
        <v>524</v>
      </c>
      <c r="BO179" s="91">
        <f t="shared" si="21"/>
        <v>27.180960482299998</v>
      </c>
      <c r="BP179" s="91">
        <f t="shared" si="21"/>
        <v>75</v>
      </c>
      <c r="BQ179" s="91">
        <f t="shared" si="21"/>
        <v>74.203975999999997</v>
      </c>
      <c r="BR179" s="91">
        <f t="shared" si="21"/>
        <v>115</v>
      </c>
      <c r="BS179" s="91">
        <f t="shared" si="21"/>
        <v>-8.0158102377936315E-14</v>
      </c>
      <c r="BT179" s="91">
        <f t="shared" si="21"/>
        <v>0</v>
      </c>
      <c r="BU179" s="91">
        <f t="shared" si="21"/>
        <v>15.500000000000547</v>
      </c>
      <c r="BV179" s="91">
        <f t="shared" si="21"/>
        <v>2</v>
      </c>
      <c r="BW179" s="110">
        <f t="shared" si="14"/>
        <v>8673.4205889998011</v>
      </c>
      <c r="BX179" s="110">
        <f t="shared" si="15"/>
        <v>0</v>
      </c>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c r="GX179" s="56"/>
      <c r="GY179" s="56"/>
      <c r="GZ179" s="56"/>
      <c r="HA179" s="56"/>
      <c r="HB179" s="56"/>
      <c r="HC179" s="56"/>
      <c r="HD179" s="56"/>
      <c r="HE179" s="56"/>
      <c r="HF179" s="56"/>
      <c r="HG179" s="56"/>
      <c r="HH179" s="56"/>
      <c r="HI179" s="56"/>
      <c r="HJ179" s="56"/>
      <c r="HK179" s="56"/>
      <c r="HL179" s="56"/>
      <c r="HM179" s="56"/>
      <c r="HN179" s="56"/>
      <c r="HO179" s="56"/>
      <c r="HP179" s="56"/>
      <c r="HQ179" s="56"/>
      <c r="HR179" s="56"/>
      <c r="HS179" s="56"/>
      <c r="HT179" s="56"/>
      <c r="HU179" s="56"/>
      <c r="HV179" s="56"/>
      <c r="HW179" s="56"/>
      <c r="HX179" s="56"/>
      <c r="HY179" s="56"/>
      <c r="HZ179" s="56"/>
      <c r="IA179" s="56"/>
      <c r="IB179" s="56"/>
      <c r="IC179" s="56"/>
      <c r="ID179" s="56"/>
      <c r="IE179" s="56"/>
      <c r="IF179" s="56"/>
      <c r="IG179" s="56"/>
      <c r="IH179" s="56"/>
      <c r="II179" s="56"/>
      <c r="IJ179" s="56"/>
      <c r="IK179" s="56"/>
      <c r="IL179" s="56"/>
      <c r="IM179" s="56"/>
      <c r="IN179" s="56"/>
      <c r="IO179" s="56"/>
      <c r="IP179" s="56"/>
      <c r="IQ179" s="56"/>
      <c r="IR179" s="56"/>
      <c r="IS179" s="56"/>
      <c r="IT179" s="56"/>
      <c r="IU179" s="56"/>
      <c r="IV179" s="56"/>
    </row>
    <row r="180" spans="1:256" s="49" customFormat="1" ht="20.25" customHeight="1" x14ac:dyDescent="0.15">
      <c r="A180" s="261" t="s">
        <v>82</v>
      </c>
      <c r="B180" s="75" t="s">
        <v>74</v>
      </c>
      <c r="C180" s="74">
        <v>3896.3915470000002</v>
      </c>
      <c r="D180" s="74">
        <v>10713</v>
      </c>
      <c r="E180" s="82">
        <v>15.089270828571699</v>
      </c>
      <c r="F180" s="82">
        <v>15504.949837</v>
      </c>
      <c r="G180" s="74">
        <v>4302</v>
      </c>
      <c r="H180" s="74">
        <v>6.5080859999999996</v>
      </c>
      <c r="I180" s="74">
        <v>5</v>
      </c>
      <c r="J180" s="74">
        <v>490.23966000000001</v>
      </c>
      <c r="K180" s="74">
        <v>30</v>
      </c>
      <c r="L180" s="74">
        <v>2836.5731500000002</v>
      </c>
      <c r="M180" s="74">
        <v>3284</v>
      </c>
      <c r="N180" s="74"/>
      <c r="O180" s="74">
        <v>12593.927822</v>
      </c>
      <c r="P180" s="74">
        <v>3485</v>
      </c>
      <c r="Q180" s="74">
        <v>99.997581999999994</v>
      </c>
      <c r="R180" s="74">
        <v>167</v>
      </c>
      <c r="S180" s="74"/>
      <c r="T180" s="74">
        <v>738.77215100000001</v>
      </c>
      <c r="U180" s="74">
        <v>174</v>
      </c>
      <c r="V180" s="74">
        <v>2796.102257</v>
      </c>
      <c r="W180" s="74">
        <v>3235</v>
      </c>
      <c r="X180" s="74"/>
      <c r="Y180" s="74">
        <v>12425.467677000001</v>
      </c>
      <c r="Z180" s="74">
        <v>3419</v>
      </c>
      <c r="AA180" s="74">
        <v>40.470892999999997</v>
      </c>
      <c r="AB180" s="74">
        <v>49</v>
      </c>
      <c r="AC180" s="74">
        <v>167.14658600000001</v>
      </c>
      <c r="AD180" s="74">
        <v>65</v>
      </c>
      <c r="AE180" s="74">
        <v>0</v>
      </c>
      <c r="AF180" s="74">
        <v>0</v>
      </c>
      <c r="AG180" s="74">
        <v>1.3135589999999999</v>
      </c>
      <c r="AH180" s="74">
        <v>1</v>
      </c>
      <c r="AI180" s="74">
        <v>412.63475499999998</v>
      </c>
      <c r="AJ180" s="74">
        <v>5708</v>
      </c>
      <c r="AK180" s="74">
        <v>15.135547000000001</v>
      </c>
      <c r="AL180" s="74">
        <v>199</v>
      </c>
      <c r="AM180" s="74">
        <v>412.63475499999998</v>
      </c>
      <c r="AN180" s="74">
        <v>5708</v>
      </c>
      <c r="AO180" s="74">
        <v>15.135547000000001</v>
      </c>
      <c r="AP180" s="74">
        <v>199</v>
      </c>
      <c r="AQ180" s="74">
        <v>9.0180000000000007</v>
      </c>
      <c r="AR180" s="74">
        <v>58</v>
      </c>
      <c r="AS180" s="74">
        <v>6.6150000000000002</v>
      </c>
      <c r="AT180" s="74">
        <v>32</v>
      </c>
      <c r="AU180" s="74">
        <v>0</v>
      </c>
      <c r="AV180" s="74">
        <v>0</v>
      </c>
      <c r="AW180" s="74">
        <v>8</v>
      </c>
      <c r="AX180" s="74">
        <v>1</v>
      </c>
      <c r="AY180" s="74">
        <v>3.3180000000000001</v>
      </c>
      <c r="AZ180" s="74">
        <v>3</v>
      </c>
      <c r="BA180" s="74">
        <v>105.938081</v>
      </c>
      <c r="BB180" s="74">
        <v>10</v>
      </c>
      <c r="BC180" s="74">
        <v>0</v>
      </c>
      <c r="BD180" s="74">
        <v>0</v>
      </c>
      <c r="BE180" s="74">
        <v>0</v>
      </c>
      <c r="BF180" s="74">
        <v>0</v>
      </c>
      <c r="BG180" s="74">
        <v>195.949217</v>
      </c>
      <c r="BH180" s="74">
        <v>101</v>
      </c>
      <c r="BI180" s="74">
        <v>980.43030599999997</v>
      </c>
      <c r="BJ180" s="74">
        <v>183</v>
      </c>
      <c r="BK180" s="74">
        <v>183.68674300000001</v>
      </c>
      <c r="BL180" s="74">
        <v>754</v>
      </c>
      <c r="BM180" s="74">
        <v>1079.952501</v>
      </c>
      <c r="BN180" s="74">
        <v>318</v>
      </c>
      <c r="BO180" s="74">
        <v>241.14143899999999</v>
      </c>
      <c r="BP180" s="74">
        <v>797</v>
      </c>
      <c r="BQ180" s="74">
        <v>23.88888</v>
      </c>
      <c r="BR180" s="74">
        <v>13</v>
      </c>
      <c r="BS180" s="74">
        <v>7.5621569999996998</v>
      </c>
      <c r="BT180" s="74">
        <v>3</v>
      </c>
      <c r="BU180" s="74">
        <v>200.82204000000101</v>
      </c>
      <c r="BV180" s="74">
        <v>31</v>
      </c>
      <c r="BW180" s="110">
        <f t="shared" si="14"/>
        <v>3896.3915470000002</v>
      </c>
      <c r="BX180" s="110">
        <f t="shared" si="15"/>
        <v>0</v>
      </c>
      <c r="IS180" s="59"/>
      <c r="IT180" s="59"/>
      <c r="IU180" s="59"/>
      <c r="IV180" s="59"/>
    </row>
    <row r="181" spans="1:256" s="53" customFormat="1" ht="20.25" customHeight="1" x14ac:dyDescent="0.15">
      <c r="A181" s="261"/>
      <c r="B181" s="69" t="s">
        <v>31</v>
      </c>
      <c r="C181" s="74">
        <v>492.65826700000002</v>
      </c>
      <c r="D181" s="74">
        <v>923</v>
      </c>
      <c r="E181" s="82">
        <v>26.261729876146902</v>
      </c>
      <c r="F181" s="82">
        <v>2881.5204859999999</v>
      </c>
      <c r="G181" s="74">
        <v>777</v>
      </c>
      <c r="H181" s="74">
        <v>-0.20388600000000001</v>
      </c>
      <c r="I181" s="74">
        <v>0</v>
      </c>
      <c r="J181" s="74">
        <v>49.551699999999997</v>
      </c>
      <c r="K181" s="74">
        <v>8</v>
      </c>
      <c r="L181" s="74">
        <v>460.59936199999999</v>
      </c>
      <c r="M181" s="74">
        <v>876</v>
      </c>
      <c r="N181" s="74">
        <v>29.073901673818199</v>
      </c>
      <c r="O181" s="74">
        <v>1970.695144</v>
      </c>
      <c r="P181" s="74">
        <v>578</v>
      </c>
      <c r="Q181" s="74">
        <v>32.000934999999998</v>
      </c>
      <c r="R181" s="74">
        <v>62</v>
      </c>
      <c r="S181" s="74">
        <v>10.188403580127201</v>
      </c>
      <c r="T181" s="74">
        <v>124.492974</v>
      </c>
      <c r="U181" s="74">
        <v>33</v>
      </c>
      <c r="V181" s="74">
        <v>454.62072799999999</v>
      </c>
      <c r="W181" s="74">
        <v>854</v>
      </c>
      <c r="X181" s="74">
        <v>28.942918651039999</v>
      </c>
      <c r="Y181" s="74">
        <v>1922.198326</v>
      </c>
      <c r="Z181" s="74">
        <v>561</v>
      </c>
      <c r="AA181" s="74">
        <v>5.9786339999999996</v>
      </c>
      <c r="AB181" s="74">
        <v>22</v>
      </c>
      <c r="AC181" s="74">
        <v>48.496817999999998</v>
      </c>
      <c r="AD181" s="74">
        <v>17</v>
      </c>
      <c r="AE181" s="74">
        <v>0</v>
      </c>
      <c r="AF181" s="74">
        <v>0</v>
      </c>
      <c r="AG181" s="74">
        <v>0</v>
      </c>
      <c r="AH181" s="74">
        <v>0</v>
      </c>
      <c r="AI181" s="74">
        <v>0</v>
      </c>
      <c r="AJ181" s="74">
        <v>0</v>
      </c>
      <c r="AK181" s="74">
        <v>0</v>
      </c>
      <c r="AL181" s="74">
        <v>0</v>
      </c>
      <c r="AM181" s="74">
        <v>0</v>
      </c>
      <c r="AN181" s="74">
        <v>0</v>
      </c>
      <c r="AO181" s="74">
        <v>0</v>
      </c>
      <c r="AP181" s="74">
        <v>0</v>
      </c>
      <c r="AQ181" s="74">
        <v>0</v>
      </c>
      <c r="AR181" s="74">
        <v>1</v>
      </c>
      <c r="AS181" s="74">
        <v>0</v>
      </c>
      <c r="AT181" s="74">
        <v>0</v>
      </c>
      <c r="AU181" s="74">
        <v>0</v>
      </c>
      <c r="AV181" s="74">
        <v>0</v>
      </c>
      <c r="AW181" s="74">
        <v>0</v>
      </c>
      <c r="AX181" s="74">
        <v>0</v>
      </c>
      <c r="AY181" s="74">
        <v>0</v>
      </c>
      <c r="AZ181" s="74">
        <v>0</v>
      </c>
      <c r="BA181" s="74">
        <v>0</v>
      </c>
      <c r="BB181" s="74">
        <v>0</v>
      </c>
      <c r="BC181" s="74">
        <v>0</v>
      </c>
      <c r="BD181" s="74">
        <v>0</v>
      </c>
      <c r="BE181" s="74">
        <v>0.8</v>
      </c>
      <c r="BF181" s="74">
        <v>1</v>
      </c>
      <c r="BG181" s="74">
        <v>17.274039999999999</v>
      </c>
      <c r="BH181" s="74">
        <v>3</v>
      </c>
      <c r="BI181" s="74">
        <v>326.15664199999998</v>
      </c>
      <c r="BJ181" s="74">
        <v>67</v>
      </c>
      <c r="BK181" s="74">
        <v>2.8331</v>
      </c>
      <c r="BL181" s="74">
        <v>18</v>
      </c>
      <c r="BM181" s="74">
        <v>500.017</v>
      </c>
      <c r="BN181" s="74">
        <v>105</v>
      </c>
      <c r="BO181" s="74">
        <v>12.155651000000001</v>
      </c>
      <c r="BP181" s="74">
        <v>25</v>
      </c>
      <c r="BQ181" s="74">
        <v>31.6</v>
      </c>
      <c r="BR181" s="74">
        <v>16</v>
      </c>
      <c r="BS181" s="74">
        <v>0</v>
      </c>
      <c r="BT181" s="74">
        <v>0</v>
      </c>
      <c r="BU181" s="74">
        <v>2.7</v>
      </c>
      <c r="BV181" s="74">
        <v>2</v>
      </c>
      <c r="BW181" s="110">
        <f t="shared" si="14"/>
        <v>492.65826699999997</v>
      </c>
      <c r="BX181" s="110">
        <f t="shared" si="15"/>
        <v>0</v>
      </c>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c r="DM181" s="114"/>
      <c r="DN181" s="114"/>
      <c r="DO181" s="114"/>
      <c r="DP181" s="114"/>
      <c r="DQ181" s="114"/>
      <c r="DR181" s="114"/>
      <c r="DS181" s="114"/>
      <c r="DT181" s="114"/>
      <c r="DU181" s="114"/>
      <c r="DV181" s="114"/>
      <c r="DW181" s="114"/>
      <c r="DX181" s="114"/>
      <c r="DY181" s="114"/>
      <c r="DZ181" s="114"/>
      <c r="EA181" s="114"/>
      <c r="EB181" s="114"/>
      <c r="EC181" s="114"/>
      <c r="ED181" s="114"/>
      <c r="EE181" s="114"/>
      <c r="EF181" s="114"/>
      <c r="EG181" s="114"/>
      <c r="EH181" s="114"/>
      <c r="EI181" s="114"/>
      <c r="EJ181" s="114"/>
      <c r="EK181" s="114"/>
      <c r="EL181" s="114"/>
      <c r="EM181" s="114"/>
      <c r="EN181" s="114"/>
      <c r="EO181" s="114"/>
      <c r="EP181" s="114"/>
      <c r="EQ181" s="114"/>
      <c r="ER181" s="114"/>
      <c r="ES181" s="114"/>
      <c r="ET181" s="114"/>
      <c r="EU181" s="114"/>
      <c r="EV181" s="114"/>
      <c r="EW181" s="114"/>
      <c r="EX181" s="114"/>
      <c r="EY181" s="114"/>
      <c r="EZ181" s="114"/>
      <c r="FA181" s="114"/>
      <c r="FB181" s="114"/>
      <c r="FC181" s="114"/>
      <c r="FD181" s="114"/>
      <c r="FE181" s="114"/>
      <c r="FF181" s="114"/>
      <c r="FG181" s="114"/>
      <c r="FH181" s="114"/>
      <c r="FI181" s="114"/>
      <c r="FJ181" s="114"/>
      <c r="FK181" s="114"/>
      <c r="FL181" s="114"/>
      <c r="FM181" s="114"/>
      <c r="FN181" s="114"/>
      <c r="FO181" s="114"/>
      <c r="FP181" s="114"/>
      <c r="FQ181" s="114"/>
      <c r="FR181" s="114"/>
      <c r="FS181" s="114"/>
      <c r="FT181" s="114"/>
      <c r="FU181" s="114"/>
      <c r="FV181" s="114"/>
      <c r="FW181" s="114"/>
      <c r="FX181" s="114"/>
      <c r="FY181" s="114"/>
      <c r="FZ181" s="114"/>
      <c r="GA181" s="114"/>
      <c r="GB181" s="114"/>
      <c r="GC181" s="114"/>
      <c r="GD181" s="114"/>
      <c r="GE181" s="114"/>
      <c r="GF181" s="114"/>
      <c r="GG181" s="114"/>
      <c r="GH181" s="114"/>
      <c r="GI181" s="114"/>
      <c r="GJ181" s="114"/>
      <c r="GK181" s="114"/>
      <c r="GL181" s="114"/>
      <c r="GM181" s="114"/>
      <c r="GN181" s="114"/>
      <c r="GO181" s="114"/>
      <c r="GP181" s="114"/>
      <c r="GQ181" s="114"/>
      <c r="GR181" s="114"/>
      <c r="GS181" s="114"/>
      <c r="GT181" s="114"/>
      <c r="GU181" s="114"/>
      <c r="GV181" s="114"/>
      <c r="GW181" s="114"/>
      <c r="GX181" s="114"/>
      <c r="GY181" s="114"/>
      <c r="GZ181" s="114"/>
      <c r="HA181" s="114"/>
      <c r="HB181" s="114"/>
      <c r="HC181" s="114"/>
      <c r="HD181" s="114"/>
      <c r="HE181" s="114"/>
      <c r="HF181" s="114"/>
      <c r="HG181" s="114"/>
      <c r="HH181" s="114"/>
      <c r="HI181" s="114"/>
      <c r="HJ181" s="114"/>
      <c r="HK181" s="114"/>
      <c r="HL181" s="114"/>
      <c r="HM181" s="114"/>
      <c r="HN181" s="114"/>
      <c r="HO181" s="114"/>
      <c r="HP181" s="114"/>
      <c r="HQ181" s="114"/>
      <c r="HR181" s="114"/>
      <c r="HS181" s="114"/>
      <c r="HT181" s="114"/>
      <c r="HU181" s="114"/>
      <c r="HV181" s="114"/>
      <c r="HW181" s="114"/>
      <c r="HX181" s="114"/>
      <c r="HY181" s="114"/>
      <c r="HZ181" s="114"/>
      <c r="IA181" s="114"/>
      <c r="IB181" s="114"/>
      <c r="IC181" s="114"/>
      <c r="ID181" s="114"/>
      <c r="IE181" s="114"/>
      <c r="IF181" s="114"/>
      <c r="IG181" s="114"/>
      <c r="IH181" s="114"/>
      <c r="II181" s="114"/>
      <c r="IJ181" s="114"/>
      <c r="IK181" s="114"/>
      <c r="IL181" s="114"/>
      <c r="IM181" s="114"/>
      <c r="IN181" s="114"/>
      <c r="IO181" s="114"/>
      <c r="IP181" s="114"/>
      <c r="IQ181" s="114"/>
      <c r="IR181" s="114"/>
      <c r="IS181" s="114"/>
      <c r="IT181" s="114"/>
      <c r="IU181" s="114"/>
      <c r="IV181" s="114"/>
    </row>
    <row r="182" spans="1:256" s="49" customFormat="1" ht="20.25" customHeight="1" x14ac:dyDescent="0.15">
      <c r="A182" s="261"/>
      <c r="B182" s="75" t="s">
        <v>32</v>
      </c>
      <c r="C182" s="76">
        <v>2465.3045069999998</v>
      </c>
      <c r="D182" s="76">
        <v>4483</v>
      </c>
      <c r="E182" s="82">
        <v>47.4458789107915</v>
      </c>
      <c r="F182" s="82">
        <v>11028.445788000001</v>
      </c>
      <c r="G182" s="76">
        <v>4153</v>
      </c>
      <c r="H182" s="76">
        <v>0.103579</v>
      </c>
      <c r="I182" s="76">
        <v>1</v>
      </c>
      <c r="J182" s="76">
        <v>0.81200000000000006</v>
      </c>
      <c r="K182" s="76">
        <v>1</v>
      </c>
      <c r="L182" s="76">
        <v>2084.8670269999998</v>
      </c>
      <c r="M182" s="76">
        <v>2758</v>
      </c>
      <c r="N182" s="76">
        <v>44.217541337722601</v>
      </c>
      <c r="O182" s="76">
        <v>10102.121886000001</v>
      </c>
      <c r="P182" s="76">
        <v>3570</v>
      </c>
      <c r="Q182" s="76">
        <v>391.58194200000003</v>
      </c>
      <c r="R182" s="76">
        <v>467</v>
      </c>
      <c r="S182" s="76">
        <v>4545.2386081735403</v>
      </c>
      <c r="T182" s="76">
        <v>1729.8994949999999</v>
      </c>
      <c r="U182" s="76">
        <v>664</v>
      </c>
      <c r="V182" s="76">
        <v>2076.6072159999999</v>
      </c>
      <c r="W182" s="76">
        <v>2750</v>
      </c>
      <c r="X182" s="76">
        <v>44.101942174951702</v>
      </c>
      <c r="Y182" s="76">
        <v>9993.9809160000004</v>
      </c>
      <c r="Z182" s="76">
        <v>3513</v>
      </c>
      <c r="AA182" s="76">
        <v>1.5573140000000001</v>
      </c>
      <c r="AB182" s="76">
        <v>7</v>
      </c>
      <c r="AC182" s="76">
        <v>67.502719999999997</v>
      </c>
      <c r="AD182" s="76">
        <v>47</v>
      </c>
      <c r="AE182" s="76">
        <v>6.7024970000000001</v>
      </c>
      <c r="AF182" s="76">
        <v>1</v>
      </c>
      <c r="AG182" s="76">
        <v>40.638249999999999</v>
      </c>
      <c r="AH182" s="76">
        <v>10</v>
      </c>
      <c r="AI182" s="76">
        <v>283.47256499999997</v>
      </c>
      <c r="AJ182" s="76">
        <v>543</v>
      </c>
      <c r="AK182" s="76">
        <v>406.79791999999998</v>
      </c>
      <c r="AL182" s="76">
        <v>256</v>
      </c>
      <c r="AM182" s="76">
        <v>283.47256499999997</v>
      </c>
      <c r="AN182" s="76">
        <v>543</v>
      </c>
      <c r="AO182" s="76">
        <v>406.79791999999998</v>
      </c>
      <c r="AP182" s="76">
        <v>256</v>
      </c>
      <c r="AQ182" s="76">
        <v>85.262637999999995</v>
      </c>
      <c r="AR182" s="76">
        <v>1150</v>
      </c>
      <c r="AS182" s="76">
        <v>29.074556999999999</v>
      </c>
      <c r="AT182" s="76">
        <v>75</v>
      </c>
      <c r="AU182" s="76">
        <v>0</v>
      </c>
      <c r="AV182" s="76">
        <v>0</v>
      </c>
      <c r="AW182" s="76">
        <v>0</v>
      </c>
      <c r="AX182" s="76">
        <v>0</v>
      </c>
      <c r="AY182" s="76">
        <v>0.10155400000000001</v>
      </c>
      <c r="AZ182" s="76">
        <v>1</v>
      </c>
      <c r="BA182" s="76">
        <v>21</v>
      </c>
      <c r="BB182" s="76">
        <v>2</v>
      </c>
      <c r="BC182" s="76">
        <v>0</v>
      </c>
      <c r="BD182" s="76">
        <v>0</v>
      </c>
      <c r="BE182" s="76">
        <v>0</v>
      </c>
      <c r="BF182" s="76">
        <v>0</v>
      </c>
      <c r="BG182" s="76">
        <v>7.0193469999999998</v>
      </c>
      <c r="BH182" s="76">
        <v>17</v>
      </c>
      <c r="BI182" s="76">
        <v>400.17612500000001</v>
      </c>
      <c r="BJ182" s="76">
        <v>71</v>
      </c>
      <c r="BK182" s="76">
        <v>2.1586449999999999</v>
      </c>
      <c r="BL182" s="76">
        <v>5</v>
      </c>
      <c r="BM182" s="76">
        <v>58.83972</v>
      </c>
      <c r="BN182" s="76">
        <v>122</v>
      </c>
      <c r="BO182" s="76">
        <v>2.2805240000000002</v>
      </c>
      <c r="BP182" s="76">
        <v>7</v>
      </c>
      <c r="BQ182" s="76">
        <v>9.4235799999999994</v>
      </c>
      <c r="BR182" s="76">
        <v>55</v>
      </c>
      <c r="BS182" s="76">
        <v>3.8627999999998802E-2</v>
      </c>
      <c r="BT182" s="76">
        <v>1</v>
      </c>
      <c r="BU182" s="76">
        <v>0.20000000000018001</v>
      </c>
      <c r="BV182" s="76">
        <v>1</v>
      </c>
      <c r="BW182" s="110">
        <f t="shared" si="14"/>
        <v>2465.3045069999994</v>
      </c>
      <c r="BX182" s="110">
        <f t="shared" si="15"/>
        <v>0</v>
      </c>
      <c r="IS182" s="59"/>
      <c r="IT182" s="59"/>
      <c r="IU182" s="59"/>
      <c r="IV182" s="59"/>
    </row>
    <row r="183" spans="1:256" s="49" customFormat="1" ht="20.25" customHeight="1" x14ac:dyDescent="0.15">
      <c r="A183" s="261"/>
      <c r="B183" s="75" t="s">
        <v>34</v>
      </c>
      <c r="C183" s="74">
        <v>183.31826599999999</v>
      </c>
      <c r="D183" s="74">
        <v>174</v>
      </c>
      <c r="E183" s="82">
        <v>80.157293604614793</v>
      </c>
      <c r="F183" s="82">
        <v>209.40855099999999</v>
      </c>
      <c r="G183" s="74">
        <v>80</v>
      </c>
      <c r="H183" s="74">
        <v>0</v>
      </c>
      <c r="I183" s="74">
        <v>0</v>
      </c>
      <c r="J183" s="74">
        <v>3.5</v>
      </c>
      <c r="K183" s="74">
        <v>3</v>
      </c>
      <c r="L183" s="74">
        <v>182.09645</v>
      </c>
      <c r="M183" s="74">
        <v>170</v>
      </c>
      <c r="N183" s="74">
        <v>85.242661847021594</v>
      </c>
      <c r="O183" s="74">
        <v>164.57355100000001</v>
      </c>
      <c r="P183" s="74">
        <v>48</v>
      </c>
      <c r="Q183" s="74">
        <v>31.641200000000001</v>
      </c>
      <c r="R183" s="74">
        <v>82</v>
      </c>
      <c r="S183" s="74">
        <v>2007.58844728694</v>
      </c>
      <c r="T183" s="74">
        <v>82.987881000000002</v>
      </c>
      <c r="U183" s="74">
        <v>27</v>
      </c>
      <c r="V183" s="74">
        <v>182.09645</v>
      </c>
      <c r="W183" s="74">
        <v>170</v>
      </c>
      <c r="X183" s="74">
        <v>85.242661847021594</v>
      </c>
      <c r="Y183" s="74">
        <v>164.57355100000001</v>
      </c>
      <c r="Z183" s="74">
        <v>48</v>
      </c>
      <c r="AA183" s="74">
        <v>0</v>
      </c>
      <c r="AB183" s="74">
        <v>0</v>
      </c>
      <c r="AC183" s="74">
        <v>0</v>
      </c>
      <c r="AD183" s="74">
        <v>0</v>
      </c>
      <c r="AE183" s="74">
        <v>0</v>
      </c>
      <c r="AF183" s="74">
        <v>0</v>
      </c>
      <c r="AG183" s="74">
        <v>0</v>
      </c>
      <c r="AH183" s="74">
        <v>0</v>
      </c>
      <c r="AI183" s="74"/>
      <c r="AJ183" s="74"/>
      <c r="AK183" s="74"/>
      <c r="AL183" s="74"/>
      <c r="AM183" s="74"/>
      <c r="AN183" s="74"/>
      <c r="AO183" s="74"/>
      <c r="AP183" s="74"/>
      <c r="AQ183" s="74">
        <v>0</v>
      </c>
      <c r="AR183" s="74">
        <v>0</v>
      </c>
      <c r="AS183" s="74">
        <v>0</v>
      </c>
      <c r="AT183" s="74">
        <v>0</v>
      </c>
      <c r="AU183" s="74">
        <v>0</v>
      </c>
      <c r="AV183" s="74">
        <v>0</v>
      </c>
      <c r="AW183" s="74">
        <v>0</v>
      </c>
      <c r="AX183" s="74">
        <v>0</v>
      </c>
      <c r="AY183" s="74">
        <v>0</v>
      </c>
      <c r="AZ183" s="74">
        <v>0</v>
      </c>
      <c r="BA183" s="74">
        <v>0.28000000000000003</v>
      </c>
      <c r="BB183" s="74">
        <v>1</v>
      </c>
      <c r="BC183" s="74">
        <v>0</v>
      </c>
      <c r="BD183" s="74">
        <v>0</v>
      </c>
      <c r="BE183" s="74">
        <v>0</v>
      </c>
      <c r="BF183" s="74">
        <v>0</v>
      </c>
      <c r="BG183" s="74">
        <v>0</v>
      </c>
      <c r="BH183" s="74">
        <v>0</v>
      </c>
      <c r="BI183" s="74">
        <v>7.58</v>
      </c>
      <c r="BJ183" s="74">
        <v>8</v>
      </c>
      <c r="BK183" s="74">
        <v>1.221816</v>
      </c>
      <c r="BL183" s="74">
        <v>4</v>
      </c>
      <c r="BM183" s="74">
        <v>33.475000000000001</v>
      </c>
      <c r="BN183" s="74">
        <v>20</v>
      </c>
      <c r="BO183" s="74">
        <v>0</v>
      </c>
      <c r="BP183" s="74">
        <v>0</v>
      </c>
      <c r="BQ183" s="74">
        <v>0</v>
      </c>
      <c r="BR183" s="74">
        <v>0</v>
      </c>
      <c r="BS183" s="74">
        <v>0</v>
      </c>
      <c r="BT183" s="74">
        <v>0</v>
      </c>
      <c r="BU183" s="74">
        <v>0</v>
      </c>
      <c r="BV183" s="74">
        <v>0</v>
      </c>
      <c r="BW183" s="110">
        <f t="shared" si="14"/>
        <v>183.31826599999999</v>
      </c>
      <c r="BX183" s="110">
        <f t="shared" si="15"/>
        <v>0</v>
      </c>
      <c r="IS183" s="59"/>
      <c r="IT183" s="59"/>
      <c r="IU183" s="59"/>
      <c r="IV183" s="59"/>
    </row>
    <row r="184" spans="1:256" s="49" customFormat="1" ht="20.25" customHeight="1" x14ac:dyDescent="0.15">
      <c r="A184" s="261"/>
      <c r="B184" s="75" t="s">
        <v>33</v>
      </c>
      <c r="C184" s="74">
        <v>751.74756100009984</v>
      </c>
      <c r="D184" s="74">
        <v>1572</v>
      </c>
      <c r="E184" s="82">
        <v>57.123018323980148</v>
      </c>
      <c r="F184" s="82">
        <v>3919.8274539999989</v>
      </c>
      <c r="G184" s="74">
        <v>2774</v>
      </c>
      <c r="H184" s="76">
        <v>0</v>
      </c>
      <c r="I184" s="76">
        <v>0</v>
      </c>
      <c r="J184" s="76">
        <v>83.388000000000005</v>
      </c>
      <c r="K184" s="76">
        <v>5</v>
      </c>
      <c r="L184" s="74">
        <v>647.33085329430003</v>
      </c>
      <c r="M184" s="74">
        <v>687</v>
      </c>
      <c r="N184" s="74">
        <v>68.278797766881539</v>
      </c>
      <c r="O184" s="74">
        <v>3129.5368050000002</v>
      </c>
      <c r="P184" s="74">
        <v>915</v>
      </c>
      <c r="Q184" s="74">
        <v>50.966227000000003</v>
      </c>
      <c r="R184" s="74">
        <v>60</v>
      </c>
      <c r="S184" s="74">
        <v>84.049714081185016</v>
      </c>
      <c r="T184" s="74">
        <v>156.59992</v>
      </c>
      <c r="U184" s="74">
        <v>48</v>
      </c>
      <c r="V184" s="76">
        <v>562.04842929430004</v>
      </c>
      <c r="W184" s="76">
        <v>572</v>
      </c>
      <c r="X184" s="74">
        <v>63.997803130415541</v>
      </c>
      <c r="Y184" s="76">
        <v>2777.899731</v>
      </c>
      <c r="Z184" s="76">
        <v>734</v>
      </c>
      <c r="AA184" s="74">
        <v>78.665424000000002</v>
      </c>
      <c r="AB184" s="74">
        <v>91</v>
      </c>
      <c r="AC184" s="74">
        <v>271.07720899999998</v>
      </c>
      <c r="AD184" s="74">
        <v>155</v>
      </c>
      <c r="AE184" s="74">
        <v>6.617</v>
      </c>
      <c r="AF184" s="74">
        <v>24</v>
      </c>
      <c r="AG184" s="74">
        <v>80.559865000000002</v>
      </c>
      <c r="AH184" s="74">
        <v>26</v>
      </c>
      <c r="AI184" s="76">
        <v>58.5597757472</v>
      </c>
      <c r="AJ184" s="76">
        <v>647</v>
      </c>
      <c r="AK184" s="74">
        <v>160.83036000000001</v>
      </c>
      <c r="AL184" s="74">
        <v>1756</v>
      </c>
      <c r="AM184" s="76">
        <v>58.5597757472</v>
      </c>
      <c r="AN184" s="76">
        <v>647</v>
      </c>
      <c r="AO184" s="74">
        <v>160.83036000000001</v>
      </c>
      <c r="AP184" s="74">
        <v>1756</v>
      </c>
      <c r="AQ184" s="76">
        <v>3.6105543173999997</v>
      </c>
      <c r="AR184" s="76">
        <v>23</v>
      </c>
      <c r="AS184" s="74">
        <v>0.73457600000000001</v>
      </c>
      <c r="AT184" s="74">
        <v>1</v>
      </c>
      <c r="AU184" s="76">
        <v>0</v>
      </c>
      <c r="AV184" s="76">
        <v>0</v>
      </c>
      <c r="AW184" s="74">
        <v>71.457999999999998</v>
      </c>
      <c r="AX184" s="74">
        <v>3</v>
      </c>
      <c r="AY184" s="76">
        <v>0</v>
      </c>
      <c r="AZ184" s="76">
        <v>0</v>
      </c>
      <c r="BA184" s="74">
        <v>0</v>
      </c>
      <c r="BB184" s="74">
        <v>0</v>
      </c>
      <c r="BC184" s="76">
        <v>0</v>
      </c>
      <c r="BD184" s="76">
        <v>0</v>
      </c>
      <c r="BE184" s="74">
        <v>0</v>
      </c>
      <c r="BF184" s="74">
        <v>0</v>
      </c>
      <c r="BG184" s="76">
        <v>2.4254490186999997</v>
      </c>
      <c r="BH184" s="76">
        <v>3</v>
      </c>
      <c r="BI184" s="74">
        <v>390.714698</v>
      </c>
      <c r="BJ184" s="74">
        <v>31</v>
      </c>
      <c r="BK184" s="76">
        <v>15.2520825679</v>
      </c>
      <c r="BL184" s="76">
        <v>6</v>
      </c>
      <c r="BM184" s="74">
        <v>14.389222</v>
      </c>
      <c r="BN184" s="74">
        <v>20</v>
      </c>
      <c r="BO184" s="76">
        <v>24.568846054599998</v>
      </c>
      <c r="BP184" s="76">
        <v>206</v>
      </c>
      <c r="BQ184" s="74">
        <v>8.7757930000000002</v>
      </c>
      <c r="BR184" s="74">
        <v>40</v>
      </c>
      <c r="BS184" s="76">
        <v>-7.815970093361102E-14</v>
      </c>
      <c r="BT184" s="76">
        <v>0</v>
      </c>
      <c r="BU184" s="74">
        <v>59.999999999999694</v>
      </c>
      <c r="BV184" s="74">
        <v>3</v>
      </c>
      <c r="BW184" s="110">
        <f t="shared" si="14"/>
        <v>751.74756100009984</v>
      </c>
      <c r="BX184" s="110">
        <f t="shared" si="15"/>
        <v>0</v>
      </c>
      <c r="IS184" s="59"/>
      <c r="IT184" s="59"/>
      <c r="IU184" s="59"/>
      <c r="IV184" s="59"/>
    </row>
    <row r="185" spans="1:256" s="49" customFormat="1" ht="20.25" customHeight="1" x14ac:dyDescent="0.15">
      <c r="A185" s="261"/>
      <c r="B185" s="75" t="s">
        <v>44</v>
      </c>
      <c r="C185" s="74">
        <v>252.103374</v>
      </c>
      <c r="D185" s="74">
        <v>193</v>
      </c>
      <c r="E185" s="82">
        <v>56.315667676913598</v>
      </c>
      <c r="F185" s="82">
        <v>1212.7467999999999</v>
      </c>
      <c r="G185" s="74">
        <v>313</v>
      </c>
      <c r="H185" s="74">
        <v>0</v>
      </c>
      <c r="I185" s="74">
        <v>0</v>
      </c>
      <c r="J185" s="74">
        <v>0</v>
      </c>
      <c r="K185" s="74">
        <v>0</v>
      </c>
      <c r="L185" s="74">
        <v>252.01638299999999</v>
      </c>
      <c r="M185" s="74">
        <v>192</v>
      </c>
      <c r="N185" s="74">
        <v>74.923469759071807</v>
      </c>
      <c r="O185" s="74">
        <v>989.10170000000005</v>
      </c>
      <c r="P185" s="74">
        <v>283</v>
      </c>
      <c r="Q185" s="74">
        <v>25.201633000000001</v>
      </c>
      <c r="R185" s="74">
        <v>35</v>
      </c>
      <c r="S185" s="74">
        <v>320.08825371888298</v>
      </c>
      <c r="T185" s="74">
        <v>54.51437</v>
      </c>
      <c r="U185" s="74">
        <v>24</v>
      </c>
      <c r="V185" s="74">
        <v>235.701773</v>
      </c>
      <c r="W185" s="74">
        <v>184</v>
      </c>
      <c r="X185" s="74">
        <v>70.693964769356299</v>
      </c>
      <c r="Y185" s="74">
        <v>946.77729999999997</v>
      </c>
      <c r="Z185" s="74">
        <v>269</v>
      </c>
      <c r="AA185" s="74">
        <v>0</v>
      </c>
      <c r="AB185" s="74">
        <v>0</v>
      </c>
      <c r="AC185" s="74">
        <v>0.1295</v>
      </c>
      <c r="AD185" s="74">
        <v>2</v>
      </c>
      <c r="AE185" s="74">
        <v>16.314609999999998</v>
      </c>
      <c r="AF185" s="74">
        <v>8</v>
      </c>
      <c r="AG185" s="74">
        <v>42.194899999999997</v>
      </c>
      <c r="AH185" s="74">
        <v>12</v>
      </c>
      <c r="AI185" s="74">
        <v>0</v>
      </c>
      <c r="AJ185" s="74">
        <v>0</v>
      </c>
      <c r="AK185" s="74">
        <v>0</v>
      </c>
      <c r="AL185" s="74">
        <v>0</v>
      </c>
      <c r="AM185" s="74">
        <v>0</v>
      </c>
      <c r="AN185" s="74">
        <v>0</v>
      </c>
      <c r="AO185" s="74">
        <v>0</v>
      </c>
      <c r="AP185" s="74">
        <v>0</v>
      </c>
      <c r="AQ185" s="74">
        <v>0</v>
      </c>
      <c r="AR185" s="74">
        <v>0</v>
      </c>
      <c r="AS185" s="74">
        <v>0</v>
      </c>
      <c r="AT185" s="74">
        <v>0</v>
      </c>
      <c r="AU185" s="74">
        <v>0</v>
      </c>
      <c r="AV185" s="74">
        <v>0</v>
      </c>
      <c r="AW185" s="74">
        <v>0</v>
      </c>
      <c r="AX185" s="74">
        <v>0</v>
      </c>
      <c r="AY185" s="74">
        <v>0</v>
      </c>
      <c r="AZ185" s="74">
        <v>0</v>
      </c>
      <c r="BA185" s="74">
        <v>0</v>
      </c>
      <c r="BB185" s="74">
        <v>0</v>
      </c>
      <c r="BC185" s="74">
        <v>0</v>
      </c>
      <c r="BD185" s="74">
        <v>0</v>
      </c>
      <c r="BE185" s="74">
        <v>0</v>
      </c>
      <c r="BF185" s="74">
        <v>0</v>
      </c>
      <c r="BG185" s="74">
        <v>0</v>
      </c>
      <c r="BH185" s="74">
        <v>0</v>
      </c>
      <c r="BI185" s="74">
        <v>205.4442</v>
      </c>
      <c r="BJ185" s="74">
        <v>25</v>
      </c>
      <c r="BK185" s="74">
        <v>2.5500000000000002E-4</v>
      </c>
      <c r="BL185" s="74">
        <v>1</v>
      </c>
      <c r="BM185" s="74">
        <v>7.2008999999999999</v>
      </c>
      <c r="BN185" s="74">
        <v>5</v>
      </c>
      <c r="BO185" s="74">
        <v>8.6735999999999994E-2</v>
      </c>
      <c r="BP185" s="74">
        <v>0</v>
      </c>
      <c r="BQ185" s="74">
        <v>11</v>
      </c>
      <c r="BR185" s="74">
        <v>0</v>
      </c>
      <c r="BS185" s="74">
        <v>0</v>
      </c>
      <c r="BT185" s="74">
        <v>0</v>
      </c>
      <c r="BU185" s="74">
        <v>0</v>
      </c>
      <c r="BV185" s="74">
        <v>0</v>
      </c>
      <c r="BW185" s="110">
        <f t="shared" si="14"/>
        <v>252.103374</v>
      </c>
      <c r="BX185" s="110">
        <f t="shared" si="15"/>
        <v>0</v>
      </c>
      <c r="IS185" s="59"/>
      <c r="IT185" s="59"/>
      <c r="IU185" s="59"/>
      <c r="IV185" s="59"/>
    </row>
    <row r="186" spans="1:256" s="49" customFormat="1" ht="20.25" customHeight="1" x14ac:dyDescent="0.15">
      <c r="A186" s="261"/>
      <c r="B186" s="75" t="s">
        <v>117</v>
      </c>
      <c r="C186" s="74">
        <v>293.05951399999998</v>
      </c>
      <c r="D186" s="74">
        <v>377</v>
      </c>
      <c r="E186" s="82">
        <v>74.566340770218204</v>
      </c>
      <c r="F186" s="82">
        <v>1736.2841000000001</v>
      </c>
      <c r="G186" s="74">
        <v>445</v>
      </c>
      <c r="H186" s="74">
        <v>0</v>
      </c>
      <c r="I186" s="74">
        <v>0</v>
      </c>
      <c r="J186" s="74">
        <v>22.274439999999998</v>
      </c>
      <c r="K186" s="74">
        <v>1</v>
      </c>
      <c r="L186" s="74">
        <v>206.808874</v>
      </c>
      <c r="M186" s="74">
        <v>303</v>
      </c>
      <c r="N186" s="74">
        <v>87.399780092486907</v>
      </c>
      <c r="O186" s="74">
        <v>1124.2903309999999</v>
      </c>
      <c r="P186" s="74">
        <v>318</v>
      </c>
      <c r="Q186" s="74">
        <v>0</v>
      </c>
      <c r="R186" s="74"/>
      <c r="S186" s="74" t="e">
        <v>#DIV/0!</v>
      </c>
      <c r="T186" s="74">
        <v>0</v>
      </c>
      <c r="U186" s="74">
        <v>0</v>
      </c>
      <c r="V186" s="74">
        <v>161.66429099999999</v>
      </c>
      <c r="W186" s="74">
        <v>218</v>
      </c>
      <c r="X186" s="74">
        <v>83.395360704997401</v>
      </c>
      <c r="Y186" s="74">
        <v>903.84060299999999</v>
      </c>
      <c r="Z186" s="74">
        <v>253</v>
      </c>
      <c r="AA186" s="74">
        <v>44.740278000000004</v>
      </c>
      <c r="AB186" s="74">
        <v>82</v>
      </c>
      <c r="AC186" s="74">
        <v>209.603971</v>
      </c>
      <c r="AD186" s="74">
        <v>62</v>
      </c>
      <c r="AE186" s="74">
        <v>0.40430500000000003</v>
      </c>
      <c r="AF186" s="74">
        <v>3</v>
      </c>
      <c r="AG186" s="74">
        <v>10.845757000000001</v>
      </c>
      <c r="AH186" s="74">
        <v>3</v>
      </c>
      <c r="AI186" s="74"/>
      <c r="AJ186" s="74"/>
      <c r="AK186" s="74"/>
      <c r="AL186" s="74"/>
      <c r="AM186" s="74"/>
      <c r="AN186" s="74"/>
      <c r="AO186" s="74"/>
      <c r="AP186" s="74"/>
      <c r="AQ186" s="74"/>
      <c r="AR186" s="74"/>
      <c r="AS186" s="74">
        <v>0.27579399999999998</v>
      </c>
      <c r="AT186" s="74">
        <v>1</v>
      </c>
      <c r="AU186" s="74">
        <v>0</v>
      </c>
      <c r="AV186" s="74">
        <v>0</v>
      </c>
      <c r="AW186" s="74">
        <v>3.8854649999999999</v>
      </c>
      <c r="AX186" s="74">
        <v>1</v>
      </c>
      <c r="AY186" s="74"/>
      <c r="AZ186" s="74"/>
      <c r="BA186" s="74">
        <v>5.2259999999999997E-3</v>
      </c>
      <c r="BB186" s="74">
        <v>1</v>
      </c>
      <c r="BC186" s="74">
        <v>0</v>
      </c>
      <c r="BD186" s="74">
        <v>0</v>
      </c>
      <c r="BE186" s="74">
        <v>0</v>
      </c>
      <c r="BF186" s="74">
        <v>0</v>
      </c>
      <c r="BG186" s="74">
        <v>24.080188</v>
      </c>
      <c r="BH186" s="74">
        <v>6</v>
      </c>
      <c r="BI186" s="74">
        <v>32.345680999999999</v>
      </c>
      <c r="BJ186" s="74">
        <v>10</v>
      </c>
      <c r="BK186" s="74">
        <v>62.170451999999997</v>
      </c>
      <c r="BL186" s="74">
        <v>68</v>
      </c>
      <c r="BM186" s="74">
        <v>552.26538100000005</v>
      </c>
      <c r="BN186" s="74">
        <v>112</v>
      </c>
      <c r="BO186" s="74">
        <v>0</v>
      </c>
      <c r="BP186" s="74">
        <v>0</v>
      </c>
      <c r="BQ186" s="74">
        <v>0.94178200000000001</v>
      </c>
      <c r="BR186" s="74">
        <v>1</v>
      </c>
      <c r="BS186" s="74"/>
      <c r="BT186" s="74"/>
      <c r="BU186" s="74"/>
      <c r="BV186" s="74"/>
      <c r="BW186" s="110">
        <f t="shared" si="14"/>
        <v>293.05951399999998</v>
      </c>
      <c r="BX186" s="110">
        <f t="shared" si="15"/>
        <v>0</v>
      </c>
      <c r="IS186" s="59"/>
      <c r="IT186" s="59"/>
      <c r="IU186" s="59"/>
      <c r="IV186" s="59"/>
    </row>
    <row r="187" spans="1:256" s="49" customFormat="1" ht="20.25" customHeight="1" x14ac:dyDescent="0.15">
      <c r="A187" s="261"/>
      <c r="B187" s="75" t="s">
        <v>35</v>
      </c>
      <c r="C187" s="74">
        <v>13.620855000000001</v>
      </c>
      <c r="D187" s="74">
        <v>18</v>
      </c>
      <c r="E187" s="82">
        <v>65.2991664667545</v>
      </c>
      <c r="F187" s="82">
        <v>137.469043</v>
      </c>
      <c r="G187" s="74">
        <v>122</v>
      </c>
      <c r="H187" s="74"/>
      <c r="I187" s="74"/>
      <c r="J187" s="74"/>
      <c r="K187" s="74"/>
      <c r="L187" s="74">
        <v>13.54</v>
      </c>
      <c r="M187" s="74">
        <v>17</v>
      </c>
      <c r="N187" s="74">
        <v>72.352249652666501</v>
      </c>
      <c r="O187" s="74">
        <v>132.809043</v>
      </c>
      <c r="P187" s="74">
        <v>117</v>
      </c>
      <c r="Q187" s="74">
        <v>0.95730000000000004</v>
      </c>
      <c r="R187" s="74">
        <v>6</v>
      </c>
      <c r="S187" s="74">
        <v>8.94751250646903</v>
      </c>
      <c r="T187" s="74">
        <v>20.540140000000001</v>
      </c>
      <c r="U187" s="74">
        <v>21</v>
      </c>
      <c r="V187" s="74">
        <v>13.54</v>
      </c>
      <c r="W187" s="74">
        <v>17</v>
      </c>
      <c r="X187" s="74">
        <v>72.352249652666501</v>
      </c>
      <c r="Y187" s="74">
        <v>132.809043</v>
      </c>
      <c r="Z187" s="74">
        <v>117</v>
      </c>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v>8.0854999999999996E-2</v>
      </c>
      <c r="BH187" s="74">
        <v>1</v>
      </c>
      <c r="BI187" s="74">
        <v>1.1499999999999999</v>
      </c>
      <c r="BJ187" s="74">
        <v>2</v>
      </c>
      <c r="BK187" s="74"/>
      <c r="BL187" s="74"/>
      <c r="BM187" s="74">
        <v>3.51</v>
      </c>
      <c r="BN187" s="74">
        <v>3</v>
      </c>
      <c r="BO187" s="74"/>
      <c r="BP187" s="74"/>
      <c r="BQ187" s="74"/>
      <c r="BR187" s="74"/>
      <c r="BS187" s="74"/>
      <c r="BT187" s="74"/>
      <c r="BU187" s="74"/>
      <c r="BV187" s="74"/>
      <c r="BW187" s="110">
        <f t="shared" si="14"/>
        <v>13.620854999999999</v>
      </c>
      <c r="BX187" s="110">
        <f t="shared" si="15"/>
        <v>0</v>
      </c>
      <c r="IS187" s="59"/>
      <c r="IT187" s="59"/>
      <c r="IU187" s="59"/>
      <c r="IV187" s="59"/>
    </row>
    <row r="188" spans="1:256" s="49" customFormat="1" ht="20.25" customHeight="1" x14ac:dyDescent="0.15">
      <c r="A188" s="261"/>
      <c r="B188" s="75" t="s">
        <v>37</v>
      </c>
      <c r="C188" s="81">
        <v>13.56</v>
      </c>
      <c r="D188" s="81">
        <v>41</v>
      </c>
      <c r="E188" s="82">
        <v>27.212522576761</v>
      </c>
      <c r="F188" s="82">
        <v>9.83</v>
      </c>
      <c r="G188" s="81">
        <v>18</v>
      </c>
      <c r="H188" s="74">
        <v>0</v>
      </c>
      <c r="I188" s="74">
        <v>0</v>
      </c>
      <c r="J188" s="74">
        <v>0</v>
      </c>
      <c r="K188" s="74">
        <v>0</v>
      </c>
      <c r="L188" s="81">
        <v>13.56</v>
      </c>
      <c r="M188" s="81">
        <v>41</v>
      </c>
      <c r="N188" s="81">
        <v>27.572183814558802</v>
      </c>
      <c r="O188" s="81">
        <v>9.83</v>
      </c>
      <c r="P188" s="81">
        <v>18</v>
      </c>
      <c r="Q188" s="81">
        <v>0</v>
      </c>
      <c r="R188" s="81">
        <v>0</v>
      </c>
      <c r="S188" s="81">
        <v>0</v>
      </c>
      <c r="T188" s="81">
        <v>0</v>
      </c>
      <c r="U188" s="81">
        <v>0</v>
      </c>
      <c r="V188" s="81">
        <v>13.56</v>
      </c>
      <c r="W188" s="81">
        <v>41</v>
      </c>
      <c r="X188" s="81">
        <v>27.6904227077803</v>
      </c>
      <c r="Y188" s="81">
        <v>9.83</v>
      </c>
      <c r="Z188" s="81">
        <v>18</v>
      </c>
      <c r="AA188" s="81">
        <v>0</v>
      </c>
      <c r="AB188" s="81">
        <v>0</v>
      </c>
      <c r="AC188" s="81">
        <v>0</v>
      </c>
      <c r="AD188" s="81">
        <v>0</v>
      </c>
      <c r="AE188" s="81">
        <v>0</v>
      </c>
      <c r="AF188" s="81">
        <v>0</v>
      </c>
      <c r="AG188" s="81">
        <v>0</v>
      </c>
      <c r="AH188" s="81">
        <v>0</v>
      </c>
      <c r="AI188" s="81">
        <v>0</v>
      </c>
      <c r="AJ188" s="81">
        <v>0</v>
      </c>
      <c r="AK188" s="81">
        <v>0</v>
      </c>
      <c r="AL188" s="81">
        <v>0</v>
      </c>
      <c r="AM188" s="81">
        <v>0</v>
      </c>
      <c r="AN188" s="81">
        <v>0</v>
      </c>
      <c r="AO188" s="81">
        <v>0</v>
      </c>
      <c r="AP188" s="81">
        <v>0</v>
      </c>
      <c r="AQ188" s="81">
        <v>0</v>
      </c>
      <c r="AR188" s="81">
        <v>0</v>
      </c>
      <c r="AS188" s="81">
        <v>0</v>
      </c>
      <c r="AT188" s="81">
        <v>0</v>
      </c>
      <c r="AU188" s="81">
        <v>0</v>
      </c>
      <c r="AV188" s="81">
        <v>0</v>
      </c>
      <c r="AW188" s="81">
        <v>0</v>
      </c>
      <c r="AX188" s="81">
        <v>0</v>
      </c>
      <c r="AY188" s="81">
        <v>0</v>
      </c>
      <c r="AZ188" s="81">
        <v>0</v>
      </c>
      <c r="BA188" s="81">
        <v>0</v>
      </c>
      <c r="BB188" s="81">
        <v>0</v>
      </c>
      <c r="BC188" s="81">
        <v>0</v>
      </c>
      <c r="BD188" s="81">
        <v>0</v>
      </c>
      <c r="BE188" s="81">
        <v>0</v>
      </c>
      <c r="BF188" s="81">
        <v>0</v>
      </c>
      <c r="BG188" s="81">
        <v>0</v>
      </c>
      <c r="BH188" s="81">
        <v>0</v>
      </c>
      <c r="BI188" s="81">
        <v>0</v>
      </c>
      <c r="BJ188" s="81">
        <v>0</v>
      </c>
      <c r="BK188" s="81">
        <v>0</v>
      </c>
      <c r="BL188" s="81">
        <v>0</v>
      </c>
      <c r="BM188" s="81">
        <v>0</v>
      </c>
      <c r="BN188" s="81">
        <v>0</v>
      </c>
      <c r="BO188" s="81">
        <v>0</v>
      </c>
      <c r="BP188" s="81">
        <v>0</v>
      </c>
      <c r="BQ188" s="81">
        <v>0</v>
      </c>
      <c r="BR188" s="81">
        <v>0</v>
      </c>
      <c r="BS188" s="81">
        <v>0</v>
      </c>
      <c r="BT188" s="81">
        <v>0</v>
      </c>
      <c r="BU188" s="81">
        <v>0</v>
      </c>
      <c r="BV188" s="81">
        <v>0</v>
      </c>
      <c r="BW188" s="110">
        <f t="shared" si="14"/>
        <v>13.56</v>
      </c>
      <c r="BX188" s="110">
        <f t="shared" si="15"/>
        <v>0</v>
      </c>
      <c r="IS188" s="59"/>
      <c r="IT188" s="59"/>
      <c r="IU188" s="59"/>
      <c r="IV188" s="59"/>
    </row>
    <row r="189" spans="1:256" s="49" customFormat="1" ht="20.25" customHeight="1" x14ac:dyDescent="0.15">
      <c r="A189" s="261"/>
      <c r="B189" s="75" t="s">
        <v>45</v>
      </c>
      <c r="C189" s="78">
        <v>295.38771300000002</v>
      </c>
      <c r="D189" s="78">
        <v>586</v>
      </c>
      <c r="E189" s="82">
        <v>37.5641412614468</v>
      </c>
      <c r="F189" s="82">
        <v>1296.3253119999999</v>
      </c>
      <c r="G189" s="78">
        <v>548</v>
      </c>
      <c r="H189" s="78">
        <v>0</v>
      </c>
      <c r="I189" s="78">
        <v>0</v>
      </c>
      <c r="J189" s="78">
        <v>0</v>
      </c>
      <c r="K189" s="78">
        <v>0</v>
      </c>
      <c r="L189" s="78">
        <v>215.02344500000001</v>
      </c>
      <c r="M189" s="78">
        <v>545</v>
      </c>
      <c r="N189" s="78">
        <v>30.907349210476401</v>
      </c>
      <c r="O189" s="78">
        <v>1014.051227</v>
      </c>
      <c r="P189" s="78">
        <v>420</v>
      </c>
      <c r="Q189" s="74">
        <v>8.4000000000000005E-2</v>
      </c>
      <c r="R189" s="74">
        <v>1</v>
      </c>
      <c r="S189" s="74">
        <v>4.7776189029904499</v>
      </c>
      <c r="T189" s="74">
        <v>5.9224449999999997</v>
      </c>
      <c r="U189" s="74">
        <v>9</v>
      </c>
      <c r="V189" s="78">
        <v>211.82262700000001</v>
      </c>
      <c r="W189" s="78">
        <v>511</v>
      </c>
      <c r="X189" s="78">
        <v>32.407455707978201</v>
      </c>
      <c r="Y189" s="78">
        <v>952.87449700000002</v>
      </c>
      <c r="Z189" s="78">
        <v>381</v>
      </c>
      <c r="AA189" s="78">
        <v>3.2008179999999999</v>
      </c>
      <c r="AB189" s="78">
        <v>34</v>
      </c>
      <c r="AC189" s="78">
        <v>61.176729999999999</v>
      </c>
      <c r="AD189" s="78">
        <v>39</v>
      </c>
      <c r="AE189" s="78">
        <v>0</v>
      </c>
      <c r="AF189" s="78">
        <v>0</v>
      </c>
      <c r="AG189" s="78">
        <v>0</v>
      </c>
      <c r="AH189" s="78">
        <v>0</v>
      </c>
      <c r="AI189" s="78">
        <v>0</v>
      </c>
      <c r="AJ189" s="78">
        <v>0</v>
      </c>
      <c r="AK189" s="78">
        <v>0</v>
      </c>
      <c r="AL189" s="78">
        <v>0</v>
      </c>
      <c r="AM189" s="78">
        <v>0</v>
      </c>
      <c r="AN189" s="78">
        <v>0</v>
      </c>
      <c r="AO189" s="78">
        <v>0</v>
      </c>
      <c r="AP189" s="78">
        <v>0</v>
      </c>
      <c r="AQ189" s="78">
        <v>0</v>
      </c>
      <c r="AR189" s="78">
        <v>0</v>
      </c>
      <c r="AS189" s="78">
        <v>0.1</v>
      </c>
      <c r="AT189" s="78">
        <v>1</v>
      </c>
      <c r="AU189" s="78">
        <v>0</v>
      </c>
      <c r="AV189" s="78">
        <v>0</v>
      </c>
      <c r="AW189" s="78">
        <v>0.21809999999999999</v>
      </c>
      <c r="AX189" s="78">
        <v>1</v>
      </c>
      <c r="AY189" s="78">
        <v>0</v>
      </c>
      <c r="AZ189" s="78">
        <v>0</v>
      </c>
      <c r="BA189" s="78">
        <v>0</v>
      </c>
      <c r="BB189" s="78">
        <v>0</v>
      </c>
      <c r="BC189" s="78">
        <v>0</v>
      </c>
      <c r="BD189" s="78">
        <v>0</v>
      </c>
      <c r="BE189" s="78">
        <v>0</v>
      </c>
      <c r="BF189" s="78">
        <v>0</v>
      </c>
      <c r="BG189" s="78">
        <v>5.5059449999999996</v>
      </c>
      <c r="BH189" s="78">
        <v>3</v>
      </c>
      <c r="BI189" s="78">
        <v>119.035</v>
      </c>
      <c r="BJ189" s="78">
        <v>44</v>
      </c>
      <c r="BK189" s="78">
        <v>74.858322999999999</v>
      </c>
      <c r="BL189" s="78">
        <v>38</v>
      </c>
      <c r="BM189" s="78">
        <v>162.920985</v>
      </c>
      <c r="BN189" s="78">
        <v>82</v>
      </c>
      <c r="BO189" s="78">
        <v>0</v>
      </c>
      <c r="BP189" s="78">
        <v>0</v>
      </c>
      <c r="BQ189" s="78">
        <v>0</v>
      </c>
      <c r="BR189" s="78">
        <v>0</v>
      </c>
      <c r="BS189" s="78">
        <v>-4.2632564145605999E-14</v>
      </c>
      <c r="BT189" s="78">
        <v>0</v>
      </c>
      <c r="BU189" s="78">
        <v>0</v>
      </c>
      <c r="BV189" s="78">
        <v>0</v>
      </c>
      <c r="BW189" s="110">
        <f t="shared" si="14"/>
        <v>295.38771299999996</v>
      </c>
      <c r="BX189" s="110">
        <f t="shared" si="15"/>
        <v>0</v>
      </c>
      <c r="IS189" s="59"/>
      <c r="IT189" s="59"/>
      <c r="IU189" s="59"/>
      <c r="IV189" s="59"/>
    </row>
    <row r="190" spans="1:256" s="49" customFormat="1" ht="20.25" customHeight="1" x14ac:dyDescent="0.15">
      <c r="A190" s="261"/>
      <c r="B190" s="75" t="s">
        <v>38</v>
      </c>
      <c r="C190" s="82">
        <v>153.28690599999999</v>
      </c>
      <c r="D190" s="82">
        <v>347</v>
      </c>
      <c r="E190" s="82">
        <v>52.11</v>
      </c>
      <c r="F190" s="82">
        <v>495.94191499999999</v>
      </c>
      <c r="G190" s="82">
        <v>249</v>
      </c>
      <c r="H190" s="82"/>
      <c r="I190" s="94">
        <v>0</v>
      </c>
      <c r="J190" s="82">
        <v>0</v>
      </c>
      <c r="K190" s="94">
        <v>0</v>
      </c>
      <c r="L190" s="82">
        <v>153.15708100000001</v>
      </c>
      <c r="M190" s="82">
        <v>339</v>
      </c>
      <c r="N190" s="83">
        <v>56.23</v>
      </c>
      <c r="O190" s="82">
        <v>478.77047800000003</v>
      </c>
      <c r="P190" s="85">
        <v>233</v>
      </c>
      <c r="Q190" s="82">
        <v>10.648771999999999</v>
      </c>
      <c r="R190" s="82">
        <v>61</v>
      </c>
      <c r="S190" s="83">
        <v>35.78</v>
      </c>
      <c r="T190" s="82">
        <v>91.132479000000004</v>
      </c>
      <c r="U190" s="94">
        <v>43</v>
      </c>
      <c r="V190" s="82">
        <v>153.15708100000001</v>
      </c>
      <c r="W190" s="82">
        <v>339</v>
      </c>
      <c r="X190" s="83">
        <v>56.23</v>
      </c>
      <c r="Y190" s="82">
        <v>478.60547800000001</v>
      </c>
      <c r="Z190" s="85">
        <v>232</v>
      </c>
      <c r="AA190" s="82">
        <v>0</v>
      </c>
      <c r="AB190" s="94">
        <v>0</v>
      </c>
      <c r="AC190" s="82">
        <v>0.16500000000000001</v>
      </c>
      <c r="AD190" s="94">
        <v>1</v>
      </c>
      <c r="AE190" s="82"/>
      <c r="AF190" s="94"/>
      <c r="AG190" s="82"/>
      <c r="AH190" s="94"/>
      <c r="AI190" s="94"/>
      <c r="AJ190" s="94"/>
      <c r="AK190" s="94"/>
      <c r="AL190" s="94"/>
      <c r="AM190" s="94"/>
      <c r="AN190" s="94"/>
      <c r="AO190" s="94"/>
      <c r="AP190" s="94"/>
      <c r="AQ190" s="94"/>
      <c r="AR190" s="94"/>
      <c r="AS190" s="94"/>
      <c r="AT190" s="94"/>
      <c r="AU190" s="94">
        <v>0</v>
      </c>
      <c r="AV190" s="94">
        <v>0</v>
      </c>
      <c r="AW190" s="94">
        <v>0</v>
      </c>
      <c r="AX190" s="94">
        <v>0</v>
      </c>
      <c r="AY190" s="94">
        <v>0</v>
      </c>
      <c r="AZ190" s="94">
        <v>0</v>
      </c>
      <c r="BA190" s="94">
        <v>0</v>
      </c>
      <c r="BB190" s="94">
        <v>0</v>
      </c>
      <c r="BC190" s="94"/>
      <c r="BD190" s="94">
        <v>0</v>
      </c>
      <c r="BE190" s="94"/>
      <c r="BF190" s="94"/>
      <c r="BG190" s="82"/>
      <c r="BH190" s="94">
        <v>0</v>
      </c>
      <c r="BI190" s="94">
        <v>1.4232</v>
      </c>
      <c r="BJ190" s="94">
        <v>2</v>
      </c>
      <c r="BK190" s="82"/>
      <c r="BL190" s="82">
        <v>8</v>
      </c>
      <c r="BM190" s="82">
        <v>13.748237</v>
      </c>
      <c r="BN190" s="94">
        <v>13</v>
      </c>
      <c r="BO190" s="94">
        <v>0.129825</v>
      </c>
      <c r="BP190" s="94"/>
      <c r="BQ190" s="94"/>
      <c r="BR190" s="94"/>
      <c r="BS190" s="94">
        <v>0</v>
      </c>
      <c r="BT190" s="94">
        <v>0</v>
      </c>
      <c r="BU190" s="94">
        <v>2.0000000000001101</v>
      </c>
      <c r="BV190" s="94">
        <v>1</v>
      </c>
      <c r="BW190" s="110">
        <f t="shared" si="14"/>
        <v>153.28690600000002</v>
      </c>
      <c r="BX190" s="110">
        <f t="shared" si="15"/>
        <v>0</v>
      </c>
      <c r="IS190" s="59"/>
      <c r="IT190" s="59"/>
      <c r="IU190" s="59"/>
      <c r="IV190" s="59"/>
    </row>
    <row r="191" spans="1:256" s="49" customFormat="1" ht="20.25" customHeight="1" x14ac:dyDescent="0.15">
      <c r="A191" s="261"/>
      <c r="B191" s="75" t="s">
        <v>54</v>
      </c>
      <c r="C191" s="74">
        <v>65.758410999999995</v>
      </c>
      <c r="D191" s="74">
        <v>27</v>
      </c>
      <c r="E191" s="82">
        <v>456.09773572797798</v>
      </c>
      <c r="F191" s="82">
        <v>270.856379</v>
      </c>
      <c r="G191" s="74">
        <v>39</v>
      </c>
      <c r="H191" s="74">
        <v>0</v>
      </c>
      <c r="I191" s="74">
        <v>0</v>
      </c>
      <c r="J191" s="74">
        <v>0</v>
      </c>
      <c r="K191" s="74">
        <v>0</v>
      </c>
      <c r="L191" s="74">
        <v>65.758410999999995</v>
      </c>
      <c r="M191" s="74">
        <v>27</v>
      </c>
      <c r="N191" s="74">
        <v>456.09773572797798</v>
      </c>
      <c r="O191" s="74">
        <v>94.055929000000006</v>
      </c>
      <c r="P191" s="74">
        <v>30</v>
      </c>
      <c r="Q191" s="74">
        <v>0.67</v>
      </c>
      <c r="R191" s="74">
        <v>2</v>
      </c>
      <c r="S191" s="74"/>
      <c r="T191" s="74">
        <v>0</v>
      </c>
      <c r="U191" s="74">
        <v>0</v>
      </c>
      <c r="V191" s="74">
        <v>65.013411000000005</v>
      </c>
      <c r="W191" s="74">
        <v>27</v>
      </c>
      <c r="X191" s="74">
        <v>450.93044521791199</v>
      </c>
      <c r="Y191" s="74">
        <v>73.311429000000004</v>
      </c>
      <c r="Z191" s="74">
        <v>28</v>
      </c>
      <c r="AA191" s="74">
        <v>0</v>
      </c>
      <c r="AB191" s="74">
        <v>0</v>
      </c>
      <c r="AC191" s="74">
        <v>8.6944999999999997</v>
      </c>
      <c r="AD191" s="74">
        <v>1</v>
      </c>
      <c r="AE191" s="74">
        <v>0.745</v>
      </c>
      <c r="AF191" s="74">
        <v>0</v>
      </c>
      <c r="AG191" s="74">
        <v>12.05</v>
      </c>
      <c r="AH191" s="74">
        <v>1</v>
      </c>
      <c r="AI191" s="74"/>
      <c r="AJ191" s="74"/>
      <c r="AK191" s="74"/>
      <c r="AL191" s="74"/>
      <c r="AM191" s="74"/>
      <c r="AN191" s="74"/>
      <c r="AO191" s="74"/>
      <c r="AP191" s="74"/>
      <c r="AQ191" s="74">
        <v>0</v>
      </c>
      <c r="AR191" s="74">
        <v>0</v>
      </c>
      <c r="AS191" s="74">
        <v>0</v>
      </c>
      <c r="AT191" s="74">
        <v>0</v>
      </c>
      <c r="AU191" s="74">
        <v>0</v>
      </c>
      <c r="AV191" s="74">
        <v>0</v>
      </c>
      <c r="AW191" s="74">
        <v>14.9893</v>
      </c>
      <c r="AX191" s="74">
        <v>1</v>
      </c>
      <c r="AY191" s="74">
        <v>0</v>
      </c>
      <c r="AZ191" s="74">
        <v>0</v>
      </c>
      <c r="BA191" s="74">
        <v>0</v>
      </c>
      <c r="BB191" s="74">
        <v>0</v>
      </c>
      <c r="BC191" s="74">
        <v>0</v>
      </c>
      <c r="BD191" s="74">
        <v>0</v>
      </c>
      <c r="BE191" s="74">
        <v>0</v>
      </c>
      <c r="BF191" s="74">
        <v>0</v>
      </c>
      <c r="BG191" s="74">
        <v>0</v>
      </c>
      <c r="BH191" s="74">
        <v>0</v>
      </c>
      <c r="BI191" s="74">
        <v>158.81115</v>
      </c>
      <c r="BJ191" s="74">
        <v>4</v>
      </c>
      <c r="BK191" s="74">
        <v>0</v>
      </c>
      <c r="BL191" s="74">
        <v>0</v>
      </c>
      <c r="BM191" s="74">
        <v>3</v>
      </c>
      <c r="BN191" s="74">
        <v>4</v>
      </c>
      <c r="BO191" s="74">
        <v>0</v>
      </c>
      <c r="BP191" s="74">
        <v>0</v>
      </c>
      <c r="BQ191" s="74">
        <v>0</v>
      </c>
      <c r="BR191" s="74">
        <v>0</v>
      </c>
      <c r="BS191" s="74"/>
      <c r="BT191" s="74"/>
      <c r="BU191" s="74"/>
      <c r="BV191" s="74"/>
      <c r="BW191" s="110">
        <f t="shared" si="14"/>
        <v>65.758410999999995</v>
      </c>
      <c r="BX191" s="110">
        <f t="shared" si="15"/>
        <v>0</v>
      </c>
      <c r="IS191" s="59"/>
      <c r="IT191" s="59"/>
      <c r="IU191" s="59"/>
      <c r="IV191" s="59"/>
    </row>
    <row r="192" spans="1:256" s="49" customFormat="1" ht="20.25" customHeight="1" x14ac:dyDescent="0.15">
      <c r="A192" s="261"/>
      <c r="B192" s="75" t="s">
        <v>57</v>
      </c>
      <c r="C192" s="74">
        <v>79.12</v>
      </c>
      <c r="D192" s="74">
        <v>104</v>
      </c>
      <c r="E192" s="82">
        <v>204.55015511892501</v>
      </c>
      <c r="F192" s="82">
        <v>297.02999999999997</v>
      </c>
      <c r="G192" s="74">
        <v>88</v>
      </c>
      <c r="H192" s="74"/>
      <c r="I192" s="74"/>
      <c r="J192" s="74"/>
      <c r="K192" s="74"/>
      <c r="L192" s="74">
        <v>74.58</v>
      </c>
      <c r="M192" s="74">
        <v>101</v>
      </c>
      <c r="N192" s="74">
        <v>196.936889358331</v>
      </c>
      <c r="O192" s="74">
        <v>240.98</v>
      </c>
      <c r="P192" s="74">
        <v>73</v>
      </c>
      <c r="Q192" s="74">
        <v>0.34</v>
      </c>
      <c r="R192" s="74">
        <v>3</v>
      </c>
      <c r="S192" s="74" t="e">
        <v>#DIV/0!</v>
      </c>
      <c r="T192" s="74">
        <v>11.75</v>
      </c>
      <c r="U192" s="74">
        <v>5</v>
      </c>
      <c r="V192" s="74">
        <v>53.78</v>
      </c>
      <c r="W192" s="74">
        <v>97</v>
      </c>
      <c r="X192" s="74">
        <v>142.01214681806201</v>
      </c>
      <c r="Y192" s="74">
        <v>198.58</v>
      </c>
      <c r="Z192" s="74">
        <v>64</v>
      </c>
      <c r="AA192" s="74"/>
      <c r="AB192" s="74"/>
      <c r="AC192" s="74"/>
      <c r="AD192" s="74"/>
      <c r="AE192" s="74">
        <v>20.8</v>
      </c>
      <c r="AF192" s="74">
        <v>4</v>
      </c>
      <c r="AG192" s="74">
        <v>42.4</v>
      </c>
      <c r="AH192" s="74">
        <v>9</v>
      </c>
      <c r="AI192" s="74"/>
      <c r="AJ192" s="74"/>
      <c r="AK192" s="74"/>
      <c r="AL192" s="74"/>
      <c r="AM192" s="74"/>
      <c r="AN192" s="74"/>
      <c r="AO192" s="74"/>
      <c r="AP192" s="74"/>
      <c r="AQ192" s="74">
        <v>0</v>
      </c>
      <c r="AR192" s="74">
        <v>0</v>
      </c>
      <c r="AS192" s="74">
        <v>0</v>
      </c>
      <c r="AT192" s="74">
        <v>2</v>
      </c>
      <c r="AU192" s="74"/>
      <c r="AV192" s="74"/>
      <c r="AW192" s="74"/>
      <c r="AX192" s="74"/>
      <c r="AY192" s="74"/>
      <c r="AZ192" s="74"/>
      <c r="BA192" s="74"/>
      <c r="BB192" s="74"/>
      <c r="BC192" s="74"/>
      <c r="BD192" s="74"/>
      <c r="BE192" s="74"/>
      <c r="BF192" s="74"/>
      <c r="BG192" s="74"/>
      <c r="BH192" s="74"/>
      <c r="BI192" s="74"/>
      <c r="BJ192" s="74"/>
      <c r="BK192" s="74">
        <v>4.54</v>
      </c>
      <c r="BL192" s="74">
        <v>3</v>
      </c>
      <c r="BM192" s="74">
        <v>56.05</v>
      </c>
      <c r="BN192" s="74">
        <v>13</v>
      </c>
      <c r="BO192" s="74"/>
      <c r="BP192" s="74"/>
      <c r="BQ192" s="74"/>
      <c r="BR192" s="74"/>
      <c r="BS192" s="74"/>
      <c r="BT192" s="74"/>
      <c r="BU192" s="74"/>
      <c r="BV192" s="74"/>
      <c r="BW192" s="110">
        <f t="shared" ref="BW192:BW256" si="22">H192+L192+AI192+AQ192+AU192+AY192+BC192+BG192+BK192+BO192+BS192</f>
        <v>79.12</v>
      </c>
      <c r="BX192" s="110">
        <f t="shared" ref="BX192:BX256" si="23">C192-BW192</f>
        <v>0</v>
      </c>
      <c r="IS192" s="59"/>
      <c r="IT192" s="59"/>
      <c r="IU192" s="59"/>
      <c r="IV192" s="59"/>
    </row>
    <row r="193" spans="1:256" s="49" customFormat="1" ht="20.25" customHeight="1" x14ac:dyDescent="0.15">
      <c r="A193" s="261"/>
      <c r="B193" s="75" t="s">
        <v>60</v>
      </c>
      <c r="C193" s="74">
        <v>117.150773</v>
      </c>
      <c r="D193" s="74">
        <v>739</v>
      </c>
      <c r="E193" s="82">
        <v>53.8253190489093</v>
      </c>
      <c r="F193" s="82">
        <v>1590.7829280000001</v>
      </c>
      <c r="G193" s="74">
        <v>899</v>
      </c>
      <c r="H193" s="74">
        <v>0.20649999999999999</v>
      </c>
      <c r="I193" s="74">
        <v>1</v>
      </c>
      <c r="J193" s="74">
        <v>478.26</v>
      </c>
      <c r="K193" s="74">
        <v>33</v>
      </c>
      <c r="L193" s="74">
        <v>95.959249</v>
      </c>
      <c r="M193" s="74">
        <v>225</v>
      </c>
      <c r="N193" s="74">
        <v>72.844295095095504</v>
      </c>
      <c r="O193" s="74">
        <v>966.92893800000002</v>
      </c>
      <c r="P193" s="74">
        <v>174</v>
      </c>
      <c r="Q193" s="74">
        <v>12.383094</v>
      </c>
      <c r="R193" s="74">
        <v>44</v>
      </c>
      <c r="S193" s="74">
        <v>89.651378747810796</v>
      </c>
      <c r="T193" s="74">
        <v>110.712144</v>
      </c>
      <c r="U193" s="74">
        <v>45</v>
      </c>
      <c r="V193" s="74">
        <v>79.794162999999998</v>
      </c>
      <c r="W193" s="74">
        <v>214</v>
      </c>
      <c r="X193" s="74">
        <v>60.609565211076898</v>
      </c>
      <c r="Y193" s="74">
        <v>951.246938</v>
      </c>
      <c r="Z193" s="74">
        <v>169</v>
      </c>
      <c r="AA193" s="74">
        <v>16.165085999999999</v>
      </c>
      <c r="AB193" s="74">
        <v>11</v>
      </c>
      <c r="AC193" s="74">
        <v>15.682</v>
      </c>
      <c r="AD193" s="74">
        <v>5</v>
      </c>
      <c r="AE193" s="74">
        <v>0</v>
      </c>
      <c r="AF193" s="74">
        <v>0</v>
      </c>
      <c r="AG193" s="74">
        <v>0</v>
      </c>
      <c r="AH193" s="74">
        <v>0</v>
      </c>
      <c r="AI193" s="74">
        <v>19.5336</v>
      </c>
      <c r="AJ193" s="74">
        <v>506</v>
      </c>
      <c r="AK193" s="74">
        <v>44.903314000000002</v>
      </c>
      <c r="AL193" s="74">
        <v>618</v>
      </c>
      <c r="AM193" s="74">
        <v>19.5336</v>
      </c>
      <c r="AN193" s="74">
        <v>506</v>
      </c>
      <c r="AO193" s="74">
        <v>44.903314000000002</v>
      </c>
      <c r="AP193" s="74">
        <v>618</v>
      </c>
      <c r="AQ193" s="74">
        <v>0</v>
      </c>
      <c r="AR193" s="74">
        <v>0</v>
      </c>
      <c r="AS193" s="74">
        <v>0.443</v>
      </c>
      <c r="AT193" s="74">
        <v>26</v>
      </c>
      <c r="AU193" s="74">
        <v>0</v>
      </c>
      <c r="AV193" s="74">
        <v>0</v>
      </c>
      <c r="AW193" s="74">
        <v>0</v>
      </c>
      <c r="AX193" s="74">
        <v>0</v>
      </c>
      <c r="AY193" s="74">
        <v>0</v>
      </c>
      <c r="AZ193" s="74">
        <v>0</v>
      </c>
      <c r="BA193" s="74">
        <v>26.204899999999999</v>
      </c>
      <c r="BB193" s="74">
        <v>4</v>
      </c>
      <c r="BC193" s="74">
        <v>0</v>
      </c>
      <c r="BD193" s="74">
        <v>0</v>
      </c>
      <c r="BE193" s="74">
        <v>0</v>
      </c>
      <c r="BF193" s="74">
        <v>0</v>
      </c>
      <c r="BG193" s="74">
        <v>0.47128999999999999</v>
      </c>
      <c r="BH193" s="74">
        <v>1</v>
      </c>
      <c r="BI193" s="74">
        <v>6.3</v>
      </c>
      <c r="BJ193" s="74">
        <v>9</v>
      </c>
      <c r="BK193" s="74">
        <v>0</v>
      </c>
      <c r="BL193" s="74">
        <v>1</v>
      </c>
      <c r="BM193" s="74">
        <v>52.666665999999999</v>
      </c>
      <c r="BN193" s="74">
        <v>35</v>
      </c>
      <c r="BO193" s="74">
        <v>0.98013399999999995</v>
      </c>
      <c r="BP193" s="74">
        <v>5</v>
      </c>
      <c r="BQ193" s="74">
        <v>15.07611</v>
      </c>
      <c r="BR193" s="74">
        <v>0</v>
      </c>
      <c r="BS193" s="74">
        <v>0</v>
      </c>
      <c r="BT193" s="74">
        <v>0</v>
      </c>
      <c r="BU193" s="74">
        <v>0</v>
      </c>
      <c r="BV193" s="74">
        <v>0</v>
      </c>
      <c r="BW193" s="110">
        <f t="shared" si="22"/>
        <v>117.15077300000002</v>
      </c>
      <c r="BX193" s="110">
        <f t="shared" si="23"/>
        <v>0</v>
      </c>
      <c r="IS193" s="59"/>
      <c r="IT193" s="59"/>
      <c r="IU193" s="59"/>
      <c r="IV193" s="59"/>
    </row>
    <row r="194" spans="1:256" s="49" customFormat="1" ht="20.25" customHeight="1" x14ac:dyDescent="0.15">
      <c r="A194" s="261"/>
      <c r="B194" s="75" t="s">
        <v>59</v>
      </c>
      <c r="C194" s="82">
        <v>129.33000000000001</v>
      </c>
      <c r="D194" s="83">
        <v>170</v>
      </c>
      <c r="E194" s="82">
        <v>62.469207361251996</v>
      </c>
      <c r="F194" s="82">
        <v>604.45000000000005</v>
      </c>
      <c r="G194" s="83">
        <v>67</v>
      </c>
      <c r="H194" s="82">
        <v>0</v>
      </c>
      <c r="I194" s="94">
        <v>0</v>
      </c>
      <c r="J194" s="82">
        <v>0</v>
      </c>
      <c r="K194" s="82">
        <v>0</v>
      </c>
      <c r="L194" s="82">
        <v>122.39</v>
      </c>
      <c r="M194" s="94">
        <v>145</v>
      </c>
      <c r="N194" s="83">
        <v>65.836471221086597</v>
      </c>
      <c r="O194" s="82">
        <v>530.75</v>
      </c>
      <c r="P194" s="85">
        <v>59</v>
      </c>
      <c r="Q194" s="82"/>
      <c r="R194" s="82"/>
      <c r="S194" s="82" t="e">
        <v>#VALUE!</v>
      </c>
      <c r="T194" s="82">
        <v>0</v>
      </c>
      <c r="U194" s="94">
        <v>0</v>
      </c>
      <c r="V194" s="82">
        <v>98.33</v>
      </c>
      <c r="W194" s="82">
        <v>109</v>
      </c>
      <c r="X194" s="83">
        <v>0</v>
      </c>
      <c r="Y194" s="82">
        <v>452.53</v>
      </c>
      <c r="Z194" s="82">
        <v>50</v>
      </c>
      <c r="AA194" s="82">
        <v>6.54</v>
      </c>
      <c r="AB194" s="102">
        <v>8</v>
      </c>
      <c r="AC194" s="82">
        <v>23.19</v>
      </c>
      <c r="AD194" s="94">
        <v>4</v>
      </c>
      <c r="AE194" s="82">
        <v>17.52</v>
      </c>
      <c r="AF194" s="94">
        <v>28</v>
      </c>
      <c r="AG194" s="82">
        <v>55.03</v>
      </c>
      <c r="AH194" s="94">
        <v>5</v>
      </c>
      <c r="AI194" s="94">
        <v>0</v>
      </c>
      <c r="AJ194" s="94">
        <v>0</v>
      </c>
      <c r="AK194" s="94">
        <v>0</v>
      </c>
      <c r="AL194" s="94">
        <v>0</v>
      </c>
      <c r="AM194" s="94">
        <v>0</v>
      </c>
      <c r="AN194" s="94">
        <v>0</v>
      </c>
      <c r="AO194" s="94">
        <v>0</v>
      </c>
      <c r="AP194" s="94">
        <v>0</v>
      </c>
      <c r="AQ194" s="82"/>
      <c r="AR194" s="94"/>
      <c r="AS194" s="82">
        <v>0</v>
      </c>
      <c r="AT194" s="82">
        <v>0</v>
      </c>
      <c r="AU194" s="94">
        <v>0</v>
      </c>
      <c r="AV194" s="94">
        <v>0</v>
      </c>
      <c r="AW194" s="94">
        <v>0</v>
      </c>
      <c r="AX194" s="94">
        <v>0</v>
      </c>
      <c r="AY194" s="82">
        <v>0</v>
      </c>
      <c r="AZ194" s="94">
        <v>0</v>
      </c>
      <c r="BA194" s="82">
        <v>0</v>
      </c>
      <c r="BB194" s="94">
        <v>0</v>
      </c>
      <c r="BC194" s="82">
        <v>0</v>
      </c>
      <c r="BD194" s="83">
        <v>0</v>
      </c>
      <c r="BE194" s="82">
        <v>0</v>
      </c>
      <c r="BF194" s="83">
        <v>0</v>
      </c>
      <c r="BG194" s="82"/>
      <c r="BH194" s="94"/>
      <c r="BI194" s="82"/>
      <c r="BJ194" s="82"/>
      <c r="BK194" s="82">
        <v>6.9399999999999995</v>
      </c>
      <c r="BL194" s="94">
        <v>25</v>
      </c>
      <c r="BM194" s="82">
        <v>73.7</v>
      </c>
      <c r="BN194" s="82">
        <v>8</v>
      </c>
      <c r="BO194" s="82"/>
      <c r="BP194" s="94">
        <v>0</v>
      </c>
      <c r="BQ194" s="82"/>
      <c r="BR194" s="94">
        <v>0</v>
      </c>
      <c r="BS194" s="82">
        <v>0</v>
      </c>
      <c r="BT194" s="94">
        <v>0</v>
      </c>
      <c r="BU194" s="82">
        <v>0</v>
      </c>
      <c r="BV194" s="94">
        <v>0</v>
      </c>
      <c r="BW194" s="110">
        <f t="shared" si="22"/>
        <v>129.33000000000001</v>
      </c>
      <c r="BX194" s="110">
        <f t="shared" si="23"/>
        <v>0</v>
      </c>
      <c r="IS194" s="59"/>
      <c r="IT194" s="59"/>
      <c r="IU194" s="59"/>
      <c r="IV194" s="59"/>
    </row>
    <row r="195" spans="1:256" s="49" customFormat="1" ht="20.25" customHeight="1" x14ac:dyDescent="0.15">
      <c r="A195" s="261"/>
      <c r="B195" s="75" t="s">
        <v>39</v>
      </c>
      <c r="C195" s="86">
        <v>268.818917</v>
      </c>
      <c r="D195" s="87">
        <v>679</v>
      </c>
      <c r="E195" s="82">
        <v>40.196228574631903</v>
      </c>
      <c r="F195" s="82">
        <v>1864.7982300000001</v>
      </c>
      <c r="G195" s="86">
        <v>811</v>
      </c>
      <c r="H195" s="89">
        <v>0</v>
      </c>
      <c r="I195" s="89">
        <v>0</v>
      </c>
      <c r="J195" s="89">
        <v>0</v>
      </c>
      <c r="K195" s="89">
        <v>0</v>
      </c>
      <c r="L195" s="89">
        <v>227.743617</v>
      </c>
      <c r="M195" s="89">
        <v>595</v>
      </c>
      <c r="N195" s="87">
        <v>35.118534195956101</v>
      </c>
      <c r="O195" s="89">
        <v>1760.3133319999999</v>
      </c>
      <c r="P195" s="95">
        <v>693</v>
      </c>
      <c r="Q195" s="95">
        <v>4.3274999999999997</v>
      </c>
      <c r="R195" s="89">
        <v>21</v>
      </c>
      <c r="S195" s="87">
        <v>-2228.3728115345002</v>
      </c>
      <c r="T195" s="95">
        <v>41.141100000000002</v>
      </c>
      <c r="U195" s="89">
        <v>20</v>
      </c>
      <c r="V195" s="95">
        <v>227.74359999999999</v>
      </c>
      <c r="W195" s="89">
        <v>595</v>
      </c>
      <c r="X195" s="87">
        <v>35.1185315745211</v>
      </c>
      <c r="Y195" s="95">
        <v>1760.3133</v>
      </c>
      <c r="Z195" s="95">
        <v>693</v>
      </c>
      <c r="AA195" s="95">
        <v>0</v>
      </c>
      <c r="AB195" s="89">
        <v>0</v>
      </c>
      <c r="AC195" s="95">
        <v>0</v>
      </c>
      <c r="AD195" s="89">
        <v>0</v>
      </c>
      <c r="AE195" s="95">
        <v>0</v>
      </c>
      <c r="AF195" s="103">
        <v>0</v>
      </c>
      <c r="AG195" s="95">
        <v>0</v>
      </c>
      <c r="AH195" s="103">
        <v>0</v>
      </c>
      <c r="AI195" s="89">
        <v>5.0308000000000002</v>
      </c>
      <c r="AJ195" s="89">
        <v>74</v>
      </c>
      <c r="AK195" s="89">
        <v>6.3379000000000003</v>
      </c>
      <c r="AL195" s="89">
        <v>78</v>
      </c>
      <c r="AM195" s="89">
        <v>5.0308000000000002</v>
      </c>
      <c r="AN195" s="89">
        <v>74</v>
      </c>
      <c r="AO195" s="89">
        <v>6.3379000000000003</v>
      </c>
      <c r="AP195" s="89">
        <v>78</v>
      </c>
      <c r="AQ195" s="106">
        <v>0</v>
      </c>
      <c r="AR195" s="103">
        <v>0</v>
      </c>
      <c r="AS195" s="106">
        <v>0</v>
      </c>
      <c r="AT195" s="103">
        <v>0</v>
      </c>
      <c r="AU195" s="89">
        <v>0</v>
      </c>
      <c r="AV195" s="89">
        <v>0</v>
      </c>
      <c r="AW195" s="89">
        <v>0</v>
      </c>
      <c r="AX195" s="89">
        <v>0</v>
      </c>
      <c r="AY195" s="95">
        <v>0</v>
      </c>
      <c r="AZ195" s="95">
        <v>0</v>
      </c>
      <c r="BA195" s="95">
        <v>0</v>
      </c>
      <c r="BB195" s="95">
        <v>0</v>
      </c>
      <c r="BC195" s="95">
        <v>0</v>
      </c>
      <c r="BD195" s="95">
        <v>0</v>
      </c>
      <c r="BE195" s="95">
        <v>0</v>
      </c>
      <c r="BF195" s="95">
        <v>0</v>
      </c>
      <c r="BG195" s="95">
        <v>30.078700000000001</v>
      </c>
      <c r="BH195" s="103">
        <v>4</v>
      </c>
      <c r="BI195" s="95">
        <v>76.997812999999994</v>
      </c>
      <c r="BJ195" s="103">
        <v>21</v>
      </c>
      <c r="BK195" s="106">
        <v>5.9657999999999998</v>
      </c>
      <c r="BL195" s="103">
        <v>6</v>
      </c>
      <c r="BM195" s="106">
        <v>19.649184999999999</v>
      </c>
      <c r="BN195" s="103">
        <v>18</v>
      </c>
      <c r="BO195" s="89">
        <v>0</v>
      </c>
      <c r="BP195" s="89">
        <v>0</v>
      </c>
      <c r="BQ195" s="89">
        <v>1.5</v>
      </c>
      <c r="BR195" s="89">
        <v>1E-4</v>
      </c>
      <c r="BS195" s="89">
        <v>-1.7763568394002501E-15</v>
      </c>
      <c r="BT195" s="103">
        <v>0</v>
      </c>
      <c r="BU195" s="89">
        <v>1.59872115546023E-13</v>
      </c>
      <c r="BV195" s="103">
        <v>0.99990000000000001</v>
      </c>
      <c r="BW195" s="110">
        <f t="shared" si="22"/>
        <v>268.818917</v>
      </c>
      <c r="BX195" s="110">
        <f t="shared" si="23"/>
        <v>0</v>
      </c>
      <c r="IS195" s="59"/>
      <c r="IT195" s="59"/>
      <c r="IU195" s="59"/>
      <c r="IV195" s="59"/>
    </row>
    <row r="196" spans="1:256" s="49" customFormat="1" ht="20.25" customHeight="1" x14ac:dyDescent="0.15">
      <c r="A196" s="261"/>
      <c r="B196" s="75" t="s">
        <v>58</v>
      </c>
      <c r="C196" s="74">
        <v>31.586386000000001</v>
      </c>
      <c r="D196" s="74">
        <v>94</v>
      </c>
      <c r="E196" s="82">
        <v>10.9060937929661</v>
      </c>
      <c r="F196" s="82">
        <v>490.45894800000002</v>
      </c>
      <c r="G196" s="74">
        <v>90</v>
      </c>
      <c r="H196" s="74">
        <v>0</v>
      </c>
      <c r="I196" s="74">
        <v>0</v>
      </c>
      <c r="J196" s="74">
        <v>0</v>
      </c>
      <c r="K196" s="74">
        <v>0</v>
      </c>
      <c r="L196" s="74">
        <v>28.887685999999999</v>
      </c>
      <c r="M196" s="74">
        <v>90</v>
      </c>
      <c r="N196" s="74">
        <v>33.0769744530838</v>
      </c>
      <c r="O196" s="74">
        <v>338.81564800000001</v>
      </c>
      <c r="P196" s="74">
        <v>60</v>
      </c>
      <c r="Q196" s="74">
        <v>0</v>
      </c>
      <c r="R196" s="74">
        <v>0</v>
      </c>
      <c r="S196" s="74"/>
      <c r="T196" s="74">
        <v>15.69</v>
      </c>
      <c r="U196" s="74">
        <v>7</v>
      </c>
      <c r="V196" s="74">
        <v>28.887685999999999</v>
      </c>
      <c r="W196" s="74">
        <v>90</v>
      </c>
      <c r="X196" s="74">
        <v>33.081262701061803</v>
      </c>
      <c r="Y196" s="74">
        <v>336.81564800000001</v>
      </c>
      <c r="Z196" s="74">
        <v>59</v>
      </c>
      <c r="AA196" s="74">
        <v>0</v>
      </c>
      <c r="AB196" s="74">
        <v>0</v>
      </c>
      <c r="AC196" s="74">
        <v>2</v>
      </c>
      <c r="AD196" s="74">
        <v>1</v>
      </c>
      <c r="AE196" s="74">
        <v>0</v>
      </c>
      <c r="AF196" s="74">
        <v>0</v>
      </c>
      <c r="AG196" s="74">
        <v>0</v>
      </c>
      <c r="AH196" s="74">
        <v>0</v>
      </c>
      <c r="AI196" s="74">
        <v>0</v>
      </c>
      <c r="AJ196" s="74">
        <v>0</v>
      </c>
      <c r="AK196" s="74">
        <v>0</v>
      </c>
      <c r="AL196" s="74">
        <v>0</v>
      </c>
      <c r="AM196" s="74"/>
      <c r="AN196" s="74"/>
      <c r="AO196" s="74"/>
      <c r="AP196" s="74"/>
      <c r="AQ196" s="74">
        <v>0</v>
      </c>
      <c r="AR196" s="74">
        <v>0</v>
      </c>
      <c r="AS196" s="74">
        <v>0</v>
      </c>
      <c r="AT196" s="74">
        <v>0</v>
      </c>
      <c r="AU196" s="74">
        <v>0</v>
      </c>
      <c r="AV196" s="74">
        <v>0</v>
      </c>
      <c r="AW196" s="74">
        <v>0</v>
      </c>
      <c r="AX196" s="74">
        <v>0</v>
      </c>
      <c r="AY196" s="74">
        <v>0</v>
      </c>
      <c r="AZ196" s="74">
        <v>0</v>
      </c>
      <c r="BA196" s="74">
        <v>0</v>
      </c>
      <c r="BB196" s="74">
        <v>0</v>
      </c>
      <c r="BC196" s="74"/>
      <c r="BD196" s="74"/>
      <c r="BE196" s="74"/>
      <c r="BF196" s="74"/>
      <c r="BG196" s="74">
        <v>2.6987000000000001</v>
      </c>
      <c r="BH196" s="74">
        <v>4</v>
      </c>
      <c r="BI196" s="74">
        <v>106.74</v>
      </c>
      <c r="BJ196" s="74">
        <v>24</v>
      </c>
      <c r="BK196" s="74">
        <v>0</v>
      </c>
      <c r="BL196" s="74">
        <v>0</v>
      </c>
      <c r="BM196" s="74">
        <v>44.903300000000002</v>
      </c>
      <c r="BN196" s="74">
        <v>6</v>
      </c>
      <c r="BO196" s="74"/>
      <c r="BP196" s="74"/>
      <c r="BQ196" s="74"/>
      <c r="BR196" s="74"/>
      <c r="BS196" s="74"/>
      <c r="BT196" s="74"/>
      <c r="BU196" s="74"/>
      <c r="BV196" s="74"/>
      <c r="BW196" s="110">
        <f t="shared" si="22"/>
        <v>31.586385999999997</v>
      </c>
      <c r="BX196" s="110">
        <f t="shared" si="23"/>
        <v>0</v>
      </c>
      <c r="IS196" s="59"/>
      <c r="IT196" s="59"/>
      <c r="IU196" s="59"/>
      <c r="IV196" s="59"/>
    </row>
    <row r="197" spans="1:256" s="49" customFormat="1" ht="20.25" customHeight="1" x14ac:dyDescent="0.15">
      <c r="A197" s="261"/>
      <c r="B197" s="75" t="s">
        <v>64</v>
      </c>
      <c r="C197" s="74">
        <v>0.313</v>
      </c>
      <c r="D197" s="74">
        <v>1</v>
      </c>
      <c r="E197" s="82">
        <v>11.3818181818182</v>
      </c>
      <c r="F197" s="82">
        <v>3.4496500000000001</v>
      </c>
      <c r="G197" s="74">
        <v>6</v>
      </c>
      <c r="H197" s="74"/>
      <c r="I197" s="74"/>
      <c r="J197" s="74"/>
      <c r="K197" s="74"/>
      <c r="L197" s="74">
        <v>0.313</v>
      </c>
      <c r="M197" s="74">
        <v>1</v>
      </c>
      <c r="N197" s="74">
        <v>11.3818181818182</v>
      </c>
      <c r="O197" s="74">
        <v>2.34965</v>
      </c>
      <c r="P197" s="74">
        <v>4</v>
      </c>
      <c r="Q197" s="74"/>
      <c r="R197" s="74"/>
      <c r="S197" s="74"/>
      <c r="T197" s="74"/>
      <c r="U197" s="74"/>
      <c r="V197" s="74">
        <v>0.313</v>
      </c>
      <c r="W197" s="74">
        <v>1</v>
      </c>
      <c r="X197" s="74">
        <v>11.3818181818182</v>
      </c>
      <c r="Y197" s="74">
        <v>2.34965</v>
      </c>
      <c r="Z197" s="74">
        <v>4</v>
      </c>
      <c r="AA197" s="74"/>
      <c r="AB197" s="74"/>
      <c r="AC197" s="74"/>
      <c r="AD197" s="74"/>
      <c r="AE197" s="74"/>
      <c r="AF197" s="74"/>
      <c r="AG197" s="74"/>
      <c r="AH197" s="74"/>
      <c r="AI197" s="74">
        <v>0</v>
      </c>
      <c r="AJ197" s="74">
        <v>0</v>
      </c>
      <c r="AK197" s="74">
        <v>0</v>
      </c>
      <c r="AL197" s="74">
        <v>0</v>
      </c>
      <c r="AM197" s="74">
        <v>0</v>
      </c>
      <c r="AN197" s="74">
        <v>0</v>
      </c>
      <c r="AO197" s="74">
        <v>0</v>
      </c>
      <c r="AP197" s="74">
        <v>0</v>
      </c>
      <c r="AQ197" s="74"/>
      <c r="AR197" s="74"/>
      <c r="AS197" s="74"/>
      <c r="AT197" s="74"/>
      <c r="AU197" s="74"/>
      <c r="AV197" s="74"/>
      <c r="AW197" s="74">
        <v>0</v>
      </c>
      <c r="AX197" s="74">
        <v>0</v>
      </c>
      <c r="AY197" s="74">
        <v>0</v>
      </c>
      <c r="AZ197" s="74">
        <v>0</v>
      </c>
      <c r="BA197" s="74"/>
      <c r="BB197" s="74"/>
      <c r="BC197" s="74"/>
      <c r="BD197" s="74"/>
      <c r="BE197" s="74"/>
      <c r="BF197" s="74"/>
      <c r="BG197" s="74"/>
      <c r="BH197" s="74"/>
      <c r="BI197" s="74">
        <v>0</v>
      </c>
      <c r="BJ197" s="74">
        <v>0</v>
      </c>
      <c r="BK197" s="74">
        <v>0</v>
      </c>
      <c r="BL197" s="74">
        <v>0</v>
      </c>
      <c r="BM197" s="74">
        <v>1.1000000000000001</v>
      </c>
      <c r="BN197" s="74">
        <v>2</v>
      </c>
      <c r="BO197" s="74"/>
      <c r="BP197" s="74"/>
      <c r="BQ197" s="74"/>
      <c r="BR197" s="74"/>
      <c r="BS197" s="74"/>
      <c r="BT197" s="74"/>
      <c r="BU197" s="74"/>
      <c r="BV197" s="74"/>
      <c r="BW197" s="110">
        <f t="shared" si="22"/>
        <v>0.313</v>
      </c>
      <c r="BX197" s="110">
        <f t="shared" si="23"/>
        <v>0</v>
      </c>
      <c r="IS197" s="59"/>
      <c r="IT197" s="59"/>
      <c r="IU197" s="59"/>
      <c r="IV197" s="59"/>
    </row>
    <row r="198" spans="1:256" s="52" customFormat="1" ht="20.25" customHeight="1" x14ac:dyDescent="0.15">
      <c r="A198" s="261"/>
      <c r="B198" s="90" t="s">
        <v>17</v>
      </c>
      <c r="C198" s="91">
        <f>C180+C181+C182+C183+C184+C185+C186+C187+C188+C189+C190+C191+C192+C193+C194+C195+C196+C197</f>
        <v>9502.5159970001005</v>
      </c>
      <c r="D198" s="91">
        <f t="shared" ref="D198:AI198" si="24">D180+D181+D182+D183+D184+D185+D186+D187+D188+D189+D190+D191+D192+D193+D194+D195+D196+D197</f>
        <v>21241</v>
      </c>
      <c r="E198" s="234">
        <f>C198/各地承保!D197*100</f>
        <v>25.0337308037317</v>
      </c>
      <c r="F198" s="234">
        <f t="shared" si="24"/>
        <v>43554.575421000001</v>
      </c>
      <c r="G198" s="91">
        <f t="shared" si="24"/>
        <v>15781</v>
      </c>
      <c r="H198" s="91">
        <f t="shared" si="24"/>
        <v>6.6142789999999998</v>
      </c>
      <c r="I198" s="91">
        <f t="shared" si="24"/>
        <v>7</v>
      </c>
      <c r="J198" s="91">
        <f t="shared" si="24"/>
        <v>1128.0258000000001</v>
      </c>
      <c r="K198" s="91">
        <f t="shared" si="24"/>
        <v>81</v>
      </c>
      <c r="L198" s="91">
        <f t="shared" si="24"/>
        <v>7681.2045882943012</v>
      </c>
      <c r="M198" s="91">
        <f t="shared" si="24"/>
        <v>10396</v>
      </c>
      <c r="N198" s="91">
        <f>L198/各地承保!N197*100</f>
        <v>50.676831403240605</v>
      </c>
      <c r="O198" s="91">
        <f t="shared" si="24"/>
        <v>35643.901483999995</v>
      </c>
      <c r="P198" s="91">
        <f t="shared" si="24"/>
        <v>11078</v>
      </c>
      <c r="Q198" s="91">
        <f t="shared" si="24"/>
        <v>660.80018500000006</v>
      </c>
      <c r="R198" s="91">
        <f t="shared" si="24"/>
        <v>1011</v>
      </c>
      <c r="S198" s="91">
        <f>Q198/各地承保!T197*100</f>
        <v>133.84424789051255</v>
      </c>
      <c r="T198" s="91">
        <f t="shared" si="24"/>
        <v>3184.1550990000001</v>
      </c>
      <c r="U198" s="91">
        <f t="shared" si="24"/>
        <v>1120</v>
      </c>
      <c r="V198" s="91">
        <f t="shared" si="24"/>
        <v>7414.782712294299</v>
      </c>
      <c r="W198" s="91">
        <f t="shared" si="24"/>
        <v>10024</v>
      </c>
      <c r="X198" s="91">
        <f>V198/各地承保!Z197*100</f>
        <v>49.76881957753848</v>
      </c>
      <c r="Y198" s="91">
        <f t="shared" si="24"/>
        <v>34484.004087000008</v>
      </c>
      <c r="Z198" s="91">
        <f t="shared" si="24"/>
        <v>10612</v>
      </c>
      <c r="AA198" s="91">
        <f t="shared" si="24"/>
        <v>197.31844699999999</v>
      </c>
      <c r="AB198" s="91">
        <f t="shared" si="24"/>
        <v>304</v>
      </c>
      <c r="AC198" s="91">
        <f t="shared" si="24"/>
        <v>874.86503399999992</v>
      </c>
      <c r="AD198" s="91">
        <f t="shared" si="24"/>
        <v>399</v>
      </c>
      <c r="AE198" s="91">
        <f t="shared" si="24"/>
        <v>69.103412000000006</v>
      </c>
      <c r="AF198" s="91">
        <f t="shared" si="24"/>
        <v>68</v>
      </c>
      <c r="AG198" s="91">
        <f t="shared" si="24"/>
        <v>285.032331</v>
      </c>
      <c r="AH198" s="91">
        <f t="shared" si="24"/>
        <v>67</v>
      </c>
      <c r="AI198" s="91">
        <f t="shared" si="24"/>
        <v>779.23149574719992</v>
      </c>
      <c r="AJ198" s="91">
        <f t="shared" ref="AJ198:BV198" si="25">AJ180+AJ181+AJ182+AJ183+AJ184+AJ185+AJ186+AJ187+AJ188+AJ189+AJ190+AJ191+AJ192+AJ193+AJ194+AJ195+AJ196+AJ197</f>
        <v>7478</v>
      </c>
      <c r="AK198" s="91">
        <f t="shared" si="25"/>
        <v>634.00504100000001</v>
      </c>
      <c r="AL198" s="91">
        <f t="shared" si="25"/>
        <v>2907</v>
      </c>
      <c r="AM198" s="91">
        <f t="shared" si="25"/>
        <v>779.23149574719992</v>
      </c>
      <c r="AN198" s="91">
        <f t="shared" si="25"/>
        <v>7478</v>
      </c>
      <c r="AO198" s="91">
        <f t="shared" si="25"/>
        <v>634.00504100000001</v>
      </c>
      <c r="AP198" s="91">
        <f t="shared" si="25"/>
        <v>2907</v>
      </c>
      <c r="AQ198" s="91">
        <f t="shared" si="25"/>
        <v>97.891192317399998</v>
      </c>
      <c r="AR198" s="91">
        <f t="shared" si="25"/>
        <v>1232</v>
      </c>
      <c r="AS198" s="91">
        <f t="shared" si="25"/>
        <v>37.242926999999995</v>
      </c>
      <c r="AT198" s="91">
        <f t="shared" si="25"/>
        <v>138</v>
      </c>
      <c r="AU198" s="91">
        <f t="shared" si="25"/>
        <v>0</v>
      </c>
      <c r="AV198" s="91">
        <f t="shared" si="25"/>
        <v>0</v>
      </c>
      <c r="AW198" s="91">
        <f t="shared" si="25"/>
        <v>98.550865000000002</v>
      </c>
      <c r="AX198" s="91">
        <f t="shared" si="25"/>
        <v>7</v>
      </c>
      <c r="AY198" s="91">
        <f t="shared" si="25"/>
        <v>3.4195540000000002</v>
      </c>
      <c r="AZ198" s="91">
        <f t="shared" si="25"/>
        <v>4</v>
      </c>
      <c r="BA198" s="91">
        <f t="shared" si="25"/>
        <v>153.42820699999999</v>
      </c>
      <c r="BB198" s="91">
        <f t="shared" si="25"/>
        <v>18</v>
      </c>
      <c r="BC198" s="91">
        <f t="shared" si="25"/>
        <v>0</v>
      </c>
      <c r="BD198" s="91">
        <f t="shared" si="25"/>
        <v>0</v>
      </c>
      <c r="BE198" s="91">
        <f t="shared" si="25"/>
        <v>0.8</v>
      </c>
      <c r="BF198" s="91">
        <f t="shared" si="25"/>
        <v>1</v>
      </c>
      <c r="BG198" s="91">
        <f t="shared" si="25"/>
        <v>285.58373101870001</v>
      </c>
      <c r="BH198" s="91">
        <f t="shared" si="25"/>
        <v>143</v>
      </c>
      <c r="BI198" s="91">
        <f t="shared" si="25"/>
        <v>2813.3048149999995</v>
      </c>
      <c r="BJ198" s="91">
        <f t="shared" si="25"/>
        <v>501</v>
      </c>
      <c r="BK198" s="91">
        <f t="shared" si="25"/>
        <v>359.62721656790001</v>
      </c>
      <c r="BL198" s="91">
        <f t="shared" si="25"/>
        <v>937</v>
      </c>
      <c r="BM198" s="91">
        <f t="shared" si="25"/>
        <v>2677.3880970000005</v>
      </c>
      <c r="BN198" s="91">
        <f t="shared" si="25"/>
        <v>886</v>
      </c>
      <c r="BO198" s="91">
        <f t="shared" si="25"/>
        <v>281.3431550546</v>
      </c>
      <c r="BP198" s="91">
        <f t="shared" si="25"/>
        <v>1040</v>
      </c>
      <c r="BQ198" s="91">
        <f t="shared" si="25"/>
        <v>102.20614500000001</v>
      </c>
      <c r="BR198" s="91">
        <f t="shared" si="25"/>
        <v>125.0001</v>
      </c>
      <c r="BS198" s="91">
        <f t="shared" si="25"/>
        <v>7.6007849999995765</v>
      </c>
      <c r="BT198" s="91">
        <f t="shared" si="25"/>
        <v>4</v>
      </c>
      <c r="BU198" s="91">
        <f t="shared" si="25"/>
        <v>265.72204000000119</v>
      </c>
      <c r="BV198" s="91">
        <f t="shared" si="25"/>
        <v>38.999899999999997</v>
      </c>
      <c r="BW198" s="110">
        <f t="shared" si="22"/>
        <v>9502.5159970000987</v>
      </c>
      <c r="BX198" s="110">
        <f t="shared" si="23"/>
        <v>0</v>
      </c>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c r="GX198" s="56"/>
      <c r="GY198" s="56"/>
      <c r="GZ198" s="56"/>
      <c r="HA198" s="56"/>
      <c r="HB198" s="56"/>
      <c r="HC198" s="56"/>
      <c r="HD198" s="56"/>
      <c r="HE198" s="56"/>
      <c r="HF198" s="56"/>
      <c r="HG198" s="56"/>
      <c r="HH198" s="56"/>
      <c r="HI198" s="56"/>
      <c r="HJ198" s="56"/>
      <c r="HK198" s="56"/>
      <c r="HL198" s="56"/>
      <c r="HM198" s="56"/>
      <c r="HN198" s="56"/>
      <c r="HO198" s="56"/>
      <c r="HP198" s="56"/>
      <c r="HQ198" s="56"/>
      <c r="HR198" s="56"/>
      <c r="HS198" s="56"/>
      <c r="HT198" s="56"/>
      <c r="HU198" s="56"/>
      <c r="HV198" s="56"/>
      <c r="HW198" s="56"/>
      <c r="HX198" s="56"/>
      <c r="HY198" s="56"/>
      <c r="HZ198" s="56"/>
      <c r="IA198" s="56"/>
      <c r="IB198" s="56"/>
      <c r="IC198" s="56"/>
      <c r="ID198" s="56"/>
      <c r="IE198" s="56"/>
      <c r="IF198" s="56"/>
      <c r="IG198" s="56"/>
      <c r="IH198" s="56"/>
      <c r="II198" s="56"/>
      <c r="IJ198" s="56"/>
      <c r="IK198" s="56"/>
      <c r="IL198" s="56"/>
      <c r="IM198" s="56"/>
      <c r="IN198" s="56"/>
      <c r="IO198" s="56"/>
      <c r="IP198" s="56"/>
      <c r="IQ198" s="56"/>
      <c r="IR198" s="56"/>
      <c r="IS198" s="56"/>
      <c r="IT198" s="56"/>
      <c r="IU198" s="56"/>
      <c r="IV198" s="56"/>
    </row>
    <row r="199" spans="1:256" s="49" customFormat="1" ht="20.25" customHeight="1" x14ac:dyDescent="0.15">
      <c r="A199" s="261" t="s">
        <v>83</v>
      </c>
      <c r="B199" s="75" t="s">
        <v>74</v>
      </c>
      <c r="C199" s="74">
        <v>1997.9938950000001</v>
      </c>
      <c r="D199" s="74">
        <v>8203</v>
      </c>
      <c r="E199" s="82">
        <v>41.7980782755142</v>
      </c>
      <c r="F199" s="82">
        <v>9640.7187350000004</v>
      </c>
      <c r="G199" s="74">
        <v>2210</v>
      </c>
      <c r="H199" s="74">
        <v>0</v>
      </c>
      <c r="I199" s="74">
        <v>0</v>
      </c>
      <c r="J199" s="74">
        <v>1270.4265600000001</v>
      </c>
      <c r="K199" s="74">
        <v>6</v>
      </c>
      <c r="L199" s="74">
        <v>1189.1686259999999</v>
      </c>
      <c r="M199" s="74">
        <v>2687</v>
      </c>
      <c r="N199" s="74"/>
      <c r="O199" s="74">
        <v>6866.7734380000002</v>
      </c>
      <c r="P199" s="74">
        <v>1896</v>
      </c>
      <c r="Q199" s="74">
        <v>11.519864999999999</v>
      </c>
      <c r="R199" s="74">
        <v>25</v>
      </c>
      <c r="S199" s="74"/>
      <c r="T199" s="74">
        <v>323.77773000000002</v>
      </c>
      <c r="U199" s="74">
        <v>43</v>
      </c>
      <c r="V199" s="74">
        <v>1142.794355</v>
      </c>
      <c r="W199" s="74">
        <v>2531</v>
      </c>
      <c r="X199" s="74"/>
      <c r="Y199" s="74">
        <v>6207.5578759999999</v>
      </c>
      <c r="Z199" s="74">
        <v>1754</v>
      </c>
      <c r="AA199" s="74">
        <v>25.270667</v>
      </c>
      <c r="AB199" s="74">
        <v>107</v>
      </c>
      <c r="AC199" s="74">
        <v>338.85775699999999</v>
      </c>
      <c r="AD199" s="74">
        <v>85</v>
      </c>
      <c r="AE199" s="74">
        <v>21.103604000000001</v>
      </c>
      <c r="AF199" s="74">
        <v>49</v>
      </c>
      <c r="AG199" s="74">
        <v>320.35780499999998</v>
      </c>
      <c r="AH199" s="74">
        <v>57</v>
      </c>
      <c r="AI199" s="74">
        <v>196.69947999999999</v>
      </c>
      <c r="AJ199" s="74">
        <v>3061</v>
      </c>
      <c r="AK199" s="74">
        <v>18.578469999999999</v>
      </c>
      <c r="AL199" s="74">
        <v>56</v>
      </c>
      <c r="AM199" s="74">
        <v>195.79628</v>
      </c>
      <c r="AN199" s="74">
        <v>3051</v>
      </c>
      <c r="AO199" s="74">
        <v>8.6784700000000008</v>
      </c>
      <c r="AP199" s="74">
        <v>54</v>
      </c>
      <c r="AQ199" s="74">
        <v>1.97</v>
      </c>
      <c r="AR199" s="74">
        <v>26</v>
      </c>
      <c r="AS199" s="74">
        <v>0.15</v>
      </c>
      <c r="AT199" s="74">
        <v>6</v>
      </c>
      <c r="AU199" s="74">
        <v>2.3581889999999999</v>
      </c>
      <c r="AV199" s="74">
        <v>1</v>
      </c>
      <c r="AW199" s="74">
        <v>0</v>
      </c>
      <c r="AX199" s="74">
        <v>0</v>
      </c>
      <c r="AY199" s="74">
        <v>0.69850000000000001</v>
      </c>
      <c r="AZ199" s="74">
        <v>3</v>
      </c>
      <c r="BA199" s="74">
        <v>3.9438</v>
      </c>
      <c r="BB199" s="74">
        <v>1</v>
      </c>
      <c r="BC199" s="74">
        <v>0</v>
      </c>
      <c r="BD199" s="74">
        <v>0</v>
      </c>
      <c r="BE199" s="74">
        <v>0</v>
      </c>
      <c r="BF199" s="74">
        <v>0</v>
      </c>
      <c r="BG199" s="74">
        <v>96.578427000000005</v>
      </c>
      <c r="BH199" s="74">
        <v>39</v>
      </c>
      <c r="BI199" s="74">
        <v>939.28616699999998</v>
      </c>
      <c r="BJ199" s="74">
        <v>160</v>
      </c>
      <c r="BK199" s="74">
        <v>72.551520999999994</v>
      </c>
      <c r="BL199" s="74">
        <v>603</v>
      </c>
      <c r="BM199" s="74">
        <v>541.56029999999998</v>
      </c>
      <c r="BN199" s="74">
        <v>85</v>
      </c>
      <c r="BO199" s="74">
        <v>437.96915200000001</v>
      </c>
      <c r="BP199" s="74">
        <v>1783</v>
      </c>
      <c r="BQ199" s="74">
        <v>0</v>
      </c>
      <c r="BR199" s="74">
        <v>0</v>
      </c>
      <c r="BS199" s="74">
        <v>0</v>
      </c>
      <c r="BT199" s="74">
        <v>0</v>
      </c>
      <c r="BU199" s="74">
        <v>-1.02318153949454E-12</v>
      </c>
      <c r="BV199" s="74">
        <v>0</v>
      </c>
      <c r="BW199" s="110">
        <f t="shared" si="22"/>
        <v>1997.9938950000001</v>
      </c>
      <c r="BX199" s="110">
        <f t="shared" si="23"/>
        <v>0</v>
      </c>
      <c r="IS199" s="59"/>
      <c r="IT199" s="59"/>
      <c r="IU199" s="59"/>
      <c r="IV199" s="59"/>
    </row>
    <row r="200" spans="1:256" s="53" customFormat="1" ht="20.25" customHeight="1" x14ac:dyDescent="0.15">
      <c r="A200" s="261"/>
      <c r="B200" s="69" t="s">
        <v>31</v>
      </c>
      <c r="C200" s="74">
        <v>700.09977200000003</v>
      </c>
      <c r="D200" s="74">
        <v>1941</v>
      </c>
      <c r="E200" s="82">
        <v>36.021239123548298</v>
      </c>
      <c r="F200" s="82">
        <v>2516.3977960000002</v>
      </c>
      <c r="G200" s="74">
        <v>1262</v>
      </c>
      <c r="H200" s="74">
        <v>1.5672740000000001</v>
      </c>
      <c r="I200" s="74">
        <v>6</v>
      </c>
      <c r="J200" s="74">
        <v>90.301596000000004</v>
      </c>
      <c r="K200" s="74">
        <v>25</v>
      </c>
      <c r="L200" s="74">
        <v>620.89587200000005</v>
      </c>
      <c r="M200" s="74">
        <v>1211</v>
      </c>
      <c r="N200" s="74">
        <v>41.911205359321698</v>
      </c>
      <c r="O200" s="74">
        <v>1637.9909170000001</v>
      </c>
      <c r="P200" s="74">
        <v>541</v>
      </c>
      <c r="Q200" s="74">
        <v>101.73163099999999</v>
      </c>
      <c r="R200" s="74">
        <v>151</v>
      </c>
      <c r="S200" s="74">
        <v>39.291583679187497</v>
      </c>
      <c r="T200" s="74">
        <v>155.16018399999999</v>
      </c>
      <c r="U200" s="74">
        <v>65</v>
      </c>
      <c r="V200" s="74">
        <v>603.60686199999998</v>
      </c>
      <c r="W200" s="74">
        <v>1193</v>
      </c>
      <c r="X200" s="74">
        <v>41.296334254476498</v>
      </c>
      <c r="Y200" s="74">
        <v>1593.2464070000001</v>
      </c>
      <c r="Z200" s="74">
        <v>523</v>
      </c>
      <c r="AA200" s="74">
        <v>17.289010000000001</v>
      </c>
      <c r="AB200" s="74">
        <v>18</v>
      </c>
      <c r="AC200" s="74">
        <v>44.744509999999998</v>
      </c>
      <c r="AD200" s="74">
        <v>18</v>
      </c>
      <c r="AE200" s="74">
        <v>0</v>
      </c>
      <c r="AF200" s="74">
        <v>0</v>
      </c>
      <c r="AG200" s="74">
        <v>0</v>
      </c>
      <c r="AH200" s="74">
        <v>0</v>
      </c>
      <c r="AI200" s="74">
        <v>51.454864000000001</v>
      </c>
      <c r="AJ200" s="74">
        <v>654</v>
      </c>
      <c r="AK200" s="74">
        <v>31.6432</v>
      </c>
      <c r="AL200" s="74">
        <v>517</v>
      </c>
      <c r="AM200" s="74">
        <v>51.454864000000001</v>
      </c>
      <c r="AN200" s="74">
        <v>654</v>
      </c>
      <c r="AO200" s="74">
        <v>31.6432</v>
      </c>
      <c r="AP200" s="74">
        <v>517</v>
      </c>
      <c r="AQ200" s="74">
        <v>0</v>
      </c>
      <c r="AR200" s="74">
        <v>0</v>
      </c>
      <c r="AS200" s="74">
        <v>0</v>
      </c>
      <c r="AT200" s="74">
        <v>0</v>
      </c>
      <c r="AU200" s="74">
        <v>0</v>
      </c>
      <c r="AV200" s="74">
        <v>0</v>
      </c>
      <c r="AW200" s="74">
        <v>0</v>
      </c>
      <c r="AX200" s="74">
        <v>0</v>
      </c>
      <c r="AY200" s="74">
        <v>0</v>
      </c>
      <c r="AZ200" s="74">
        <v>0</v>
      </c>
      <c r="BA200" s="74">
        <v>0</v>
      </c>
      <c r="BB200" s="74">
        <v>0</v>
      </c>
      <c r="BC200" s="74">
        <v>0</v>
      </c>
      <c r="BD200" s="74">
        <v>0</v>
      </c>
      <c r="BE200" s="74">
        <v>0</v>
      </c>
      <c r="BF200" s="74">
        <v>0</v>
      </c>
      <c r="BG200" s="74">
        <v>14.011279</v>
      </c>
      <c r="BH200" s="74">
        <v>8</v>
      </c>
      <c r="BI200" s="74">
        <v>295.17450000000002</v>
      </c>
      <c r="BJ200" s="74">
        <v>45</v>
      </c>
      <c r="BK200" s="74">
        <v>4</v>
      </c>
      <c r="BL200" s="74">
        <v>2</v>
      </c>
      <c r="BM200" s="74">
        <v>421.20335</v>
      </c>
      <c r="BN200" s="74">
        <v>115</v>
      </c>
      <c r="BO200" s="74">
        <v>8.1704830000000008</v>
      </c>
      <c r="BP200" s="74">
        <v>60</v>
      </c>
      <c r="BQ200" s="74">
        <v>40.084232999999998</v>
      </c>
      <c r="BR200" s="74">
        <v>19</v>
      </c>
      <c r="BS200" s="74">
        <v>0</v>
      </c>
      <c r="BT200" s="74">
        <v>0</v>
      </c>
      <c r="BU200" s="74">
        <v>0</v>
      </c>
      <c r="BV200" s="74">
        <v>0</v>
      </c>
      <c r="BW200" s="110">
        <f t="shared" si="22"/>
        <v>700.09977200000003</v>
      </c>
      <c r="BX200" s="110">
        <f t="shared" si="23"/>
        <v>0</v>
      </c>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c r="DY200" s="114"/>
      <c r="DZ200" s="114"/>
      <c r="EA200" s="114"/>
      <c r="EB200" s="114"/>
      <c r="EC200" s="114"/>
      <c r="ED200" s="114"/>
      <c r="EE200" s="114"/>
      <c r="EF200" s="114"/>
      <c r="EG200" s="114"/>
      <c r="EH200" s="114"/>
      <c r="EI200" s="114"/>
      <c r="EJ200" s="114"/>
      <c r="EK200" s="114"/>
      <c r="EL200" s="114"/>
      <c r="EM200" s="114"/>
      <c r="EN200" s="114"/>
      <c r="EO200" s="114"/>
      <c r="EP200" s="114"/>
      <c r="EQ200" s="114"/>
      <c r="ER200" s="114"/>
      <c r="ES200" s="114"/>
      <c r="ET200" s="114"/>
      <c r="EU200" s="114"/>
      <c r="EV200" s="114"/>
      <c r="EW200" s="114"/>
      <c r="EX200" s="114"/>
      <c r="EY200" s="114"/>
      <c r="EZ200" s="114"/>
      <c r="FA200" s="114"/>
      <c r="FB200" s="114"/>
      <c r="FC200" s="114"/>
      <c r="FD200" s="114"/>
      <c r="FE200" s="114"/>
      <c r="FF200" s="114"/>
      <c r="FG200" s="114"/>
      <c r="FH200" s="114"/>
      <c r="FI200" s="114"/>
      <c r="FJ200" s="114"/>
      <c r="FK200" s="114"/>
      <c r="FL200" s="114"/>
      <c r="FM200" s="114"/>
      <c r="FN200" s="114"/>
      <c r="FO200" s="114"/>
      <c r="FP200" s="114"/>
      <c r="FQ200" s="114"/>
      <c r="FR200" s="114"/>
      <c r="FS200" s="114"/>
      <c r="FT200" s="114"/>
      <c r="FU200" s="114"/>
      <c r="FV200" s="114"/>
      <c r="FW200" s="114"/>
      <c r="FX200" s="114"/>
      <c r="FY200" s="114"/>
      <c r="FZ200" s="114"/>
      <c r="GA200" s="114"/>
      <c r="GB200" s="114"/>
      <c r="GC200" s="114"/>
      <c r="GD200" s="114"/>
      <c r="GE200" s="114"/>
      <c r="GF200" s="114"/>
      <c r="GG200" s="114"/>
      <c r="GH200" s="114"/>
      <c r="GI200" s="114"/>
      <c r="GJ200" s="114"/>
      <c r="GK200" s="114"/>
      <c r="GL200" s="114"/>
      <c r="GM200" s="114"/>
      <c r="GN200" s="114"/>
      <c r="GO200" s="114"/>
      <c r="GP200" s="114"/>
      <c r="GQ200" s="114"/>
      <c r="GR200" s="114"/>
      <c r="GS200" s="114"/>
      <c r="GT200" s="114"/>
      <c r="GU200" s="114"/>
      <c r="GV200" s="114"/>
      <c r="GW200" s="114"/>
      <c r="GX200" s="114"/>
      <c r="GY200" s="114"/>
      <c r="GZ200" s="114"/>
      <c r="HA200" s="114"/>
      <c r="HB200" s="114"/>
      <c r="HC200" s="114"/>
      <c r="HD200" s="114"/>
      <c r="HE200" s="114"/>
      <c r="HF200" s="114"/>
      <c r="HG200" s="114"/>
      <c r="HH200" s="114"/>
      <c r="HI200" s="114"/>
      <c r="HJ200" s="114"/>
      <c r="HK200" s="114"/>
      <c r="HL200" s="114"/>
      <c r="HM200" s="114"/>
      <c r="HN200" s="114"/>
      <c r="HO200" s="114"/>
      <c r="HP200" s="114"/>
      <c r="HQ200" s="114"/>
      <c r="HR200" s="114"/>
      <c r="HS200" s="114"/>
      <c r="HT200" s="114"/>
      <c r="HU200" s="114"/>
      <c r="HV200" s="114"/>
      <c r="HW200" s="114"/>
      <c r="HX200" s="114"/>
      <c r="HY200" s="114"/>
      <c r="HZ200" s="114"/>
      <c r="IA200" s="114"/>
      <c r="IB200" s="114"/>
      <c r="IC200" s="114"/>
      <c r="ID200" s="114"/>
      <c r="IE200" s="114"/>
      <c r="IF200" s="114"/>
      <c r="IG200" s="114"/>
      <c r="IH200" s="114"/>
      <c r="II200" s="114"/>
      <c r="IJ200" s="114"/>
      <c r="IK200" s="114"/>
      <c r="IL200" s="114"/>
      <c r="IM200" s="114"/>
      <c r="IN200" s="114"/>
      <c r="IO200" s="114"/>
      <c r="IP200" s="114"/>
      <c r="IQ200" s="114"/>
      <c r="IR200" s="114"/>
      <c r="IS200" s="114"/>
      <c r="IT200" s="114"/>
      <c r="IU200" s="114"/>
      <c r="IV200" s="114"/>
    </row>
    <row r="201" spans="1:256" s="49" customFormat="1" ht="20.25" customHeight="1" x14ac:dyDescent="0.15">
      <c r="A201" s="261"/>
      <c r="B201" s="75" t="s">
        <v>33</v>
      </c>
      <c r="C201" s="74">
        <v>605.22966400079986</v>
      </c>
      <c r="D201" s="74">
        <v>1583</v>
      </c>
      <c r="E201" s="82">
        <v>55.824616197715002</v>
      </c>
      <c r="F201" s="82">
        <v>1533.8661050000003</v>
      </c>
      <c r="G201" s="74">
        <v>1573</v>
      </c>
      <c r="H201" s="76">
        <v>0</v>
      </c>
      <c r="I201" s="76">
        <v>0</v>
      </c>
      <c r="J201" s="76">
        <v>0</v>
      </c>
      <c r="K201" s="76">
        <v>0</v>
      </c>
      <c r="L201" s="74">
        <v>348.71240097599997</v>
      </c>
      <c r="M201" s="74">
        <v>391</v>
      </c>
      <c r="N201" s="74">
        <v>71.785986902839682</v>
      </c>
      <c r="O201" s="74">
        <v>1263.2980480000001</v>
      </c>
      <c r="P201" s="74">
        <v>475</v>
      </c>
      <c r="Q201" s="74">
        <v>13.508704999999999</v>
      </c>
      <c r="R201" s="74">
        <v>5</v>
      </c>
      <c r="S201" s="74">
        <v>401.39169393133261</v>
      </c>
      <c r="T201" s="74">
        <v>5.1343260000000006</v>
      </c>
      <c r="U201" s="74">
        <v>5</v>
      </c>
      <c r="V201" s="76">
        <v>341.21458897599996</v>
      </c>
      <c r="W201" s="76">
        <v>354</v>
      </c>
      <c r="X201" s="74">
        <v>73.553689221366454</v>
      </c>
      <c r="Y201" s="76">
        <v>1182.9147740000001</v>
      </c>
      <c r="Z201" s="76">
        <v>441</v>
      </c>
      <c r="AA201" s="74">
        <v>6.9328119999999993</v>
      </c>
      <c r="AB201" s="74">
        <v>34</v>
      </c>
      <c r="AC201" s="74">
        <v>79.753274000000005</v>
      </c>
      <c r="AD201" s="74">
        <v>33</v>
      </c>
      <c r="AE201" s="74">
        <v>0.56499999999999995</v>
      </c>
      <c r="AF201" s="74">
        <v>3</v>
      </c>
      <c r="AG201" s="74">
        <v>0.63</v>
      </c>
      <c r="AH201" s="74">
        <v>1</v>
      </c>
      <c r="AI201" s="76">
        <v>177.8050393538</v>
      </c>
      <c r="AJ201" s="76">
        <v>978</v>
      </c>
      <c r="AK201" s="74">
        <v>214.59039999999999</v>
      </c>
      <c r="AL201" s="74">
        <v>1069</v>
      </c>
      <c r="AM201" s="76">
        <v>177.8050393538</v>
      </c>
      <c r="AN201" s="76">
        <v>978</v>
      </c>
      <c r="AO201" s="74">
        <v>214.59040000000002</v>
      </c>
      <c r="AP201" s="74">
        <v>1069</v>
      </c>
      <c r="AQ201" s="76">
        <v>0</v>
      </c>
      <c r="AR201" s="76">
        <v>0</v>
      </c>
      <c r="AS201" s="74">
        <v>0</v>
      </c>
      <c r="AT201" s="74">
        <v>0</v>
      </c>
      <c r="AU201" s="76">
        <v>0</v>
      </c>
      <c r="AV201" s="76">
        <v>0</v>
      </c>
      <c r="AW201" s="74">
        <v>10</v>
      </c>
      <c r="AX201" s="74">
        <v>1</v>
      </c>
      <c r="AY201" s="76">
        <v>0</v>
      </c>
      <c r="AZ201" s="76">
        <v>0</v>
      </c>
      <c r="BA201" s="74">
        <v>0</v>
      </c>
      <c r="BB201" s="74">
        <v>0</v>
      </c>
      <c r="BC201" s="76">
        <v>0</v>
      </c>
      <c r="BD201" s="76">
        <v>0</v>
      </c>
      <c r="BE201" s="74">
        <v>0</v>
      </c>
      <c r="BF201" s="74">
        <v>0</v>
      </c>
      <c r="BG201" s="76">
        <v>48.247371164900002</v>
      </c>
      <c r="BH201" s="76">
        <v>4</v>
      </c>
      <c r="BI201" s="74">
        <v>34.700790999999995</v>
      </c>
      <c r="BJ201" s="74">
        <v>10</v>
      </c>
      <c r="BK201" s="76">
        <v>5.4306601755999999</v>
      </c>
      <c r="BL201" s="76">
        <v>4</v>
      </c>
      <c r="BM201" s="74">
        <v>7.8158529999999997</v>
      </c>
      <c r="BN201" s="74">
        <v>9</v>
      </c>
      <c r="BO201" s="76">
        <v>25.034192330500002</v>
      </c>
      <c r="BP201" s="76">
        <v>206</v>
      </c>
      <c r="BQ201" s="74">
        <v>3.4610129999999999</v>
      </c>
      <c r="BR201" s="74">
        <v>9</v>
      </c>
      <c r="BS201" s="76">
        <v>0</v>
      </c>
      <c r="BT201" s="76">
        <v>0</v>
      </c>
      <c r="BU201" s="74">
        <v>-2.9753977059954195E-14</v>
      </c>
      <c r="BV201" s="74">
        <v>0</v>
      </c>
      <c r="BW201" s="110">
        <f t="shared" si="22"/>
        <v>605.22966400079986</v>
      </c>
      <c r="BX201" s="110">
        <f t="shared" si="23"/>
        <v>0</v>
      </c>
      <c r="IS201" s="59"/>
      <c r="IT201" s="59"/>
      <c r="IU201" s="59"/>
      <c r="IV201" s="59"/>
    </row>
    <row r="202" spans="1:256" s="49" customFormat="1" ht="20.25" customHeight="1" x14ac:dyDescent="0.15">
      <c r="A202" s="261"/>
      <c r="B202" s="75" t="s">
        <v>34</v>
      </c>
      <c r="C202" s="74">
        <v>222.46122800000001</v>
      </c>
      <c r="D202" s="74">
        <v>329</v>
      </c>
      <c r="E202" s="82">
        <v>69.914207575953</v>
      </c>
      <c r="F202" s="82">
        <v>478.01540999999997</v>
      </c>
      <c r="G202" s="74">
        <v>197</v>
      </c>
      <c r="H202" s="74">
        <v>0</v>
      </c>
      <c r="I202" s="74">
        <v>0</v>
      </c>
      <c r="J202" s="74">
        <v>0.35</v>
      </c>
      <c r="K202" s="74">
        <v>1</v>
      </c>
      <c r="L202" s="74">
        <v>197.436058</v>
      </c>
      <c r="M202" s="74">
        <v>249</v>
      </c>
      <c r="N202" s="74">
        <v>64.848985526346297</v>
      </c>
      <c r="O202" s="74">
        <v>389.80070999999998</v>
      </c>
      <c r="P202" s="74">
        <v>142</v>
      </c>
      <c r="Q202" s="74">
        <v>121.340131</v>
      </c>
      <c r="R202" s="74">
        <v>130</v>
      </c>
      <c r="S202" s="74">
        <v>4154.0428269233998</v>
      </c>
      <c r="T202" s="74">
        <v>260.90210999999999</v>
      </c>
      <c r="U202" s="74">
        <v>81</v>
      </c>
      <c r="V202" s="74">
        <v>197.436058</v>
      </c>
      <c r="W202" s="74">
        <v>249</v>
      </c>
      <c r="X202" s="74">
        <v>64.853808634348098</v>
      </c>
      <c r="Y202" s="74">
        <v>389.80070999999998</v>
      </c>
      <c r="Z202" s="74">
        <v>142</v>
      </c>
      <c r="AA202" s="74">
        <v>0</v>
      </c>
      <c r="AB202" s="74">
        <v>0</v>
      </c>
      <c r="AC202" s="74">
        <v>0</v>
      </c>
      <c r="AD202" s="74">
        <v>0</v>
      </c>
      <c r="AE202" s="74">
        <v>0</v>
      </c>
      <c r="AF202" s="74">
        <v>0</v>
      </c>
      <c r="AG202" s="74">
        <v>0</v>
      </c>
      <c r="AH202" s="74">
        <v>0</v>
      </c>
      <c r="AI202" s="74"/>
      <c r="AJ202" s="74"/>
      <c r="AK202" s="74"/>
      <c r="AL202" s="74"/>
      <c r="AM202" s="74"/>
      <c r="AN202" s="74"/>
      <c r="AO202" s="74"/>
      <c r="AP202" s="74"/>
      <c r="AQ202" s="74">
        <v>0</v>
      </c>
      <c r="AR202" s="74">
        <v>0</v>
      </c>
      <c r="AS202" s="74">
        <v>0.4</v>
      </c>
      <c r="AT202" s="74">
        <v>5</v>
      </c>
      <c r="AU202" s="74">
        <v>0</v>
      </c>
      <c r="AV202" s="74">
        <v>0</v>
      </c>
      <c r="AW202" s="74">
        <v>0</v>
      </c>
      <c r="AX202" s="74">
        <v>0</v>
      </c>
      <c r="AY202" s="74">
        <v>0</v>
      </c>
      <c r="AZ202" s="74">
        <v>0</v>
      </c>
      <c r="BA202" s="74">
        <v>0.39</v>
      </c>
      <c r="BB202" s="74">
        <v>2</v>
      </c>
      <c r="BC202" s="74">
        <v>0</v>
      </c>
      <c r="BD202" s="74">
        <v>0</v>
      </c>
      <c r="BE202" s="74">
        <v>0</v>
      </c>
      <c r="BF202" s="74">
        <v>0</v>
      </c>
      <c r="BG202" s="74">
        <v>0</v>
      </c>
      <c r="BH202" s="74">
        <v>0</v>
      </c>
      <c r="BI202" s="74">
        <v>0</v>
      </c>
      <c r="BJ202" s="74">
        <v>0</v>
      </c>
      <c r="BK202" s="74">
        <v>25.025169999999999</v>
      </c>
      <c r="BL202" s="74">
        <v>80</v>
      </c>
      <c r="BM202" s="74">
        <v>86.674700000000001</v>
      </c>
      <c r="BN202" s="74">
        <v>47</v>
      </c>
      <c r="BO202" s="74">
        <v>0</v>
      </c>
      <c r="BP202" s="74">
        <v>0</v>
      </c>
      <c r="BQ202" s="74">
        <v>0</v>
      </c>
      <c r="BR202" s="74">
        <v>0</v>
      </c>
      <c r="BS202" s="74">
        <v>0</v>
      </c>
      <c r="BT202" s="74">
        <v>0</v>
      </c>
      <c r="BU202" s="74">
        <v>0.4</v>
      </c>
      <c r="BV202" s="74">
        <v>0</v>
      </c>
      <c r="BW202" s="110">
        <f t="shared" si="22"/>
        <v>222.46122800000001</v>
      </c>
      <c r="BX202" s="110">
        <f t="shared" si="23"/>
        <v>0</v>
      </c>
      <c r="IS202" s="59"/>
      <c r="IT202" s="59"/>
      <c r="IU202" s="59"/>
      <c r="IV202" s="59"/>
    </row>
    <row r="203" spans="1:256" s="49" customFormat="1" ht="20.25" customHeight="1" x14ac:dyDescent="0.15">
      <c r="A203" s="261"/>
      <c r="B203" s="75" t="s">
        <v>32</v>
      </c>
      <c r="C203" s="76">
        <v>701.77382599999999</v>
      </c>
      <c r="D203" s="76">
        <v>1614</v>
      </c>
      <c r="E203" s="82">
        <v>39.0000762841712</v>
      </c>
      <c r="F203" s="82">
        <v>2312.3631770000002</v>
      </c>
      <c r="G203" s="76">
        <v>1397</v>
      </c>
      <c r="H203" s="76">
        <v>0</v>
      </c>
      <c r="I203" s="76">
        <v>0</v>
      </c>
      <c r="J203" s="76">
        <v>0</v>
      </c>
      <c r="K203" s="76">
        <v>0</v>
      </c>
      <c r="L203" s="76">
        <v>586.04940999999997</v>
      </c>
      <c r="M203" s="76">
        <v>1003</v>
      </c>
      <c r="N203" s="76">
        <v>34.751037794047598</v>
      </c>
      <c r="O203" s="76">
        <v>1962.2278670000001</v>
      </c>
      <c r="P203" s="76">
        <v>1011</v>
      </c>
      <c r="Q203" s="76">
        <v>238.81557100000001</v>
      </c>
      <c r="R203" s="76">
        <v>353</v>
      </c>
      <c r="S203" s="76">
        <v>3422.3223041331898</v>
      </c>
      <c r="T203" s="76">
        <v>856.88327700000002</v>
      </c>
      <c r="U203" s="76">
        <v>436</v>
      </c>
      <c r="V203" s="76">
        <v>586.04940999999997</v>
      </c>
      <c r="W203" s="76">
        <v>1003</v>
      </c>
      <c r="X203" s="76">
        <v>34.751037794047598</v>
      </c>
      <c r="Y203" s="76">
        <v>1962.2278670000001</v>
      </c>
      <c r="Z203" s="76">
        <v>1011</v>
      </c>
      <c r="AA203" s="76">
        <v>0</v>
      </c>
      <c r="AB203" s="76">
        <v>0</v>
      </c>
      <c r="AC203" s="76">
        <v>0</v>
      </c>
      <c r="AD203" s="76">
        <v>0</v>
      </c>
      <c r="AE203" s="76">
        <v>0</v>
      </c>
      <c r="AF203" s="76">
        <v>0</v>
      </c>
      <c r="AG203" s="76">
        <v>0</v>
      </c>
      <c r="AH203" s="76">
        <v>0</v>
      </c>
      <c r="AI203" s="76">
        <v>101.237105</v>
      </c>
      <c r="AJ203" s="76">
        <v>600</v>
      </c>
      <c r="AK203" s="76">
        <v>96.030496999999997</v>
      </c>
      <c r="AL203" s="76">
        <v>247</v>
      </c>
      <c r="AM203" s="76">
        <v>101.237105</v>
      </c>
      <c r="AN203" s="76">
        <v>600</v>
      </c>
      <c r="AO203" s="76">
        <v>96.030496999999997</v>
      </c>
      <c r="AP203" s="76">
        <v>247</v>
      </c>
      <c r="AQ203" s="76">
        <v>0</v>
      </c>
      <c r="AR203" s="76">
        <v>0</v>
      </c>
      <c r="AS203" s="76">
        <v>13.371397999999999</v>
      </c>
      <c r="AT203" s="76">
        <v>94</v>
      </c>
      <c r="AU203" s="76">
        <v>0</v>
      </c>
      <c r="AV203" s="76">
        <v>0</v>
      </c>
      <c r="AW203" s="76">
        <v>0</v>
      </c>
      <c r="AX203" s="76">
        <v>0</v>
      </c>
      <c r="AY203" s="76">
        <v>0</v>
      </c>
      <c r="AZ203" s="76">
        <v>0</v>
      </c>
      <c r="BA203" s="76">
        <v>0</v>
      </c>
      <c r="BB203" s="76">
        <v>0</v>
      </c>
      <c r="BC203" s="76">
        <v>0</v>
      </c>
      <c r="BD203" s="76">
        <v>0</v>
      </c>
      <c r="BE203" s="76">
        <v>0</v>
      </c>
      <c r="BF203" s="76">
        <v>0</v>
      </c>
      <c r="BG203" s="76">
        <v>2.5800700000000001</v>
      </c>
      <c r="BH203" s="76">
        <v>7</v>
      </c>
      <c r="BI203" s="76">
        <v>231.517022</v>
      </c>
      <c r="BJ203" s="76">
        <v>10</v>
      </c>
      <c r="BK203" s="76">
        <v>11.367889</v>
      </c>
      <c r="BL203" s="76">
        <v>2</v>
      </c>
      <c r="BM203" s="76">
        <v>7.3649969999999998</v>
      </c>
      <c r="BN203" s="76">
        <v>21</v>
      </c>
      <c r="BO203" s="76">
        <v>0.53789100000000001</v>
      </c>
      <c r="BP203" s="76">
        <v>2</v>
      </c>
      <c r="BQ203" s="76">
        <v>1.851396</v>
      </c>
      <c r="BR203" s="76">
        <v>14</v>
      </c>
      <c r="BS203" s="76">
        <v>0</v>
      </c>
      <c r="BT203" s="76">
        <v>0</v>
      </c>
      <c r="BU203" s="76">
        <v>0</v>
      </c>
      <c r="BV203" s="76">
        <v>0</v>
      </c>
      <c r="BW203" s="110">
        <f t="shared" si="22"/>
        <v>701.77236499999992</v>
      </c>
      <c r="BX203" s="110">
        <f t="shared" si="23"/>
        <v>1.4610000000629952E-3</v>
      </c>
      <c r="IS203" s="59"/>
      <c r="IT203" s="59"/>
      <c r="IU203" s="59"/>
      <c r="IV203" s="59"/>
    </row>
    <row r="204" spans="1:256" s="49" customFormat="1" ht="20.25" customHeight="1" x14ac:dyDescent="0.15">
      <c r="A204" s="261"/>
      <c r="B204" s="75" t="s">
        <v>60</v>
      </c>
      <c r="C204" s="74">
        <v>115.686069</v>
      </c>
      <c r="D204" s="74">
        <v>296</v>
      </c>
      <c r="E204" s="82">
        <v>42.324791953261602</v>
      </c>
      <c r="F204" s="82">
        <v>444.857707</v>
      </c>
      <c r="G204" s="74">
        <v>142</v>
      </c>
      <c r="H204" s="74">
        <v>0</v>
      </c>
      <c r="I204" s="74">
        <v>0</v>
      </c>
      <c r="J204" s="74">
        <v>0</v>
      </c>
      <c r="K204" s="74">
        <v>0</v>
      </c>
      <c r="L204" s="74">
        <v>113.574172</v>
      </c>
      <c r="M204" s="74">
        <v>291</v>
      </c>
      <c r="N204" s="74">
        <v>42.756335104503201</v>
      </c>
      <c r="O204" s="74">
        <v>441.53914099999997</v>
      </c>
      <c r="P204" s="74">
        <v>137</v>
      </c>
      <c r="Q204" s="74">
        <v>19.642097</v>
      </c>
      <c r="R204" s="74">
        <v>31</v>
      </c>
      <c r="S204" s="74">
        <v>61.861281564033902</v>
      </c>
      <c r="T204" s="74">
        <v>57.556638999999997</v>
      </c>
      <c r="U204" s="74">
        <v>13</v>
      </c>
      <c r="V204" s="74">
        <v>113.574172</v>
      </c>
      <c r="W204" s="74">
        <v>291</v>
      </c>
      <c r="X204" s="74">
        <v>42.801939756219703</v>
      </c>
      <c r="Y204" s="74">
        <v>441.53914099999997</v>
      </c>
      <c r="Z204" s="74">
        <v>137</v>
      </c>
      <c r="AA204" s="74">
        <v>0</v>
      </c>
      <c r="AB204" s="74">
        <v>0</v>
      </c>
      <c r="AC204" s="74">
        <v>0</v>
      </c>
      <c r="AD204" s="74">
        <v>0</v>
      </c>
      <c r="AE204" s="74">
        <v>0</v>
      </c>
      <c r="AF204" s="74">
        <v>0</v>
      </c>
      <c r="AG204" s="74">
        <v>0</v>
      </c>
      <c r="AH204" s="74">
        <v>0</v>
      </c>
      <c r="AI204" s="74">
        <v>1.5065</v>
      </c>
      <c r="AJ204" s="74">
        <v>3</v>
      </c>
      <c r="AK204" s="74">
        <v>0</v>
      </c>
      <c r="AL204" s="74">
        <v>0</v>
      </c>
      <c r="AM204" s="74">
        <v>1.5065</v>
      </c>
      <c r="AN204" s="74">
        <v>3</v>
      </c>
      <c r="AO204" s="74">
        <v>0</v>
      </c>
      <c r="AP204" s="74">
        <v>0</v>
      </c>
      <c r="AQ204" s="74">
        <v>0</v>
      </c>
      <c r="AR204" s="74">
        <v>0</v>
      </c>
      <c r="AS204" s="74">
        <v>0</v>
      </c>
      <c r="AT204" s="74">
        <v>0</v>
      </c>
      <c r="AU204" s="74">
        <v>0</v>
      </c>
      <c r="AV204" s="74">
        <v>0</v>
      </c>
      <c r="AW204" s="74">
        <v>0</v>
      </c>
      <c r="AX204" s="74">
        <v>0</v>
      </c>
      <c r="AY204" s="74">
        <v>0</v>
      </c>
      <c r="AZ204" s="74">
        <v>0</v>
      </c>
      <c r="BA204" s="74">
        <v>0</v>
      </c>
      <c r="BB204" s="74">
        <v>0</v>
      </c>
      <c r="BC204" s="74">
        <v>0</v>
      </c>
      <c r="BD204" s="74">
        <v>0</v>
      </c>
      <c r="BE204" s="74">
        <v>0</v>
      </c>
      <c r="BF204" s="74">
        <v>0</v>
      </c>
      <c r="BG204" s="74">
        <v>0</v>
      </c>
      <c r="BH204" s="74">
        <v>0</v>
      </c>
      <c r="BI204" s="74">
        <v>0.96856600000000004</v>
      </c>
      <c r="BJ204" s="74">
        <v>2</v>
      </c>
      <c r="BK204" s="74">
        <v>0</v>
      </c>
      <c r="BL204" s="74">
        <v>1</v>
      </c>
      <c r="BM204" s="74">
        <v>1</v>
      </c>
      <c r="BN204" s="74">
        <v>3</v>
      </c>
      <c r="BO204" s="74">
        <v>0.60539699999999996</v>
      </c>
      <c r="BP204" s="74">
        <v>1</v>
      </c>
      <c r="BQ204" s="74">
        <v>1.35</v>
      </c>
      <c r="BR204" s="74">
        <v>0</v>
      </c>
      <c r="BS204" s="74">
        <v>0</v>
      </c>
      <c r="BT204" s="74">
        <v>0</v>
      </c>
      <c r="BU204" s="74">
        <v>0</v>
      </c>
      <c r="BV204" s="74">
        <v>0</v>
      </c>
      <c r="BW204" s="110">
        <f t="shared" si="22"/>
        <v>115.686069</v>
      </c>
      <c r="BX204" s="110">
        <f t="shared" si="23"/>
        <v>0</v>
      </c>
      <c r="IS204" s="59"/>
      <c r="IT204" s="59"/>
      <c r="IU204" s="59"/>
      <c r="IV204" s="59"/>
    </row>
    <row r="205" spans="1:256" ht="20.25" customHeight="1" x14ac:dyDescent="0.15">
      <c r="A205" s="261"/>
      <c r="B205" s="75" t="s">
        <v>36</v>
      </c>
      <c r="C205" s="79">
        <v>4.9461719999999998</v>
      </c>
      <c r="D205" s="79">
        <v>66</v>
      </c>
      <c r="E205" s="82">
        <v>41.479183809290298</v>
      </c>
      <c r="F205" s="82">
        <v>2.0990000000000002</v>
      </c>
      <c r="G205" s="79">
        <v>22</v>
      </c>
      <c r="H205" s="79">
        <v>0</v>
      </c>
      <c r="I205" s="79">
        <v>0</v>
      </c>
      <c r="J205" s="79">
        <v>0</v>
      </c>
      <c r="K205" s="79">
        <v>0</v>
      </c>
      <c r="L205" s="79">
        <v>0.51017199999999996</v>
      </c>
      <c r="M205" s="79">
        <v>2</v>
      </c>
      <c r="N205" s="80">
        <v>36.5471047975185</v>
      </c>
      <c r="O205" s="79">
        <v>0.71</v>
      </c>
      <c r="P205" s="79">
        <v>2</v>
      </c>
      <c r="Q205" s="79"/>
      <c r="R205" s="79"/>
      <c r="S205" s="101">
        <v>0</v>
      </c>
      <c r="T205" s="79"/>
      <c r="U205" s="79"/>
      <c r="V205" s="115">
        <v>0.51017199999999996</v>
      </c>
      <c r="W205" s="115">
        <v>2</v>
      </c>
      <c r="X205" s="80">
        <v>36.5471047975185</v>
      </c>
      <c r="Y205" s="115">
        <v>0.71</v>
      </c>
      <c r="Z205" s="115">
        <v>2</v>
      </c>
      <c r="AA205" s="79">
        <v>0</v>
      </c>
      <c r="AB205" s="79">
        <v>0</v>
      </c>
      <c r="AC205" s="79">
        <v>0</v>
      </c>
      <c r="AD205" s="79">
        <v>0</v>
      </c>
      <c r="AE205" s="79">
        <v>0</v>
      </c>
      <c r="AF205" s="79">
        <v>0</v>
      </c>
      <c r="AG205" s="79">
        <v>0</v>
      </c>
      <c r="AH205" s="79">
        <v>0</v>
      </c>
      <c r="AI205" s="79">
        <v>4.4359999999999999</v>
      </c>
      <c r="AJ205" s="79">
        <v>64</v>
      </c>
      <c r="AK205" s="79">
        <v>1.389</v>
      </c>
      <c r="AL205" s="79">
        <v>20</v>
      </c>
      <c r="AM205" s="79">
        <v>4.4359999999999999</v>
      </c>
      <c r="AN205" s="79">
        <v>64</v>
      </c>
      <c r="AO205" s="79">
        <v>4.4359999999999999</v>
      </c>
      <c r="AP205" s="79">
        <v>20</v>
      </c>
      <c r="AQ205" s="79">
        <v>0</v>
      </c>
      <c r="AR205" s="79">
        <v>0</v>
      </c>
      <c r="AS205" s="79">
        <v>0</v>
      </c>
      <c r="AT205" s="79">
        <v>0</v>
      </c>
      <c r="AU205" s="79">
        <v>0</v>
      </c>
      <c r="AV205" s="79">
        <v>0</v>
      </c>
      <c r="AW205" s="79">
        <v>0</v>
      </c>
      <c r="AX205" s="79">
        <v>0</v>
      </c>
      <c r="AY205" s="79">
        <v>0</v>
      </c>
      <c r="AZ205" s="79">
        <v>0</v>
      </c>
      <c r="BA205" s="79">
        <v>0</v>
      </c>
      <c r="BB205" s="79">
        <v>0</v>
      </c>
      <c r="BC205" s="79">
        <v>0</v>
      </c>
      <c r="BD205" s="79">
        <v>0</v>
      </c>
      <c r="BE205" s="79">
        <v>0</v>
      </c>
      <c r="BF205" s="79">
        <v>0</v>
      </c>
      <c r="BG205" s="79">
        <v>0</v>
      </c>
      <c r="BH205" s="79">
        <v>0</v>
      </c>
      <c r="BI205" s="79">
        <v>0</v>
      </c>
      <c r="BJ205" s="79">
        <v>0</v>
      </c>
      <c r="BK205" s="79">
        <v>0</v>
      </c>
      <c r="BL205" s="79">
        <v>0</v>
      </c>
      <c r="BM205" s="79">
        <v>0</v>
      </c>
      <c r="BN205" s="79">
        <v>0</v>
      </c>
      <c r="BO205" s="79">
        <v>0</v>
      </c>
      <c r="BP205" s="79">
        <v>0</v>
      </c>
      <c r="BQ205" s="79">
        <v>0</v>
      </c>
      <c r="BR205" s="79">
        <v>0</v>
      </c>
      <c r="BS205" s="79">
        <v>0</v>
      </c>
      <c r="BT205" s="79">
        <v>0</v>
      </c>
      <c r="BU205" s="79">
        <v>0</v>
      </c>
      <c r="BV205" s="79">
        <v>0</v>
      </c>
      <c r="BW205" s="110">
        <f t="shared" si="22"/>
        <v>4.9461719999999998</v>
      </c>
      <c r="BX205" s="110">
        <f t="shared" si="23"/>
        <v>0</v>
      </c>
      <c r="BY205" s="59"/>
      <c r="BZ205" s="59"/>
      <c r="CA205" s="59"/>
      <c r="CB205" s="59"/>
      <c r="CC205" s="59"/>
      <c r="CD205" s="59"/>
      <c r="CE205" s="59"/>
      <c r="CF205" s="59"/>
      <c r="CG205" s="59"/>
      <c r="CH205" s="59"/>
      <c r="CI205" s="59"/>
      <c r="CJ205" s="59"/>
      <c r="CK205" s="59"/>
      <c r="CL205" s="59"/>
      <c r="CM205" s="59"/>
      <c r="CN205" s="59"/>
      <c r="CO205" s="59"/>
      <c r="CP205" s="59"/>
      <c r="CQ205" s="59"/>
      <c r="CR205" s="59"/>
      <c r="CS205" s="59"/>
      <c r="CT205" s="59"/>
      <c r="CU205" s="59"/>
      <c r="CV205" s="59"/>
      <c r="CW205" s="59"/>
      <c r="CX205" s="59"/>
      <c r="CY205" s="59"/>
      <c r="CZ205" s="59"/>
      <c r="DA205" s="59"/>
      <c r="DB205" s="59"/>
      <c r="DC205" s="59"/>
      <c r="DD205" s="59"/>
      <c r="DE205" s="59"/>
      <c r="DF205" s="59"/>
      <c r="DG205" s="59"/>
      <c r="DH205" s="59"/>
      <c r="DI205" s="59"/>
      <c r="DJ205" s="59"/>
      <c r="DK205" s="59"/>
      <c r="DL205" s="59"/>
      <c r="DM205" s="59"/>
      <c r="DN205" s="59"/>
      <c r="DO205" s="59"/>
      <c r="DP205" s="59"/>
      <c r="DQ205" s="59"/>
      <c r="DR205" s="59"/>
      <c r="DS205" s="59"/>
      <c r="DT205" s="59"/>
      <c r="DU205" s="59"/>
      <c r="DV205" s="59"/>
      <c r="DW205" s="59"/>
      <c r="DX205" s="59"/>
      <c r="DY205" s="59"/>
      <c r="DZ205" s="59"/>
      <c r="EA205" s="59"/>
      <c r="EB205" s="59"/>
      <c r="EC205" s="59"/>
      <c r="ED205" s="59"/>
      <c r="EE205" s="59"/>
      <c r="EF205" s="59"/>
      <c r="EG205" s="59"/>
      <c r="EH205" s="59"/>
      <c r="EI205" s="59"/>
      <c r="EJ205" s="59"/>
      <c r="EK205" s="59"/>
      <c r="EL205" s="59"/>
      <c r="EM205" s="59"/>
      <c r="EN205" s="59"/>
      <c r="EO205" s="59"/>
      <c r="EP205" s="59"/>
      <c r="EQ205" s="59"/>
      <c r="ER205" s="59"/>
      <c r="ES205" s="59"/>
      <c r="ET205" s="59"/>
      <c r="EU205" s="59"/>
      <c r="EV205" s="59"/>
      <c r="EW205" s="59"/>
      <c r="EX205" s="59"/>
      <c r="EY205" s="59"/>
      <c r="EZ205" s="59"/>
      <c r="FA205" s="59"/>
      <c r="FB205" s="59"/>
      <c r="FC205" s="59"/>
      <c r="FD205" s="59"/>
      <c r="FE205" s="59"/>
      <c r="FF205" s="59"/>
      <c r="FG205" s="59"/>
      <c r="FH205" s="59"/>
      <c r="FI205" s="59"/>
      <c r="FJ205" s="59"/>
      <c r="FK205" s="59"/>
      <c r="FL205" s="59"/>
      <c r="FM205" s="59"/>
      <c r="FN205" s="59"/>
      <c r="FO205" s="59"/>
      <c r="FP205" s="59"/>
      <c r="FQ205" s="59"/>
      <c r="FR205" s="59"/>
      <c r="FS205" s="59"/>
      <c r="FT205" s="59"/>
      <c r="FU205" s="59"/>
      <c r="FV205" s="59"/>
      <c r="FW205" s="59"/>
      <c r="FX205" s="59"/>
      <c r="FY205" s="59"/>
      <c r="FZ205" s="59"/>
      <c r="GA205" s="59"/>
      <c r="GB205" s="59"/>
      <c r="GC205" s="59"/>
      <c r="GD205" s="59"/>
      <c r="GE205" s="59"/>
      <c r="GF205" s="59"/>
      <c r="GG205" s="59"/>
      <c r="GH205" s="59"/>
      <c r="GI205" s="59"/>
      <c r="GJ205" s="59"/>
      <c r="GK205" s="59"/>
      <c r="GL205" s="59"/>
      <c r="GM205" s="59"/>
      <c r="GN205" s="59"/>
      <c r="GO205" s="59"/>
      <c r="GP205" s="59"/>
      <c r="GQ205" s="59"/>
      <c r="GR205" s="59"/>
      <c r="GS205" s="59"/>
      <c r="GT205" s="59"/>
      <c r="GU205" s="59"/>
      <c r="GV205" s="59"/>
      <c r="GW205" s="59"/>
      <c r="GX205" s="59"/>
      <c r="GY205" s="59"/>
      <c r="GZ205" s="59"/>
      <c r="HA205" s="59"/>
      <c r="HB205" s="59"/>
      <c r="HC205" s="59"/>
      <c r="HD205" s="59"/>
      <c r="HE205" s="59"/>
      <c r="HF205" s="59"/>
      <c r="HG205" s="59"/>
      <c r="HH205" s="59"/>
      <c r="HI205" s="59"/>
      <c r="HJ205" s="59"/>
      <c r="HK205" s="59"/>
      <c r="HL205" s="59"/>
      <c r="HM205" s="59"/>
      <c r="HN205" s="59"/>
      <c r="HO205" s="59"/>
      <c r="HP205" s="59"/>
      <c r="HQ205" s="59"/>
      <c r="HR205" s="59"/>
      <c r="HS205" s="59"/>
      <c r="HT205" s="59"/>
      <c r="HU205" s="59"/>
      <c r="HV205" s="59"/>
      <c r="HW205" s="59"/>
      <c r="HX205" s="59"/>
      <c r="HY205" s="59"/>
      <c r="HZ205" s="59"/>
      <c r="IA205" s="59"/>
      <c r="IB205" s="59"/>
      <c r="IC205" s="59"/>
      <c r="ID205" s="59"/>
      <c r="IE205" s="59"/>
      <c r="IF205" s="59"/>
      <c r="IG205" s="59"/>
      <c r="IH205" s="59"/>
      <c r="II205" s="59"/>
      <c r="IJ205" s="59"/>
      <c r="IK205" s="59"/>
      <c r="IL205" s="59"/>
      <c r="IM205" s="59"/>
      <c r="IN205" s="59"/>
      <c r="IO205" s="59"/>
      <c r="IP205" s="59"/>
      <c r="IQ205" s="59"/>
      <c r="IR205" s="59"/>
    </row>
    <row r="206" spans="1:256" ht="20.25" customHeight="1" x14ac:dyDescent="0.15">
      <c r="A206" s="261"/>
      <c r="B206" s="75" t="s">
        <v>39</v>
      </c>
      <c r="C206" s="86">
        <v>228.05291500000001</v>
      </c>
      <c r="D206" s="87">
        <v>322</v>
      </c>
      <c r="E206" s="82">
        <v>48.9198017326908</v>
      </c>
      <c r="F206" s="82">
        <v>855.13811999999996</v>
      </c>
      <c r="G206" s="86">
        <v>365</v>
      </c>
      <c r="H206" s="95">
        <v>0</v>
      </c>
      <c r="I206" s="89">
        <v>0</v>
      </c>
      <c r="J206" s="95">
        <v>0</v>
      </c>
      <c r="K206" s="89">
        <v>0</v>
      </c>
      <c r="L206" s="95">
        <v>187.85388900000001</v>
      </c>
      <c r="M206" s="89">
        <v>317</v>
      </c>
      <c r="N206" s="87">
        <v>41.072500851665502</v>
      </c>
      <c r="O206" s="95">
        <v>803.82640200000003</v>
      </c>
      <c r="P206" s="95">
        <v>343</v>
      </c>
      <c r="Q206" s="95">
        <v>46.513100000000001</v>
      </c>
      <c r="R206" s="89">
        <v>21</v>
      </c>
      <c r="S206" s="87">
        <v>-17201.590236686399</v>
      </c>
      <c r="T206" s="95">
        <v>37.654699999999998</v>
      </c>
      <c r="U206" s="89">
        <v>17</v>
      </c>
      <c r="V206" s="95">
        <v>187.85390000000001</v>
      </c>
      <c r="W206" s="89">
        <v>317</v>
      </c>
      <c r="X206" s="87">
        <v>41.072503256712999</v>
      </c>
      <c r="Y206" s="95">
        <v>803.82640000000004</v>
      </c>
      <c r="Z206" s="95">
        <v>343</v>
      </c>
      <c r="AA206" s="95">
        <v>0</v>
      </c>
      <c r="AB206" s="89">
        <v>0</v>
      </c>
      <c r="AC206" s="95">
        <v>0</v>
      </c>
      <c r="AD206" s="89">
        <v>0</v>
      </c>
      <c r="AE206" s="95">
        <v>0</v>
      </c>
      <c r="AF206" s="103">
        <v>0</v>
      </c>
      <c r="AG206" s="95">
        <v>0</v>
      </c>
      <c r="AH206" s="103">
        <v>0</v>
      </c>
      <c r="AI206" s="89">
        <v>0</v>
      </c>
      <c r="AJ206" s="89">
        <v>0</v>
      </c>
      <c r="AK206" s="89">
        <v>0</v>
      </c>
      <c r="AL206" s="89">
        <v>0</v>
      </c>
      <c r="AM206" s="89">
        <v>0</v>
      </c>
      <c r="AN206" s="89">
        <v>0</v>
      </c>
      <c r="AO206" s="89">
        <v>0</v>
      </c>
      <c r="AP206" s="89">
        <v>0</v>
      </c>
      <c r="AQ206" s="106">
        <v>0</v>
      </c>
      <c r="AR206" s="103">
        <v>1</v>
      </c>
      <c r="AS206" s="106">
        <v>0.1</v>
      </c>
      <c r="AT206" s="103">
        <v>1</v>
      </c>
      <c r="AU206" s="89">
        <v>40.099026000000002</v>
      </c>
      <c r="AV206" s="89">
        <v>1</v>
      </c>
      <c r="AW206" s="89">
        <v>0</v>
      </c>
      <c r="AX206" s="89">
        <v>0</v>
      </c>
      <c r="AY206" s="95">
        <v>0</v>
      </c>
      <c r="AZ206" s="95">
        <v>0</v>
      </c>
      <c r="BA206" s="95">
        <v>0</v>
      </c>
      <c r="BB206" s="95">
        <v>0</v>
      </c>
      <c r="BC206" s="95">
        <v>0</v>
      </c>
      <c r="BD206" s="95">
        <v>0</v>
      </c>
      <c r="BE206" s="95">
        <v>0</v>
      </c>
      <c r="BF206" s="95">
        <v>0</v>
      </c>
      <c r="BG206" s="95">
        <v>0.1</v>
      </c>
      <c r="BH206" s="103">
        <v>3</v>
      </c>
      <c r="BI206" s="95">
        <v>38.909999999999997</v>
      </c>
      <c r="BJ206" s="103">
        <v>13</v>
      </c>
      <c r="BK206" s="106">
        <v>0</v>
      </c>
      <c r="BL206" s="103">
        <v>0</v>
      </c>
      <c r="BM206" s="106">
        <v>11.801717999999999</v>
      </c>
      <c r="BN206" s="103">
        <v>7</v>
      </c>
      <c r="BO206" s="89">
        <v>0</v>
      </c>
      <c r="BP206" s="89">
        <v>0</v>
      </c>
      <c r="BQ206" s="89">
        <v>0</v>
      </c>
      <c r="BR206" s="89">
        <v>0</v>
      </c>
      <c r="BS206" s="95">
        <v>1.4155343563970701E-15</v>
      </c>
      <c r="BT206" s="95">
        <v>0</v>
      </c>
      <c r="BU206" s="95">
        <v>0.50000000000004396</v>
      </c>
      <c r="BV206" s="95">
        <v>1</v>
      </c>
      <c r="BW206" s="110">
        <f t="shared" si="22"/>
        <v>228.05291500000001</v>
      </c>
      <c r="BX206" s="110">
        <f t="shared" si="23"/>
        <v>0</v>
      </c>
      <c r="BY206" s="59"/>
      <c r="BZ206" s="59"/>
      <c r="CA206" s="59"/>
      <c r="CB206" s="59"/>
      <c r="CC206" s="59"/>
      <c r="CD206" s="59"/>
      <c r="CE206" s="59"/>
      <c r="CF206" s="59"/>
      <c r="CG206" s="59"/>
      <c r="CH206" s="59"/>
      <c r="CI206" s="59"/>
      <c r="CJ206" s="59"/>
      <c r="CK206" s="59"/>
      <c r="CL206" s="59"/>
      <c r="CM206" s="59"/>
      <c r="CN206" s="59"/>
      <c r="CO206" s="59"/>
      <c r="CP206" s="59"/>
      <c r="CQ206" s="59"/>
      <c r="CR206" s="59"/>
      <c r="CS206" s="59"/>
      <c r="CT206" s="59"/>
      <c r="CU206" s="59"/>
      <c r="CV206" s="59"/>
      <c r="CW206" s="59"/>
      <c r="CX206" s="59"/>
      <c r="CY206" s="59"/>
      <c r="CZ206" s="59"/>
      <c r="DA206" s="59"/>
      <c r="DB206" s="59"/>
      <c r="DC206" s="59"/>
      <c r="DD206" s="59"/>
      <c r="DE206" s="59"/>
      <c r="DF206" s="59"/>
      <c r="DG206" s="59"/>
      <c r="DH206" s="59"/>
      <c r="DI206" s="59"/>
      <c r="DJ206" s="59"/>
      <c r="DK206" s="59"/>
      <c r="DL206" s="59"/>
      <c r="DM206" s="59"/>
      <c r="DN206" s="59"/>
      <c r="DO206" s="59"/>
      <c r="DP206" s="59"/>
      <c r="DQ206" s="59"/>
      <c r="DR206" s="59"/>
      <c r="DS206" s="59"/>
      <c r="DT206" s="59"/>
      <c r="DU206" s="59"/>
      <c r="DV206" s="59"/>
      <c r="DW206" s="59"/>
      <c r="DX206" s="59"/>
      <c r="DY206" s="59"/>
      <c r="DZ206" s="59"/>
      <c r="EA206" s="59"/>
      <c r="EB206" s="59"/>
      <c r="EC206" s="59"/>
      <c r="ED206" s="59"/>
      <c r="EE206" s="59"/>
      <c r="EF206" s="59"/>
      <c r="EG206" s="59"/>
      <c r="EH206" s="59"/>
      <c r="EI206" s="59"/>
      <c r="EJ206" s="59"/>
      <c r="EK206" s="59"/>
      <c r="EL206" s="59"/>
      <c r="EM206" s="59"/>
      <c r="EN206" s="59"/>
      <c r="EO206" s="59"/>
      <c r="EP206" s="59"/>
      <c r="EQ206" s="59"/>
      <c r="ER206" s="59"/>
      <c r="ES206" s="59"/>
      <c r="ET206" s="59"/>
      <c r="EU206" s="59"/>
      <c r="EV206" s="59"/>
      <c r="EW206" s="59"/>
      <c r="EX206" s="59"/>
      <c r="EY206" s="59"/>
      <c r="EZ206" s="59"/>
      <c r="FA206" s="59"/>
      <c r="FB206" s="59"/>
      <c r="FC206" s="59"/>
      <c r="FD206" s="59"/>
      <c r="FE206" s="59"/>
      <c r="FF206" s="59"/>
      <c r="FG206" s="59"/>
      <c r="FH206" s="59"/>
      <c r="FI206" s="59"/>
      <c r="FJ206" s="59"/>
      <c r="FK206" s="59"/>
      <c r="FL206" s="59"/>
      <c r="FM206" s="59"/>
      <c r="FN206" s="59"/>
      <c r="FO206" s="59"/>
      <c r="FP206" s="59"/>
      <c r="FQ206" s="59"/>
      <c r="FR206" s="59"/>
      <c r="FS206" s="59"/>
      <c r="FT206" s="59"/>
      <c r="FU206" s="59"/>
      <c r="FV206" s="59"/>
      <c r="FW206" s="59"/>
      <c r="FX206" s="59"/>
      <c r="FY206" s="59"/>
      <c r="FZ206" s="59"/>
      <c r="GA206" s="59"/>
      <c r="GB206" s="59"/>
      <c r="GC206" s="59"/>
      <c r="GD206" s="59"/>
      <c r="GE206" s="59"/>
      <c r="GF206" s="59"/>
      <c r="GG206" s="59"/>
      <c r="GH206" s="59"/>
      <c r="GI206" s="59"/>
      <c r="GJ206" s="59"/>
      <c r="GK206" s="59"/>
      <c r="GL206" s="59"/>
      <c r="GM206" s="59"/>
      <c r="GN206" s="59"/>
      <c r="GO206" s="59"/>
      <c r="GP206" s="59"/>
      <c r="GQ206" s="59"/>
      <c r="GR206" s="59"/>
      <c r="GS206" s="59"/>
      <c r="GT206" s="59"/>
      <c r="GU206" s="59"/>
      <c r="GV206" s="59"/>
      <c r="GW206" s="59"/>
      <c r="GX206" s="59"/>
      <c r="GY206" s="59"/>
      <c r="GZ206" s="59"/>
      <c r="HA206" s="59"/>
      <c r="HB206" s="59"/>
      <c r="HC206" s="59"/>
      <c r="HD206" s="59"/>
      <c r="HE206" s="59"/>
      <c r="HF206" s="59"/>
      <c r="HG206" s="59"/>
      <c r="HH206" s="59"/>
      <c r="HI206" s="59"/>
      <c r="HJ206" s="59"/>
      <c r="HK206" s="59"/>
      <c r="HL206" s="59"/>
      <c r="HM206" s="59"/>
      <c r="HN206" s="59"/>
      <c r="HO206" s="59"/>
      <c r="HP206" s="59"/>
      <c r="HQ206" s="59"/>
      <c r="HR206" s="59"/>
      <c r="HS206" s="59"/>
      <c r="HT206" s="59"/>
      <c r="HU206" s="59"/>
      <c r="HV206" s="59"/>
      <c r="HW206" s="59"/>
      <c r="HX206" s="59"/>
      <c r="HY206" s="59"/>
      <c r="HZ206" s="59"/>
      <c r="IA206" s="59"/>
      <c r="IB206" s="59"/>
      <c r="IC206" s="59"/>
      <c r="ID206" s="59"/>
      <c r="IE206" s="59"/>
      <c r="IF206" s="59"/>
      <c r="IG206" s="59"/>
      <c r="IH206" s="59"/>
      <c r="II206" s="59"/>
      <c r="IJ206" s="59"/>
      <c r="IK206" s="59"/>
      <c r="IL206" s="59"/>
      <c r="IM206" s="59"/>
      <c r="IN206" s="59"/>
      <c r="IO206" s="59"/>
      <c r="IP206" s="59"/>
      <c r="IQ206" s="59"/>
      <c r="IR206" s="59"/>
    </row>
    <row r="207" spans="1:256" s="52" customFormat="1" ht="20.25" customHeight="1" x14ac:dyDescent="0.15">
      <c r="A207" s="261"/>
      <c r="B207" s="90" t="s">
        <v>17</v>
      </c>
      <c r="C207" s="91">
        <f t="shared" ref="C207:M207" si="26">C199+C200+C201+C202+C203+C204+C205+C206</f>
        <v>4576.2435410008002</v>
      </c>
      <c r="D207" s="91">
        <f t="shared" si="26"/>
        <v>14354</v>
      </c>
      <c r="E207" s="234">
        <f>C207/各地承保!D206*100</f>
        <v>42.861218410004412</v>
      </c>
      <c r="F207" s="234">
        <f t="shared" si="26"/>
        <v>17783.456049999997</v>
      </c>
      <c r="G207" s="91">
        <f t="shared" si="26"/>
        <v>7168</v>
      </c>
      <c r="H207" s="91">
        <f t="shared" si="26"/>
        <v>1.5672740000000001</v>
      </c>
      <c r="I207" s="91">
        <f t="shared" si="26"/>
        <v>6</v>
      </c>
      <c r="J207" s="91">
        <f t="shared" si="26"/>
        <v>1361.078156</v>
      </c>
      <c r="K207" s="91">
        <f t="shared" si="26"/>
        <v>32</v>
      </c>
      <c r="L207" s="91">
        <f t="shared" si="26"/>
        <v>3244.2005999759999</v>
      </c>
      <c r="M207" s="91">
        <f t="shared" si="26"/>
        <v>6151</v>
      </c>
      <c r="N207" s="91">
        <f>L207/各地承保!N206*100</f>
        <v>37.202150718340206</v>
      </c>
      <c r="O207" s="91">
        <f>O199+O200+O201+O202+O203+O204+O205+O206</f>
        <v>13366.166522999998</v>
      </c>
      <c r="P207" s="91">
        <f>P199+P200+P201+P202+P203+P204+P205+P206</f>
        <v>4547</v>
      </c>
      <c r="Q207" s="91">
        <f>Q199+Q200+Q201+Q202+Q203+Q204+Q205+Q206</f>
        <v>553.07109999999989</v>
      </c>
      <c r="R207" s="91">
        <f>R199+R200+R201+R202+R203+R204+R205+R206</f>
        <v>716</v>
      </c>
      <c r="S207" s="91">
        <f>Q207/各地承保!T206*100</f>
        <v>180.30891723153829</v>
      </c>
      <c r="T207" s="91">
        <f>T199+T200+T201+T202+T203+T204+T205+T206</f>
        <v>1697.0689659999998</v>
      </c>
      <c r="U207" s="91">
        <f>U199+U200+U201+U202+U203+U204+U205+U206</f>
        <v>660</v>
      </c>
      <c r="V207" s="91">
        <f>V199+V200+V201+V202+V203+V204+V205+V206</f>
        <v>3173.0395179760003</v>
      </c>
      <c r="W207" s="91">
        <f>W199+W200+W201+W202+W203+W204+W205+W206</f>
        <v>5940</v>
      </c>
      <c r="X207" s="91">
        <f>V207/各地承保!Z206*100</f>
        <v>37.064676830643783</v>
      </c>
      <c r="Y207" s="91">
        <f t="shared" ref="Y207:BV207" si="27">Y199+Y200+Y201+Y202+Y203+Y204+Y205+Y206</f>
        <v>12581.823174999998</v>
      </c>
      <c r="Z207" s="91">
        <f t="shared" si="27"/>
        <v>4353</v>
      </c>
      <c r="AA207" s="91">
        <f t="shared" si="27"/>
        <v>49.492488999999999</v>
      </c>
      <c r="AB207" s="91">
        <f t="shared" si="27"/>
        <v>159</v>
      </c>
      <c r="AC207" s="91">
        <f t="shared" si="27"/>
        <v>463.35554100000002</v>
      </c>
      <c r="AD207" s="91">
        <f t="shared" si="27"/>
        <v>136</v>
      </c>
      <c r="AE207" s="91">
        <f t="shared" si="27"/>
        <v>21.668604000000002</v>
      </c>
      <c r="AF207" s="91">
        <f t="shared" si="27"/>
        <v>52</v>
      </c>
      <c r="AG207" s="91">
        <f t="shared" si="27"/>
        <v>320.98780499999998</v>
      </c>
      <c r="AH207" s="91">
        <f t="shared" si="27"/>
        <v>58</v>
      </c>
      <c r="AI207" s="91">
        <f t="shared" si="27"/>
        <v>533.13898835379996</v>
      </c>
      <c r="AJ207" s="91">
        <f t="shared" si="27"/>
        <v>5360</v>
      </c>
      <c r="AK207" s="91">
        <f t="shared" si="27"/>
        <v>362.23156700000004</v>
      </c>
      <c r="AL207" s="91">
        <f t="shared" si="27"/>
        <v>1909</v>
      </c>
      <c r="AM207" s="91">
        <f t="shared" si="27"/>
        <v>532.23578835379999</v>
      </c>
      <c r="AN207" s="91">
        <f t="shared" si="27"/>
        <v>5350</v>
      </c>
      <c r="AO207" s="91">
        <f t="shared" si="27"/>
        <v>355.37856700000003</v>
      </c>
      <c r="AP207" s="91">
        <f t="shared" si="27"/>
        <v>1907</v>
      </c>
      <c r="AQ207" s="91">
        <f t="shared" si="27"/>
        <v>1.97</v>
      </c>
      <c r="AR207" s="91">
        <f t="shared" si="27"/>
        <v>27</v>
      </c>
      <c r="AS207" s="91">
        <f t="shared" si="27"/>
        <v>14.021398</v>
      </c>
      <c r="AT207" s="91">
        <f t="shared" si="27"/>
        <v>106</v>
      </c>
      <c r="AU207" s="91">
        <f t="shared" si="27"/>
        <v>42.457215000000005</v>
      </c>
      <c r="AV207" s="91">
        <f t="shared" si="27"/>
        <v>2</v>
      </c>
      <c r="AW207" s="91">
        <f t="shared" si="27"/>
        <v>10</v>
      </c>
      <c r="AX207" s="91">
        <f t="shared" si="27"/>
        <v>1</v>
      </c>
      <c r="AY207" s="91">
        <f t="shared" si="27"/>
        <v>0.69850000000000001</v>
      </c>
      <c r="AZ207" s="91">
        <f t="shared" si="27"/>
        <v>3</v>
      </c>
      <c r="BA207" s="91">
        <f t="shared" si="27"/>
        <v>4.3338000000000001</v>
      </c>
      <c r="BB207" s="91">
        <f t="shared" si="27"/>
        <v>3</v>
      </c>
      <c r="BC207" s="91">
        <f t="shared" si="27"/>
        <v>0</v>
      </c>
      <c r="BD207" s="91">
        <f t="shared" si="27"/>
        <v>0</v>
      </c>
      <c r="BE207" s="91">
        <f t="shared" si="27"/>
        <v>0</v>
      </c>
      <c r="BF207" s="91">
        <f t="shared" si="27"/>
        <v>0</v>
      </c>
      <c r="BG207" s="91">
        <f t="shared" si="27"/>
        <v>161.5171471649</v>
      </c>
      <c r="BH207" s="91">
        <f t="shared" si="27"/>
        <v>61</v>
      </c>
      <c r="BI207" s="91">
        <f t="shared" si="27"/>
        <v>1540.5570460000001</v>
      </c>
      <c r="BJ207" s="91">
        <f t="shared" si="27"/>
        <v>240</v>
      </c>
      <c r="BK207" s="91">
        <f t="shared" si="27"/>
        <v>118.3752401756</v>
      </c>
      <c r="BL207" s="91">
        <f t="shared" si="27"/>
        <v>692</v>
      </c>
      <c r="BM207" s="91">
        <f t="shared" si="27"/>
        <v>1077.4209179999998</v>
      </c>
      <c r="BN207" s="91">
        <f t="shared" si="27"/>
        <v>287</v>
      </c>
      <c r="BO207" s="91">
        <f t="shared" si="27"/>
        <v>472.31711533049997</v>
      </c>
      <c r="BP207" s="91">
        <f t="shared" si="27"/>
        <v>2052</v>
      </c>
      <c r="BQ207" s="91">
        <f t="shared" si="27"/>
        <v>46.746642000000001</v>
      </c>
      <c r="BR207" s="91">
        <f t="shared" si="27"/>
        <v>42</v>
      </c>
      <c r="BS207" s="91">
        <f t="shared" si="27"/>
        <v>1.4155343563970701E-15</v>
      </c>
      <c r="BT207" s="91">
        <f t="shared" si="27"/>
        <v>0</v>
      </c>
      <c r="BU207" s="91">
        <f t="shared" si="27"/>
        <v>0.89999999999899105</v>
      </c>
      <c r="BV207" s="91">
        <f t="shared" si="27"/>
        <v>1</v>
      </c>
      <c r="BW207" s="110">
        <f t="shared" si="22"/>
        <v>4576.2420800007994</v>
      </c>
      <c r="BX207" s="110">
        <f t="shared" si="23"/>
        <v>1.4610000007451163E-3</v>
      </c>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c r="GX207" s="56"/>
      <c r="GY207" s="56"/>
      <c r="GZ207" s="56"/>
      <c r="HA207" s="56"/>
      <c r="HB207" s="56"/>
      <c r="HC207" s="56"/>
      <c r="HD207" s="56"/>
      <c r="HE207" s="56"/>
      <c r="HF207" s="56"/>
      <c r="HG207" s="56"/>
      <c r="HH207" s="56"/>
      <c r="HI207" s="56"/>
      <c r="HJ207" s="56"/>
      <c r="HK207" s="56"/>
      <c r="HL207" s="56"/>
      <c r="HM207" s="56"/>
      <c r="HN207" s="56"/>
      <c r="HO207" s="56"/>
      <c r="HP207" s="56"/>
      <c r="HQ207" s="56"/>
      <c r="HR207" s="56"/>
      <c r="HS207" s="56"/>
      <c r="HT207" s="56"/>
      <c r="HU207" s="56"/>
      <c r="HV207" s="56"/>
      <c r="HW207" s="56"/>
      <c r="HX207" s="56"/>
      <c r="HY207" s="56"/>
      <c r="HZ207" s="56"/>
      <c r="IA207" s="56"/>
      <c r="IB207" s="56"/>
      <c r="IC207" s="56"/>
      <c r="ID207" s="56"/>
      <c r="IE207" s="56"/>
      <c r="IF207" s="56"/>
      <c r="IG207" s="56"/>
      <c r="IH207" s="56"/>
      <c r="II207" s="56"/>
      <c r="IJ207" s="56"/>
      <c r="IK207" s="56"/>
      <c r="IL207" s="56"/>
      <c r="IM207" s="56"/>
      <c r="IN207" s="56"/>
      <c r="IO207" s="56"/>
      <c r="IP207" s="56"/>
      <c r="IQ207" s="56"/>
      <c r="IR207" s="56"/>
      <c r="IS207" s="56"/>
      <c r="IT207" s="56"/>
      <c r="IU207" s="56"/>
      <c r="IV207" s="56"/>
    </row>
    <row r="208" spans="1:256" s="49" customFormat="1" ht="20.25" customHeight="1" x14ac:dyDescent="0.15">
      <c r="A208" s="261" t="s">
        <v>84</v>
      </c>
      <c r="B208" s="75" t="s">
        <v>74</v>
      </c>
      <c r="C208" s="74">
        <v>2258.3845000000001</v>
      </c>
      <c r="D208" s="74">
        <v>9129</v>
      </c>
      <c r="E208" s="82">
        <v>39.767699922590197</v>
      </c>
      <c r="F208" s="82">
        <v>8049.3182239999996</v>
      </c>
      <c r="G208" s="74">
        <v>3142</v>
      </c>
      <c r="H208" s="74">
        <v>1.575</v>
      </c>
      <c r="I208" s="74">
        <v>3</v>
      </c>
      <c r="J208" s="74">
        <v>198.87001000000001</v>
      </c>
      <c r="K208" s="74">
        <v>33</v>
      </c>
      <c r="L208" s="74">
        <v>1484.136156</v>
      </c>
      <c r="M208" s="74">
        <v>2452</v>
      </c>
      <c r="N208" s="74"/>
      <c r="O208" s="74">
        <v>7073.759239</v>
      </c>
      <c r="P208" s="74">
        <v>2632</v>
      </c>
      <c r="Q208" s="74">
        <v>100.150105</v>
      </c>
      <c r="R208" s="74">
        <v>88</v>
      </c>
      <c r="S208" s="74"/>
      <c r="T208" s="74">
        <v>361.32707099999999</v>
      </c>
      <c r="U208" s="74">
        <v>110</v>
      </c>
      <c r="V208" s="74">
        <v>1438.842936</v>
      </c>
      <c r="W208" s="74">
        <v>2330</v>
      </c>
      <c r="X208" s="74"/>
      <c r="Y208" s="74">
        <v>6643.0107779999998</v>
      </c>
      <c r="Z208" s="74">
        <v>2450</v>
      </c>
      <c r="AA208" s="74">
        <v>44.135227999999998</v>
      </c>
      <c r="AB208" s="74">
        <v>117</v>
      </c>
      <c r="AC208" s="74">
        <v>420.498561</v>
      </c>
      <c r="AD208" s="74">
        <v>177</v>
      </c>
      <c r="AE208" s="74">
        <v>1.1579919999999999</v>
      </c>
      <c r="AF208" s="74">
        <v>5</v>
      </c>
      <c r="AG208" s="74">
        <v>10.2499</v>
      </c>
      <c r="AH208" s="74">
        <v>5</v>
      </c>
      <c r="AI208" s="74">
        <v>500.78040099999998</v>
      </c>
      <c r="AJ208" s="74">
        <v>4773</v>
      </c>
      <c r="AK208" s="74">
        <v>16.678322000000001</v>
      </c>
      <c r="AL208" s="74">
        <v>135</v>
      </c>
      <c r="AM208" s="74">
        <v>500.510401</v>
      </c>
      <c r="AN208" s="74">
        <v>4771</v>
      </c>
      <c r="AO208" s="74">
        <v>16.678322000000001</v>
      </c>
      <c r="AP208" s="74">
        <v>135</v>
      </c>
      <c r="AQ208" s="74">
        <v>0.7</v>
      </c>
      <c r="AR208" s="74">
        <v>9</v>
      </c>
      <c r="AS208" s="74">
        <v>1.1499999999999999</v>
      </c>
      <c r="AT208" s="74">
        <v>5</v>
      </c>
      <c r="AU208" s="74">
        <v>0</v>
      </c>
      <c r="AV208" s="74">
        <v>0</v>
      </c>
      <c r="AW208" s="74">
        <v>30</v>
      </c>
      <c r="AX208" s="74">
        <v>1</v>
      </c>
      <c r="AY208" s="74">
        <v>1.7023999999999999</v>
      </c>
      <c r="AZ208" s="74">
        <v>6</v>
      </c>
      <c r="BA208" s="74">
        <v>14.9</v>
      </c>
      <c r="BB208" s="74">
        <v>10</v>
      </c>
      <c r="BC208" s="74">
        <v>0</v>
      </c>
      <c r="BD208" s="74">
        <v>0</v>
      </c>
      <c r="BE208" s="74">
        <v>0</v>
      </c>
      <c r="BF208" s="74">
        <v>0</v>
      </c>
      <c r="BG208" s="74">
        <v>77.357232999999994</v>
      </c>
      <c r="BH208" s="74">
        <v>84</v>
      </c>
      <c r="BI208" s="74">
        <v>456.79087900000002</v>
      </c>
      <c r="BJ208" s="74">
        <v>136</v>
      </c>
      <c r="BK208" s="74">
        <v>126.26721499999999</v>
      </c>
      <c r="BL208" s="74">
        <v>922</v>
      </c>
      <c r="BM208" s="74">
        <v>252.16257400000001</v>
      </c>
      <c r="BN208" s="74">
        <v>188</v>
      </c>
      <c r="BO208" s="74">
        <v>65.866095000000001</v>
      </c>
      <c r="BP208" s="74">
        <v>880</v>
      </c>
      <c r="BQ208" s="74">
        <v>5.0072000000000001</v>
      </c>
      <c r="BR208" s="74">
        <v>2</v>
      </c>
      <c r="BS208" s="74">
        <v>2.8421709430404002E-13</v>
      </c>
      <c r="BT208" s="74">
        <v>0</v>
      </c>
      <c r="BU208" s="74">
        <v>2.67341704329738E-13</v>
      </c>
      <c r="BV208" s="74">
        <v>0</v>
      </c>
      <c r="BW208" s="110">
        <f t="shared" si="22"/>
        <v>2258.3845000000001</v>
      </c>
      <c r="BX208" s="110">
        <f t="shared" si="23"/>
        <v>0</v>
      </c>
      <c r="IS208" s="59"/>
      <c r="IT208" s="59"/>
      <c r="IU208" s="59"/>
      <c r="IV208" s="59"/>
    </row>
    <row r="209" spans="1:256" s="49" customFormat="1" ht="20.25" customHeight="1" x14ac:dyDescent="0.15">
      <c r="A209" s="261"/>
      <c r="B209" s="75" t="s">
        <v>32</v>
      </c>
      <c r="C209" s="76">
        <v>1286.880662</v>
      </c>
      <c r="D209" s="76">
        <v>1789</v>
      </c>
      <c r="E209" s="82">
        <v>47.063709087447201</v>
      </c>
      <c r="F209" s="82">
        <v>4623.921593</v>
      </c>
      <c r="G209" s="76">
        <v>1780</v>
      </c>
      <c r="H209" s="76">
        <v>0.14455399999999999</v>
      </c>
      <c r="I209" s="76">
        <v>1</v>
      </c>
      <c r="J209" s="76">
        <v>0</v>
      </c>
      <c r="K209" s="76">
        <v>0</v>
      </c>
      <c r="L209" s="76">
        <v>1257.9124019999999</v>
      </c>
      <c r="M209" s="76">
        <v>1723</v>
      </c>
      <c r="N209" s="76">
        <v>48.734659918919498</v>
      </c>
      <c r="O209" s="76">
        <v>4430.8953700000002</v>
      </c>
      <c r="P209" s="76">
        <v>1573</v>
      </c>
      <c r="Q209" s="76">
        <v>267.92017600000003</v>
      </c>
      <c r="R209" s="76">
        <v>438</v>
      </c>
      <c r="S209" s="76">
        <v>6539.0323497862601</v>
      </c>
      <c r="T209" s="76">
        <v>1132.610402</v>
      </c>
      <c r="U209" s="76">
        <v>415</v>
      </c>
      <c r="V209" s="76">
        <v>1244.2862689999999</v>
      </c>
      <c r="W209" s="76">
        <v>1718</v>
      </c>
      <c r="X209" s="76">
        <v>48.236880443974897</v>
      </c>
      <c r="Y209" s="76">
        <v>4305.5949099999998</v>
      </c>
      <c r="Z209" s="76">
        <v>1522</v>
      </c>
      <c r="AA209" s="76">
        <v>0.29824600000000001</v>
      </c>
      <c r="AB209" s="76">
        <v>2</v>
      </c>
      <c r="AC209" s="76">
        <v>16.361999999999998</v>
      </c>
      <c r="AD209" s="76">
        <v>7</v>
      </c>
      <c r="AE209" s="76">
        <v>13.327887</v>
      </c>
      <c r="AF209" s="76">
        <v>3</v>
      </c>
      <c r="AG209" s="76">
        <v>108.93846000000001</v>
      </c>
      <c r="AH209" s="76">
        <v>44</v>
      </c>
      <c r="AI209" s="76">
        <v>0.50359500000000001</v>
      </c>
      <c r="AJ209" s="76">
        <v>3</v>
      </c>
      <c r="AK209" s="76">
        <v>16.32734</v>
      </c>
      <c r="AL209" s="76">
        <v>29</v>
      </c>
      <c r="AM209" s="76">
        <v>0.50359500000000001</v>
      </c>
      <c r="AN209" s="76">
        <v>3</v>
      </c>
      <c r="AO209" s="76">
        <v>16.32734</v>
      </c>
      <c r="AP209" s="76">
        <v>29</v>
      </c>
      <c r="AQ209" s="76">
        <v>0.20939199999999999</v>
      </c>
      <c r="AR209" s="76">
        <v>5</v>
      </c>
      <c r="AS209" s="76">
        <v>4.2355099999999997</v>
      </c>
      <c r="AT209" s="76">
        <v>11</v>
      </c>
      <c r="AU209" s="76">
        <v>0</v>
      </c>
      <c r="AV209" s="76">
        <v>0</v>
      </c>
      <c r="AW209" s="76">
        <v>0</v>
      </c>
      <c r="AX209" s="76">
        <v>0</v>
      </c>
      <c r="AY209" s="76">
        <v>0</v>
      </c>
      <c r="AZ209" s="76">
        <v>0</v>
      </c>
      <c r="BA209" s="76">
        <v>0</v>
      </c>
      <c r="BB209" s="76">
        <v>0</v>
      </c>
      <c r="BC209" s="76">
        <v>0</v>
      </c>
      <c r="BD209" s="76">
        <v>0</v>
      </c>
      <c r="BE209" s="76">
        <v>0</v>
      </c>
      <c r="BF209" s="76">
        <v>0</v>
      </c>
      <c r="BG209" s="76">
        <v>22.914377000000002</v>
      </c>
      <c r="BH209" s="76">
        <v>9</v>
      </c>
      <c r="BI209" s="76">
        <v>38.469000999999999</v>
      </c>
      <c r="BJ209" s="76">
        <v>9</v>
      </c>
      <c r="BK209" s="76">
        <v>0.61952099999999999</v>
      </c>
      <c r="BL209" s="76">
        <v>7</v>
      </c>
      <c r="BM209" s="76">
        <v>119.27091799999999</v>
      </c>
      <c r="BN209" s="76">
        <v>79</v>
      </c>
      <c r="BO209" s="76">
        <v>4.5768209999999998</v>
      </c>
      <c r="BP209" s="76">
        <v>41</v>
      </c>
      <c r="BQ209" s="76">
        <v>14.723454</v>
      </c>
      <c r="BR209" s="76">
        <v>79</v>
      </c>
      <c r="BS209" s="76">
        <v>0</v>
      </c>
      <c r="BT209" s="76">
        <v>0</v>
      </c>
      <c r="BU209" s="76">
        <v>0</v>
      </c>
      <c r="BV209" s="76">
        <v>0</v>
      </c>
      <c r="BW209" s="110">
        <f t="shared" si="22"/>
        <v>1286.880662</v>
      </c>
      <c r="BX209" s="110">
        <f t="shared" si="23"/>
        <v>0</v>
      </c>
      <c r="IS209" s="59"/>
      <c r="IT209" s="59"/>
      <c r="IU209" s="59"/>
      <c r="IV209" s="59"/>
    </row>
    <row r="210" spans="1:256" s="49" customFormat="1" ht="20.25" customHeight="1" x14ac:dyDescent="0.15">
      <c r="A210" s="261"/>
      <c r="B210" s="75" t="s">
        <v>33</v>
      </c>
      <c r="C210" s="74">
        <v>274.21797099989999</v>
      </c>
      <c r="D210" s="74">
        <v>1661</v>
      </c>
      <c r="E210" s="82">
        <v>20.098706370043114</v>
      </c>
      <c r="F210" s="82">
        <v>531.91672199999994</v>
      </c>
      <c r="G210" s="74">
        <v>230</v>
      </c>
      <c r="H210" s="76">
        <v>0</v>
      </c>
      <c r="I210" s="76">
        <v>0</v>
      </c>
      <c r="J210" s="76">
        <v>0</v>
      </c>
      <c r="K210" s="76">
        <v>0</v>
      </c>
      <c r="L210" s="74">
        <v>114.583203176</v>
      </c>
      <c r="M210" s="74">
        <v>113</v>
      </c>
      <c r="N210" s="74">
        <v>63.355113957530449</v>
      </c>
      <c r="O210" s="74">
        <v>453.029472</v>
      </c>
      <c r="P210" s="74">
        <v>90</v>
      </c>
      <c r="Q210" s="74">
        <v>7.9285500000000004</v>
      </c>
      <c r="R210" s="74">
        <v>12</v>
      </c>
      <c r="S210" s="74">
        <v>154.45812007038967</v>
      </c>
      <c r="T210" s="74">
        <v>9.2099960000000003</v>
      </c>
      <c r="U210" s="74">
        <v>6</v>
      </c>
      <c r="V210" s="76">
        <v>101.06340317599999</v>
      </c>
      <c r="W210" s="76">
        <v>106</v>
      </c>
      <c r="X210" s="74">
        <v>56.144261191151891</v>
      </c>
      <c r="Y210" s="76">
        <v>399.26083199999999</v>
      </c>
      <c r="Z210" s="76">
        <v>73</v>
      </c>
      <c r="AA210" s="74">
        <v>13.5198</v>
      </c>
      <c r="AB210" s="74">
        <v>7</v>
      </c>
      <c r="AC210" s="74">
        <v>53.768640000000005</v>
      </c>
      <c r="AD210" s="74">
        <v>17</v>
      </c>
      <c r="AE210" s="74">
        <v>0</v>
      </c>
      <c r="AF210" s="74">
        <v>0</v>
      </c>
      <c r="AG210" s="74">
        <v>0</v>
      </c>
      <c r="AH210" s="74">
        <v>0</v>
      </c>
      <c r="AI210" s="76">
        <v>23.1901766368</v>
      </c>
      <c r="AJ210" s="76">
        <v>236</v>
      </c>
      <c r="AK210" s="74">
        <v>15.556839999999999</v>
      </c>
      <c r="AL210" s="74">
        <v>115</v>
      </c>
      <c r="AM210" s="76">
        <v>23.1901766368</v>
      </c>
      <c r="AN210" s="76">
        <v>236</v>
      </c>
      <c r="AO210" s="74">
        <v>15.556839999999999</v>
      </c>
      <c r="AP210" s="74">
        <v>115</v>
      </c>
      <c r="AQ210" s="76">
        <v>0</v>
      </c>
      <c r="AR210" s="76">
        <v>0</v>
      </c>
      <c r="AS210" s="74">
        <v>0</v>
      </c>
      <c r="AT210" s="74">
        <v>0</v>
      </c>
      <c r="AU210" s="76">
        <v>0</v>
      </c>
      <c r="AV210" s="76">
        <v>0</v>
      </c>
      <c r="AW210" s="74">
        <v>5</v>
      </c>
      <c r="AX210" s="74">
        <v>2</v>
      </c>
      <c r="AY210" s="76">
        <v>0</v>
      </c>
      <c r="AZ210" s="76">
        <v>0</v>
      </c>
      <c r="BA210" s="74">
        <v>0</v>
      </c>
      <c r="BB210" s="74">
        <v>0</v>
      </c>
      <c r="BC210" s="76">
        <v>0</v>
      </c>
      <c r="BD210" s="76">
        <v>0</v>
      </c>
      <c r="BE210" s="74">
        <v>0</v>
      </c>
      <c r="BF210" s="74">
        <v>0</v>
      </c>
      <c r="BG210" s="76">
        <v>0.86946245659999999</v>
      </c>
      <c r="BH210" s="76">
        <v>2</v>
      </c>
      <c r="BI210" s="74">
        <v>57.57</v>
      </c>
      <c r="BJ210" s="74">
        <v>8</v>
      </c>
      <c r="BK210" s="76">
        <v>0.39309718809999999</v>
      </c>
      <c r="BL210" s="76">
        <v>1</v>
      </c>
      <c r="BM210" s="74">
        <v>0.25</v>
      </c>
      <c r="BN210" s="74">
        <v>0</v>
      </c>
      <c r="BO210" s="76">
        <v>135.18203154239998</v>
      </c>
      <c r="BP210" s="76">
        <v>1309</v>
      </c>
      <c r="BQ210" s="74">
        <v>0.51041000000000003</v>
      </c>
      <c r="BR210" s="74">
        <v>15</v>
      </c>
      <c r="BS210" s="76">
        <v>0</v>
      </c>
      <c r="BT210" s="76">
        <v>0</v>
      </c>
      <c r="BU210" s="74">
        <v>-6.3726801613483985E-14</v>
      </c>
      <c r="BV210" s="74">
        <v>0</v>
      </c>
      <c r="BW210" s="110">
        <f t="shared" si="22"/>
        <v>274.21797099989999</v>
      </c>
      <c r="BX210" s="110">
        <f t="shared" si="23"/>
        <v>0</v>
      </c>
      <c r="IS210" s="59"/>
      <c r="IT210" s="59"/>
      <c r="IU210" s="59"/>
      <c r="IV210" s="59"/>
    </row>
    <row r="211" spans="1:256" s="49" customFormat="1" ht="20.25" customHeight="1" x14ac:dyDescent="0.15">
      <c r="A211" s="261"/>
      <c r="B211" s="75" t="s">
        <v>117</v>
      </c>
      <c r="C211" s="74">
        <v>266.52581099999998</v>
      </c>
      <c r="D211" s="74">
        <v>581</v>
      </c>
      <c r="E211" s="82">
        <v>61.1155448775624</v>
      </c>
      <c r="F211" s="82">
        <v>1843.979914</v>
      </c>
      <c r="G211" s="74">
        <v>434</v>
      </c>
      <c r="H211" s="74">
        <v>0</v>
      </c>
      <c r="I211" s="74">
        <v>0</v>
      </c>
      <c r="J211" s="74">
        <v>4.3116750000000001</v>
      </c>
      <c r="K211" s="74">
        <v>1</v>
      </c>
      <c r="L211" s="74">
        <v>229.68375</v>
      </c>
      <c r="M211" s="74">
        <v>411</v>
      </c>
      <c r="N211" s="74">
        <v>59.171156706381304</v>
      </c>
      <c r="O211" s="74">
        <v>1392.2329990000001</v>
      </c>
      <c r="P211" s="74">
        <v>368</v>
      </c>
      <c r="Q211" s="74">
        <v>0</v>
      </c>
      <c r="R211" s="74"/>
      <c r="S211" s="74" t="e">
        <v>#DIV/0!</v>
      </c>
      <c r="T211" s="74">
        <v>0</v>
      </c>
      <c r="U211" s="74">
        <v>0</v>
      </c>
      <c r="V211" s="74">
        <v>211.676546</v>
      </c>
      <c r="W211" s="74">
        <v>365</v>
      </c>
      <c r="X211" s="74">
        <v>60.1647826252687</v>
      </c>
      <c r="Y211" s="74">
        <v>1324.261463</v>
      </c>
      <c r="Z211" s="74">
        <v>346</v>
      </c>
      <c r="AA211" s="74">
        <v>18.007204000000002</v>
      </c>
      <c r="AB211" s="74">
        <v>46</v>
      </c>
      <c r="AC211" s="74">
        <v>67.971536</v>
      </c>
      <c r="AD211" s="74">
        <v>22</v>
      </c>
      <c r="AE211" s="74">
        <v>0</v>
      </c>
      <c r="AF211" s="74">
        <v>0</v>
      </c>
      <c r="AG211" s="74">
        <v>0</v>
      </c>
      <c r="AH211" s="74">
        <v>0</v>
      </c>
      <c r="AI211" s="74"/>
      <c r="AJ211" s="74"/>
      <c r="AK211" s="74"/>
      <c r="AL211" s="74"/>
      <c r="AM211" s="74"/>
      <c r="AN211" s="74"/>
      <c r="AO211" s="74"/>
      <c r="AP211" s="74"/>
      <c r="AQ211" s="74"/>
      <c r="AR211" s="74"/>
      <c r="AS211" s="74">
        <v>0.55358300000000005</v>
      </c>
      <c r="AT211" s="74">
        <v>1</v>
      </c>
      <c r="AU211" s="74">
        <v>0</v>
      </c>
      <c r="AV211" s="74">
        <v>0</v>
      </c>
      <c r="AW211" s="74">
        <v>4.839321</v>
      </c>
      <c r="AX211" s="74">
        <v>1</v>
      </c>
      <c r="AY211" s="74"/>
      <c r="AZ211" s="74"/>
      <c r="BA211" s="74">
        <v>0</v>
      </c>
      <c r="BB211" s="74">
        <v>0</v>
      </c>
      <c r="BC211" s="74">
        <v>0</v>
      </c>
      <c r="BD211" s="74">
        <v>0</v>
      </c>
      <c r="BE211" s="74">
        <v>0</v>
      </c>
      <c r="BF211" s="74">
        <v>0</v>
      </c>
      <c r="BG211" s="74">
        <v>1.872315</v>
      </c>
      <c r="BH211" s="74">
        <v>2</v>
      </c>
      <c r="BI211" s="74">
        <v>119.367023</v>
      </c>
      <c r="BJ211" s="74">
        <v>7</v>
      </c>
      <c r="BK211" s="74">
        <v>32.584428000000003</v>
      </c>
      <c r="BL211" s="74">
        <v>166</v>
      </c>
      <c r="BM211" s="74">
        <v>309.67620499999998</v>
      </c>
      <c r="BN211" s="74">
        <v>50</v>
      </c>
      <c r="BO211" s="74">
        <v>2.3853179999999998</v>
      </c>
      <c r="BP211" s="74">
        <v>2</v>
      </c>
      <c r="BQ211" s="74">
        <v>12.999108</v>
      </c>
      <c r="BR211" s="74">
        <v>6</v>
      </c>
      <c r="BS211" s="74"/>
      <c r="BT211" s="74"/>
      <c r="BU211" s="74"/>
      <c r="BV211" s="74"/>
      <c r="BW211" s="110">
        <f t="shared" si="22"/>
        <v>266.52581099999998</v>
      </c>
      <c r="BX211" s="110">
        <f t="shared" si="23"/>
        <v>0</v>
      </c>
      <c r="IS211" s="59"/>
      <c r="IT211" s="59"/>
      <c r="IU211" s="59"/>
      <c r="IV211" s="59"/>
    </row>
    <row r="212" spans="1:256" s="49" customFormat="1" ht="20.25" customHeight="1" x14ac:dyDescent="0.15">
      <c r="A212" s="261"/>
      <c r="B212" s="75" t="s">
        <v>37</v>
      </c>
      <c r="C212" s="81">
        <v>9.18</v>
      </c>
      <c r="D212" s="81">
        <v>34</v>
      </c>
      <c r="E212" s="82">
        <v>15.017176509079</v>
      </c>
      <c r="F212" s="82">
        <v>22.89</v>
      </c>
      <c r="G212" s="81">
        <v>13</v>
      </c>
      <c r="H212" s="74">
        <v>0</v>
      </c>
      <c r="I212" s="74">
        <v>0</v>
      </c>
      <c r="J212" s="74">
        <v>0</v>
      </c>
      <c r="K212" s="74">
        <v>0</v>
      </c>
      <c r="L212" s="81">
        <v>8.7799999999999994</v>
      </c>
      <c r="M212" s="81">
        <v>33</v>
      </c>
      <c r="N212" s="81">
        <v>22.0658456898718</v>
      </c>
      <c r="O212" s="81">
        <v>20.89</v>
      </c>
      <c r="P212" s="81">
        <v>12</v>
      </c>
      <c r="Q212" s="81">
        <v>0</v>
      </c>
      <c r="R212" s="81">
        <v>0</v>
      </c>
      <c r="S212" s="81" t="e">
        <v>#DIV/0!</v>
      </c>
      <c r="T212" s="81">
        <v>0</v>
      </c>
      <c r="U212" s="81">
        <v>0</v>
      </c>
      <c r="V212" s="81">
        <v>8.7799999999999994</v>
      </c>
      <c r="W212" s="81">
        <v>33</v>
      </c>
      <c r="X212" s="81">
        <v>22.166119666750799</v>
      </c>
      <c r="Y212" s="81">
        <v>20.89</v>
      </c>
      <c r="Z212" s="81">
        <v>12</v>
      </c>
      <c r="AA212" s="81">
        <v>0</v>
      </c>
      <c r="AB212" s="81">
        <v>0</v>
      </c>
      <c r="AC212" s="81">
        <v>0</v>
      </c>
      <c r="AD212" s="81">
        <v>0</v>
      </c>
      <c r="AE212" s="81">
        <v>0</v>
      </c>
      <c r="AF212" s="81">
        <v>0</v>
      </c>
      <c r="AG212" s="81">
        <v>0</v>
      </c>
      <c r="AH212" s="81">
        <v>0</v>
      </c>
      <c r="AI212" s="81">
        <v>0</v>
      </c>
      <c r="AJ212" s="81">
        <v>0</v>
      </c>
      <c r="AK212" s="81">
        <v>0</v>
      </c>
      <c r="AL212" s="81">
        <v>0</v>
      </c>
      <c r="AM212" s="81">
        <v>0</v>
      </c>
      <c r="AN212" s="81">
        <v>0</v>
      </c>
      <c r="AO212" s="81">
        <v>0</v>
      </c>
      <c r="AP212" s="81">
        <v>0</v>
      </c>
      <c r="AQ212" s="81">
        <v>0</v>
      </c>
      <c r="AR212" s="81">
        <v>0</v>
      </c>
      <c r="AS212" s="81">
        <v>0</v>
      </c>
      <c r="AT212" s="81">
        <v>0</v>
      </c>
      <c r="AU212" s="81">
        <v>0</v>
      </c>
      <c r="AV212" s="81">
        <v>0</v>
      </c>
      <c r="AW212" s="81">
        <v>0</v>
      </c>
      <c r="AX212" s="81">
        <v>0</v>
      </c>
      <c r="AY212" s="81">
        <v>0</v>
      </c>
      <c r="AZ212" s="81">
        <v>0</v>
      </c>
      <c r="BA212" s="81">
        <v>0</v>
      </c>
      <c r="BB212" s="81">
        <v>0</v>
      </c>
      <c r="BC212" s="81">
        <v>0</v>
      </c>
      <c r="BD212" s="81">
        <v>0</v>
      </c>
      <c r="BE212" s="81">
        <v>0</v>
      </c>
      <c r="BF212" s="81">
        <v>0</v>
      </c>
      <c r="BG212" s="81">
        <v>0</v>
      </c>
      <c r="BH212" s="81">
        <v>0</v>
      </c>
      <c r="BI212" s="81">
        <v>0</v>
      </c>
      <c r="BJ212" s="81">
        <v>0</v>
      </c>
      <c r="BK212" s="81">
        <v>0.4</v>
      </c>
      <c r="BL212" s="81">
        <v>1</v>
      </c>
      <c r="BM212" s="81">
        <v>2</v>
      </c>
      <c r="BN212" s="81">
        <v>1</v>
      </c>
      <c r="BO212" s="81">
        <v>0</v>
      </c>
      <c r="BP212" s="81">
        <v>0</v>
      </c>
      <c r="BQ212" s="81">
        <v>0</v>
      </c>
      <c r="BR212" s="81">
        <v>0</v>
      </c>
      <c r="BS212" s="81">
        <v>0</v>
      </c>
      <c r="BT212" s="81">
        <v>0</v>
      </c>
      <c r="BU212" s="81">
        <v>0</v>
      </c>
      <c r="BV212" s="81">
        <v>0</v>
      </c>
      <c r="BW212" s="110">
        <f t="shared" si="22"/>
        <v>9.18</v>
      </c>
      <c r="BX212" s="110">
        <f t="shared" si="23"/>
        <v>0</v>
      </c>
      <c r="IS212" s="59"/>
      <c r="IT212" s="59"/>
      <c r="IU212" s="59"/>
      <c r="IV212" s="59"/>
    </row>
    <row r="213" spans="1:256" s="49" customFormat="1" ht="20.25" customHeight="1" x14ac:dyDescent="0.15">
      <c r="A213" s="261"/>
      <c r="B213" s="75" t="s">
        <v>34</v>
      </c>
      <c r="C213" s="74">
        <v>115.002206</v>
      </c>
      <c r="D213" s="74">
        <v>141</v>
      </c>
      <c r="E213" s="82">
        <v>54.629976250619698</v>
      </c>
      <c r="F213" s="82">
        <v>453.614915</v>
      </c>
      <c r="G213" s="74">
        <v>264</v>
      </c>
      <c r="H213" s="74">
        <v>0</v>
      </c>
      <c r="I213" s="74">
        <v>0</v>
      </c>
      <c r="J213" s="74">
        <v>0</v>
      </c>
      <c r="K213" s="74">
        <v>0</v>
      </c>
      <c r="L213" s="74">
        <v>112.33443200000001</v>
      </c>
      <c r="M213" s="74">
        <v>131</v>
      </c>
      <c r="N213" s="74">
        <v>70.436781736042306</v>
      </c>
      <c r="O213" s="74">
        <v>379.90991500000001</v>
      </c>
      <c r="P213" s="74">
        <v>82</v>
      </c>
      <c r="Q213" s="74">
        <v>49.992538000000003</v>
      </c>
      <c r="R213" s="74">
        <v>60</v>
      </c>
      <c r="S213" s="74">
        <v>1777.2792831802701</v>
      </c>
      <c r="T213" s="74">
        <v>119.231785</v>
      </c>
      <c r="U213" s="74">
        <v>37</v>
      </c>
      <c r="V213" s="74">
        <v>112.33443200000001</v>
      </c>
      <c r="W213" s="74">
        <v>131</v>
      </c>
      <c r="X213" s="74">
        <v>70.436781736042306</v>
      </c>
      <c r="Y213" s="74">
        <v>379.90991500000001</v>
      </c>
      <c r="Z213" s="74">
        <v>82</v>
      </c>
      <c r="AA213" s="74">
        <v>0</v>
      </c>
      <c r="AB213" s="74">
        <v>0</v>
      </c>
      <c r="AC213" s="74">
        <v>0</v>
      </c>
      <c r="AD213" s="74">
        <v>0</v>
      </c>
      <c r="AE213" s="74">
        <v>0</v>
      </c>
      <c r="AF213" s="74">
        <v>0</v>
      </c>
      <c r="AG213" s="74">
        <v>0</v>
      </c>
      <c r="AH213" s="74">
        <v>0</v>
      </c>
      <c r="AI213" s="74"/>
      <c r="AJ213" s="74"/>
      <c r="AK213" s="74"/>
      <c r="AL213" s="74"/>
      <c r="AM213" s="74"/>
      <c r="AN213" s="74"/>
      <c r="AO213" s="74"/>
      <c r="AP213" s="74"/>
      <c r="AQ213" s="74">
        <v>0</v>
      </c>
      <c r="AR213" s="74">
        <v>0</v>
      </c>
      <c r="AS213" s="74">
        <v>0</v>
      </c>
      <c r="AT213" s="74">
        <v>0</v>
      </c>
      <c r="AU213" s="74">
        <v>0</v>
      </c>
      <c r="AV213" s="74">
        <v>0</v>
      </c>
      <c r="AW213" s="74">
        <v>0</v>
      </c>
      <c r="AX213" s="74">
        <v>0</v>
      </c>
      <c r="AY213" s="74">
        <v>0</v>
      </c>
      <c r="AZ213" s="74">
        <v>0</v>
      </c>
      <c r="BA213" s="74">
        <v>0</v>
      </c>
      <c r="BB213" s="74">
        <v>0</v>
      </c>
      <c r="BC213" s="74">
        <v>0</v>
      </c>
      <c r="BD213" s="74">
        <v>0</v>
      </c>
      <c r="BE213" s="74">
        <v>0</v>
      </c>
      <c r="BF213" s="74">
        <v>0</v>
      </c>
      <c r="BG213" s="74">
        <v>0</v>
      </c>
      <c r="BH213" s="74">
        <v>0</v>
      </c>
      <c r="BI213" s="74">
        <v>18.649999999999999</v>
      </c>
      <c r="BJ213" s="74">
        <v>15</v>
      </c>
      <c r="BK213" s="74">
        <v>2.2716639999999999</v>
      </c>
      <c r="BL213" s="74">
        <v>6</v>
      </c>
      <c r="BM213" s="74">
        <v>55.055</v>
      </c>
      <c r="BN213" s="74">
        <v>167</v>
      </c>
      <c r="BO213" s="74">
        <v>0.39611000000000002</v>
      </c>
      <c r="BP213" s="74">
        <v>4</v>
      </c>
      <c r="BQ213" s="74">
        <v>0</v>
      </c>
      <c r="BR213" s="74">
        <v>0</v>
      </c>
      <c r="BS213" s="74">
        <v>0</v>
      </c>
      <c r="BT213" s="74">
        <v>0</v>
      </c>
      <c r="BU213" s="74">
        <v>0</v>
      </c>
      <c r="BV213" s="74">
        <v>0</v>
      </c>
      <c r="BW213" s="110">
        <f t="shared" si="22"/>
        <v>115.002206</v>
      </c>
      <c r="BX213" s="110">
        <f t="shared" si="23"/>
        <v>0</v>
      </c>
      <c r="IS213" s="59"/>
      <c r="IT213" s="59"/>
      <c r="IU213" s="59"/>
      <c r="IV213" s="59"/>
    </row>
    <row r="214" spans="1:256" s="49" customFormat="1" ht="20.25" customHeight="1" x14ac:dyDescent="0.15">
      <c r="A214" s="261"/>
      <c r="B214" s="75" t="s">
        <v>48</v>
      </c>
      <c r="C214" s="74">
        <v>29.84</v>
      </c>
      <c r="D214" s="74">
        <v>51</v>
      </c>
      <c r="E214" s="82">
        <v>61.210256410256399</v>
      </c>
      <c r="F214" s="82">
        <v>330.46</v>
      </c>
      <c r="G214" s="74">
        <v>43</v>
      </c>
      <c r="H214" s="74">
        <v>0</v>
      </c>
      <c r="I214" s="74">
        <v>0</v>
      </c>
      <c r="J214" s="74">
        <v>0</v>
      </c>
      <c r="K214" s="74">
        <v>0</v>
      </c>
      <c r="L214" s="74">
        <v>26.47</v>
      </c>
      <c r="M214" s="74">
        <v>49</v>
      </c>
      <c r="N214" s="74">
        <v>66.607951685958696</v>
      </c>
      <c r="O214" s="74">
        <v>226.98</v>
      </c>
      <c r="P214" s="74">
        <v>37</v>
      </c>
      <c r="Q214" s="74">
        <v>0</v>
      </c>
      <c r="R214" s="74">
        <v>0</v>
      </c>
      <c r="S214" s="74">
        <v>0</v>
      </c>
      <c r="T214" s="74">
        <v>0</v>
      </c>
      <c r="U214" s="74">
        <v>0</v>
      </c>
      <c r="V214" s="74">
        <v>26.47</v>
      </c>
      <c r="W214" s="74">
        <v>49</v>
      </c>
      <c r="X214" s="74">
        <v>66.607951685958696</v>
      </c>
      <c r="Y214" s="74">
        <v>226.98</v>
      </c>
      <c r="Z214" s="74">
        <v>37</v>
      </c>
      <c r="AA214" s="74">
        <v>0</v>
      </c>
      <c r="AB214" s="74">
        <v>0</v>
      </c>
      <c r="AC214" s="74">
        <v>0</v>
      </c>
      <c r="AD214" s="74">
        <v>0</v>
      </c>
      <c r="AE214" s="74">
        <v>0</v>
      </c>
      <c r="AF214" s="74">
        <v>0</v>
      </c>
      <c r="AG214" s="74">
        <v>0</v>
      </c>
      <c r="AH214" s="74">
        <v>0</v>
      </c>
      <c r="AI214" s="74">
        <v>0</v>
      </c>
      <c r="AJ214" s="74">
        <v>0</v>
      </c>
      <c r="AK214" s="74">
        <v>0</v>
      </c>
      <c r="AL214" s="74">
        <v>0</v>
      </c>
      <c r="AM214" s="74">
        <v>0</v>
      </c>
      <c r="AN214" s="74">
        <v>0</v>
      </c>
      <c r="AO214" s="74">
        <v>0</v>
      </c>
      <c r="AP214" s="74">
        <v>0</v>
      </c>
      <c r="AQ214" s="74">
        <v>0</v>
      </c>
      <c r="AR214" s="74">
        <v>0</v>
      </c>
      <c r="AS214" s="74">
        <v>0</v>
      </c>
      <c r="AT214" s="74">
        <v>0</v>
      </c>
      <c r="AU214" s="74">
        <v>0</v>
      </c>
      <c r="AV214" s="74">
        <v>0</v>
      </c>
      <c r="AW214" s="74">
        <v>0</v>
      </c>
      <c r="AX214" s="74">
        <v>0</v>
      </c>
      <c r="AY214" s="74">
        <v>0</v>
      </c>
      <c r="AZ214" s="74">
        <v>0</v>
      </c>
      <c r="BA214" s="74">
        <v>0</v>
      </c>
      <c r="BB214" s="74">
        <v>0</v>
      </c>
      <c r="BC214" s="74">
        <v>0</v>
      </c>
      <c r="BD214" s="74">
        <v>0</v>
      </c>
      <c r="BE214" s="74">
        <v>0</v>
      </c>
      <c r="BF214" s="74">
        <v>0</v>
      </c>
      <c r="BG214" s="74">
        <v>0</v>
      </c>
      <c r="BH214" s="74">
        <v>0</v>
      </c>
      <c r="BI214" s="74">
        <v>83.59</v>
      </c>
      <c r="BJ214" s="74">
        <v>4</v>
      </c>
      <c r="BK214" s="74">
        <v>3</v>
      </c>
      <c r="BL214" s="74">
        <v>1</v>
      </c>
      <c r="BM214" s="74">
        <v>15.63</v>
      </c>
      <c r="BN214" s="74">
        <v>1</v>
      </c>
      <c r="BO214" s="74">
        <v>0.37</v>
      </c>
      <c r="BP214" s="74">
        <v>1</v>
      </c>
      <c r="BQ214" s="74">
        <v>4.26</v>
      </c>
      <c r="BR214" s="74">
        <v>1</v>
      </c>
      <c r="BS214" s="74">
        <v>0</v>
      </c>
      <c r="BT214" s="74">
        <v>0</v>
      </c>
      <c r="BU214" s="74">
        <v>0</v>
      </c>
      <c r="BV214" s="74">
        <v>0</v>
      </c>
      <c r="BW214" s="110">
        <f t="shared" si="22"/>
        <v>29.84</v>
      </c>
      <c r="BX214" s="110">
        <f t="shared" si="23"/>
        <v>0</v>
      </c>
      <c r="BY214" s="109"/>
      <c r="BZ214" s="109"/>
      <c r="CA214" s="109"/>
      <c r="CB214" s="109"/>
      <c r="CC214" s="109"/>
      <c r="CD214" s="109"/>
      <c r="CE214" s="109"/>
      <c r="CF214" s="109"/>
      <c r="CG214" s="109"/>
      <c r="CH214" s="109"/>
      <c r="CI214" s="109"/>
      <c r="CJ214" s="109"/>
      <c r="IS214" s="59"/>
      <c r="IT214" s="59"/>
      <c r="IU214" s="59"/>
      <c r="IV214" s="59"/>
    </row>
    <row r="215" spans="1:256" s="49" customFormat="1" ht="20.25" customHeight="1" x14ac:dyDescent="0.15">
      <c r="A215" s="261"/>
      <c r="B215" s="75" t="s">
        <v>36</v>
      </c>
      <c r="C215" s="79">
        <v>80.337923000000004</v>
      </c>
      <c r="D215" s="79">
        <v>349</v>
      </c>
      <c r="E215" s="82">
        <v>59.716177295774401</v>
      </c>
      <c r="F215" s="82">
        <v>8.9639290000000003</v>
      </c>
      <c r="G215" s="79">
        <v>64</v>
      </c>
      <c r="H215" s="79">
        <v>0</v>
      </c>
      <c r="I215" s="79">
        <v>0</v>
      </c>
      <c r="J215" s="79">
        <v>0</v>
      </c>
      <c r="K215" s="79">
        <v>0</v>
      </c>
      <c r="L215" s="79">
        <v>2.5735000000000001</v>
      </c>
      <c r="M215" s="79">
        <v>5</v>
      </c>
      <c r="N215" s="80">
        <v>26.667713962939398</v>
      </c>
      <c r="O215" s="79">
        <v>0</v>
      </c>
      <c r="P215" s="79">
        <v>0</v>
      </c>
      <c r="Q215" s="79"/>
      <c r="R215" s="79"/>
      <c r="S215" s="101">
        <v>0</v>
      </c>
      <c r="T215" s="79"/>
      <c r="U215" s="79"/>
      <c r="V215" s="115">
        <v>2.5735000000000001</v>
      </c>
      <c r="W215" s="115">
        <v>5</v>
      </c>
      <c r="X215" s="80">
        <v>26.667713962939398</v>
      </c>
      <c r="Y215" s="115">
        <v>0</v>
      </c>
      <c r="Z215" s="115">
        <v>0</v>
      </c>
      <c r="AA215" s="79">
        <v>0</v>
      </c>
      <c r="AB215" s="79">
        <v>0</v>
      </c>
      <c r="AC215" s="79">
        <v>0</v>
      </c>
      <c r="AD215" s="79">
        <v>0</v>
      </c>
      <c r="AE215" s="79">
        <v>0</v>
      </c>
      <c r="AF215" s="79">
        <v>0</v>
      </c>
      <c r="AG215" s="79">
        <v>0</v>
      </c>
      <c r="AH215" s="79">
        <v>0</v>
      </c>
      <c r="AI215" s="79">
        <v>77.764422999999994</v>
      </c>
      <c r="AJ215" s="79">
        <v>343</v>
      </c>
      <c r="AK215" s="79">
        <v>6.8739290000000004</v>
      </c>
      <c r="AL215" s="79">
        <v>61</v>
      </c>
      <c r="AM215" s="79">
        <v>77.764422999999994</v>
      </c>
      <c r="AN215" s="79">
        <v>343</v>
      </c>
      <c r="AO215" s="79">
        <v>77.764422999999994</v>
      </c>
      <c r="AP215" s="79">
        <v>61</v>
      </c>
      <c r="AQ215" s="79">
        <v>0</v>
      </c>
      <c r="AR215" s="79">
        <v>0</v>
      </c>
      <c r="AS215" s="79">
        <v>0</v>
      </c>
      <c r="AT215" s="79">
        <v>0</v>
      </c>
      <c r="AU215" s="79">
        <v>0</v>
      </c>
      <c r="AV215" s="79">
        <v>0</v>
      </c>
      <c r="AW215" s="79">
        <v>0</v>
      </c>
      <c r="AX215" s="79">
        <v>0</v>
      </c>
      <c r="AY215" s="79">
        <v>0</v>
      </c>
      <c r="AZ215" s="79">
        <v>0</v>
      </c>
      <c r="BA215" s="79">
        <v>0</v>
      </c>
      <c r="BB215" s="79">
        <v>0</v>
      </c>
      <c r="BC215" s="79">
        <v>0</v>
      </c>
      <c r="BD215" s="79">
        <v>0</v>
      </c>
      <c r="BE215" s="79">
        <v>0</v>
      </c>
      <c r="BF215" s="79">
        <v>0</v>
      </c>
      <c r="BG215" s="79">
        <v>0</v>
      </c>
      <c r="BH215" s="79">
        <v>1</v>
      </c>
      <c r="BI215" s="79">
        <v>1.03</v>
      </c>
      <c r="BJ215" s="79">
        <v>3</v>
      </c>
      <c r="BK215" s="79">
        <v>0</v>
      </c>
      <c r="BL215" s="79">
        <v>0</v>
      </c>
      <c r="BM215" s="79">
        <v>1.06</v>
      </c>
      <c r="BN215" s="79">
        <v>0</v>
      </c>
      <c r="BO215" s="79">
        <v>0</v>
      </c>
      <c r="BP215" s="79">
        <v>0</v>
      </c>
      <c r="BQ215" s="79">
        <v>0</v>
      </c>
      <c r="BR215" s="79">
        <v>0</v>
      </c>
      <c r="BS215" s="79">
        <v>0</v>
      </c>
      <c r="BT215" s="79">
        <v>0</v>
      </c>
      <c r="BU215" s="79">
        <v>0</v>
      </c>
      <c r="BV215" s="79">
        <v>0</v>
      </c>
      <c r="BW215" s="110">
        <f t="shared" si="22"/>
        <v>80.337922999999989</v>
      </c>
      <c r="BX215" s="110">
        <f t="shared" si="23"/>
        <v>0</v>
      </c>
      <c r="IS215" s="59"/>
      <c r="IT215" s="59"/>
      <c r="IU215" s="59"/>
      <c r="IV215" s="59"/>
    </row>
    <row r="216" spans="1:256" s="49" customFormat="1" ht="20.25" customHeight="1" x14ac:dyDescent="0.15">
      <c r="A216" s="261"/>
      <c r="B216" s="75" t="s">
        <v>31</v>
      </c>
      <c r="C216" s="74">
        <v>233.39954</v>
      </c>
      <c r="D216" s="74">
        <v>317</v>
      </c>
      <c r="E216" s="82">
        <v>42.7505830639696</v>
      </c>
      <c r="F216" s="82">
        <v>801.94853599999999</v>
      </c>
      <c r="G216" s="74">
        <v>179</v>
      </c>
      <c r="H216" s="74">
        <v>2.6238000000000001</v>
      </c>
      <c r="I216" s="74">
        <v>1</v>
      </c>
      <c r="J216" s="74">
        <v>0</v>
      </c>
      <c r="K216" s="74">
        <v>0</v>
      </c>
      <c r="L216" s="74">
        <v>224.72377800000001</v>
      </c>
      <c r="M216" s="74">
        <v>297</v>
      </c>
      <c r="N216" s="74">
        <v>46.647419048462197</v>
      </c>
      <c r="O216" s="74">
        <v>667.34393599999999</v>
      </c>
      <c r="P216" s="74">
        <v>154</v>
      </c>
      <c r="Q216" s="74">
        <v>33.732556000000002</v>
      </c>
      <c r="R216" s="74">
        <v>39</v>
      </c>
      <c r="S216" s="74">
        <v>30.697382957463699</v>
      </c>
      <c r="T216" s="74">
        <v>34.274700000000003</v>
      </c>
      <c r="U216" s="74">
        <v>12</v>
      </c>
      <c r="V216" s="74">
        <v>221.42621199999999</v>
      </c>
      <c r="W216" s="74">
        <v>293</v>
      </c>
      <c r="X216" s="74">
        <v>46.284510147012</v>
      </c>
      <c r="Y216" s="74">
        <v>662.33393599999999</v>
      </c>
      <c r="Z216" s="74">
        <v>148</v>
      </c>
      <c r="AA216" s="74">
        <v>3.2975660000000002</v>
      </c>
      <c r="AB216" s="74">
        <v>4</v>
      </c>
      <c r="AC216" s="74">
        <v>5.01</v>
      </c>
      <c r="AD216" s="74">
        <v>6</v>
      </c>
      <c r="AE216" s="74">
        <v>0</v>
      </c>
      <c r="AF216" s="74">
        <v>0</v>
      </c>
      <c r="AG216" s="74">
        <v>0</v>
      </c>
      <c r="AH216" s="74">
        <v>0</v>
      </c>
      <c r="AI216" s="74">
        <v>0</v>
      </c>
      <c r="AJ216" s="74">
        <v>0</v>
      </c>
      <c r="AK216" s="74">
        <v>2.4</v>
      </c>
      <c r="AL216" s="74">
        <v>3</v>
      </c>
      <c r="AM216" s="74">
        <v>0</v>
      </c>
      <c r="AN216" s="74">
        <v>0</v>
      </c>
      <c r="AO216" s="74">
        <v>2.4</v>
      </c>
      <c r="AP216" s="74">
        <v>3</v>
      </c>
      <c r="AQ216" s="74">
        <v>0.06</v>
      </c>
      <c r="AR216" s="74">
        <v>1</v>
      </c>
      <c r="AS216" s="74">
        <v>0</v>
      </c>
      <c r="AT216" s="74">
        <v>0</v>
      </c>
      <c r="AU216" s="74">
        <v>0</v>
      </c>
      <c r="AV216" s="74">
        <v>0</v>
      </c>
      <c r="AW216" s="74">
        <v>0</v>
      </c>
      <c r="AX216" s="74">
        <v>0</v>
      </c>
      <c r="AY216" s="74">
        <v>0</v>
      </c>
      <c r="AZ216" s="74">
        <v>0</v>
      </c>
      <c r="BA216" s="74">
        <v>0</v>
      </c>
      <c r="BB216" s="74">
        <v>0</v>
      </c>
      <c r="BC216" s="74">
        <v>0</v>
      </c>
      <c r="BD216" s="74">
        <v>0</v>
      </c>
      <c r="BE216" s="74">
        <v>0</v>
      </c>
      <c r="BF216" s="74">
        <v>0</v>
      </c>
      <c r="BG216" s="74">
        <v>1.558516</v>
      </c>
      <c r="BH216" s="74">
        <v>11</v>
      </c>
      <c r="BI216" s="74">
        <v>76.448999999999998</v>
      </c>
      <c r="BJ216" s="74">
        <v>13</v>
      </c>
      <c r="BK216" s="74">
        <v>2.5</v>
      </c>
      <c r="BL216" s="74">
        <v>4</v>
      </c>
      <c r="BM216" s="74">
        <v>55.755600000000001</v>
      </c>
      <c r="BN216" s="74">
        <v>9</v>
      </c>
      <c r="BO216" s="74">
        <v>1.933446</v>
      </c>
      <c r="BP216" s="74">
        <v>3</v>
      </c>
      <c r="BQ216" s="74">
        <v>0</v>
      </c>
      <c r="BR216" s="74">
        <v>0</v>
      </c>
      <c r="BS216" s="74">
        <v>0</v>
      </c>
      <c r="BT216" s="74">
        <v>0</v>
      </c>
      <c r="BU216" s="74">
        <v>0</v>
      </c>
      <c r="BV216" s="74">
        <v>0</v>
      </c>
      <c r="BW216" s="110">
        <f t="shared" si="22"/>
        <v>233.39954</v>
      </c>
      <c r="BX216" s="110">
        <f t="shared" si="23"/>
        <v>0</v>
      </c>
      <c r="IS216" s="59"/>
      <c r="IT216" s="59"/>
      <c r="IU216" s="59"/>
      <c r="IV216" s="59"/>
    </row>
    <row r="217" spans="1:256" s="49" customFormat="1" ht="20.25" customHeight="1" x14ac:dyDescent="0.15">
      <c r="A217" s="261"/>
      <c r="B217" s="75" t="s">
        <v>45</v>
      </c>
      <c r="C217" s="78">
        <v>47.616886000000001</v>
      </c>
      <c r="D217" s="78">
        <v>140</v>
      </c>
      <c r="E217" s="82">
        <v>28.264514750773699</v>
      </c>
      <c r="F217" s="82">
        <v>157.67361399999999</v>
      </c>
      <c r="G217" s="78">
        <v>77</v>
      </c>
      <c r="H217" s="78">
        <v>0</v>
      </c>
      <c r="I217" s="78">
        <v>0</v>
      </c>
      <c r="J217" s="78">
        <v>0</v>
      </c>
      <c r="K217" s="78">
        <v>0</v>
      </c>
      <c r="L217" s="78">
        <v>46.980136999999999</v>
      </c>
      <c r="M217" s="78">
        <v>131</v>
      </c>
      <c r="N217" s="78">
        <v>34.221090765314798</v>
      </c>
      <c r="O217" s="78">
        <v>123.503613</v>
      </c>
      <c r="P217" s="78">
        <v>59</v>
      </c>
      <c r="Q217" s="74">
        <v>0</v>
      </c>
      <c r="R217" s="74">
        <v>0</v>
      </c>
      <c r="S217" s="74">
        <v>0</v>
      </c>
      <c r="T217" s="74">
        <v>0.71</v>
      </c>
      <c r="U217" s="74">
        <v>1</v>
      </c>
      <c r="V217" s="78">
        <v>46.980136999999999</v>
      </c>
      <c r="W217" s="78">
        <v>130</v>
      </c>
      <c r="X217" s="78">
        <v>35.319124386278403</v>
      </c>
      <c r="Y217" s="78">
        <v>123.503613</v>
      </c>
      <c r="Z217" s="78">
        <v>59</v>
      </c>
      <c r="AA217" s="78">
        <v>0</v>
      </c>
      <c r="AB217" s="78">
        <v>1</v>
      </c>
      <c r="AC217" s="78">
        <v>0</v>
      </c>
      <c r="AD217" s="78">
        <v>0</v>
      </c>
      <c r="AE217" s="78">
        <v>0</v>
      </c>
      <c r="AF217" s="78">
        <v>0</v>
      </c>
      <c r="AG217" s="78">
        <v>0</v>
      </c>
      <c r="AH217" s="78">
        <v>0</v>
      </c>
      <c r="AI217" s="78">
        <v>0</v>
      </c>
      <c r="AJ217" s="78">
        <v>0</v>
      </c>
      <c r="AK217" s="78">
        <v>0</v>
      </c>
      <c r="AL217" s="78">
        <v>0</v>
      </c>
      <c r="AM217" s="78">
        <v>0</v>
      </c>
      <c r="AN217" s="78">
        <v>0</v>
      </c>
      <c r="AO217" s="78">
        <v>0</v>
      </c>
      <c r="AP217" s="78">
        <v>0</v>
      </c>
      <c r="AQ217" s="78">
        <v>0</v>
      </c>
      <c r="AR217" s="78">
        <v>0</v>
      </c>
      <c r="AS217" s="78">
        <v>0</v>
      </c>
      <c r="AT217" s="78">
        <v>0</v>
      </c>
      <c r="AU217" s="78">
        <v>0</v>
      </c>
      <c r="AV217" s="78">
        <v>0</v>
      </c>
      <c r="AW217" s="78">
        <v>0</v>
      </c>
      <c r="AX217" s="78">
        <v>0</v>
      </c>
      <c r="AY217" s="78">
        <v>0</v>
      </c>
      <c r="AZ217" s="78">
        <v>0</v>
      </c>
      <c r="BA217" s="78">
        <v>0</v>
      </c>
      <c r="BB217" s="78">
        <v>0</v>
      </c>
      <c r="BC217" s="78">
        <v>0</v>
      </c>
      <c r="BD217" s="78">
        <v>0</v>
      </c>
      <c r="BE217" s="78">
        <v>0</v>
      </c>
      <c r="BF217" s="78">
        <v>0</v>
      </c>
      <c r="BG217" s="78">
        <v>0</v>
      </c>
      <c r="BH217" s="78">
        <v>0</v>
      </c>
      <c r="BI217" s="78">
        <v>2.0000010000000001</v>
      </c>
      <c r="BJ217" s="78">
        <v>1</v>
      </c>
      <c r="BK217" s="78">
        <v>0.63674900000000001</v>
      </c>
      <c r="BL217" s="78">
        <v>9</v>
      </c>
      <c r="BM217" s="78">
        <v>32.07</v>
      </c>
      <c r="BN217" s="78">
        <v>16</v>
      </c>
      <c r="BO217" s="78">
        <v>0</v>
      </c>
      <c r="BP217" s="78">
        <v>0</v>
      </c>
      <c r="BQ217" s="78">
        <v>0.1</v>
      </c>
      <c r="BR217" s="78">
        <v>1</v>
      </c>
      <c r="BS217" s="74">
        <v>1.7763568394002501E-15</v>
      </c>
      <c r="BT217" s="78">
        <v>0</v>
      </c>
      <c r="BU217" s="78">
        <v>1.4155343563970701E-15</v>
      </c>
      <c r="BV217" s="78">
        <v>0</v>
      </c>
      <c r="BW217" s="110">
        <f t="shared" si="22"/>
        <v>47.616886000000001</v>
      </c>
      <c r="BX217" s="110">
        <f t="shared" si="23"/>
        <v>0</v>
      </c>
      <c r="IS217" s="59"/>
      <c r="IT217" s="59"/>
      <c r="IU217" s="59"/>
      <c r="IV217" s="59"/>
    </row>
    <row r="218" spans="1:256" s="49" customFormat="1" ht="20.25" customHeight="1" x14ac:dyDescent="0.15">
      <c r="A218" s="261"/>
      <c r="B218" s="75" t="s">
        <v>60</v>
      </c>
      <c r="C218" s="74">
        <v>82.386359999999996</v>
      </c>
      <c r="D218" s="74">
        <v>127</v>
      </c>
      <c r="E218" s="82">
        <v>35.297291602570802</v>
      </c>
      <c r="F218" s="82">
        <v>467.62231200000002</v>
      </c>
      <c r="G218" s="74">
        <v>125</v>
      </c>
      <c r="H218" s="74">
        <v>0</v>
      </c>
      <c r="I218" s="74">
        <v>0</v>
      </c>
      <c r="J218" s="74">
        <v>0.95</v>
      </c>
      <c r="K218" s="74">
        <v>2</v>
      </c>
      <c r="L218" s="74">
        <v>44.309576999999997</v>
      </c>
      <c r="M218" s="74">
        <v>104</v>
      </c>
      <c r="N218" s="74">
        <v>42.679831830032398</v>
      </c>
      <c r="O218" s="74">
        <v>405.54603700000001</v>
      </c>
      <c r="P218" s="74">
        <v>84</v>
      </c>
      <c r="Q218" s="74">
        <v>0</v>
      </c>
      <c r="R218" s="74">
        <v>0</v>
      </c>
      <c r="S218" s="74" t="s">
        <v>56</v>
      </c>
      <c r="T218" s="74">
        <v>0</v>
      </c>
      <c r="U218" s="74">
        <v>0</v>
      </c>
      <c r="V218" s="74">
        <v>42.159576999999999</v>
      </c>
      <c r="W218" s="74">
        <v>100</v>
      </c>
      <c r="X218" s="74">
        <v>40.631064001391202</v>
      </c>
      <c r="Y218" s="74">
        <v>394.34603700000002</v>
      </c>
      <c r="Z218" s="74">
        <v>83</v>
      </c>
      <c r="AA218" s="74">
        <v>0.15</v>
      </c>
      <c r="AB218" s="74">
        <v>1</v>
      </c>
      <c r="AC218" s="74">
        <v>0</v>
      </c>
      <c r="AD218" s="74">
        <v>0</v>
      </c>
      <c r="AE218" s="74">
        <v>2</v>
      </c>
      <c r="AF218" s="74">
        <v>3</v>
      </c>
      <c r="AG218" s="74">
        <v>11.2</v>
      </c>
      <c r="AH218" s="74">
        <v>1</v>
      </c>
      <c r="AI218" s="74">
        <v>35.009520000000002</v>
      </c>
      <c r="AJ218" s="74">
        <v>9</v>
      </c>
      <c r="AK218" s="74">
        <v>6.0933000000000002</v>
      </c>
      <c r="AL218" s="74">
        <v>3</v>
      </c>
      <c r="AM218" s="74">
        <v>35.009520000000002</v>
      </c>
      <c r="AN218" s="74">
        <v>9</v>
      </c>
      <c r="AO218" s="74">
        <v>6.0933000000000002</v>
      </c>
      <c r="AP218" s="74">
        <v>3</v>
      </c>
      <c r="AQ218" s="74">
        <v>0</v>
      </c>
      <c r="AR218" s="74">
        <v>0</v>
      </c>
      <c r="AS218" s="74">
        <v>0</v>
      </c>
      <c r="AT218" s="74">
        <v>0</v>
      </c>
      <c r="AU218" s="74">
        <v>0</v>
      </c>
      <c r="AV218" s="74">
        <v>0</v>
      </c>
      <c r="AW218" s="74">
        <v>2.35</v>
      </c>
      <c r="AX218" s="74">
        <v>2</v>
      </c>
      <c r="AY218" s="74">
        <v>0</v>
      </c>
      <c r="AZ218" s="74">
        <v>0</v>
      </c>
      <c r="BA218" s="74">
        <v>0</v>
      </c>
      <c r="BB218" s="74">
        <v>0</v>
      </c>
      <c r="BC218" s="74">
        <v>0</v>
      </c>
      <c r="BD218" s="74">
        <v>0</v>
      </c>
      <c r="BE218" s="74">
        <v>0</v>
      </c>
      <c r="BF218" s="74">
        <v>0</v>
      </c>
      <c r="BG218" s="74">
        <v>0</v>
      </c>
      <c r="BH218" s="74">
        <v>0</v>
      </c>
      <c r="BI218" s="74">
        <v>40.6</v>
      </c>
      <c r="BJ218" s="74">
        <v>15</v>
      </c>
      <c r="BK218" s="74">
        <v>0</v>
      </c>
      <c r="BL218" s="74">
        <v>1</v>
      </c>
      <c r="BM218" s="74">
        <v>3</v>
      </c>
      <c r="BN218" s="74">
        <v>19</v>
      </c>
      <c r="BO218" s="74">
        <v>3.0672630000000001</v>
      </c>
      <c r="BP218" s="74">
        <v>13</v>
      </c>
      <c r="BQ218" s="74">
        <v>9.0829749999999994</v>
      </c>
      <c r="BR218" s="74">
        <v>0</v>
      </c>
      <c r="BS218" s="74">
        <v>0</v>
      </c>
      <c r="BT218" s="74">
        <v>0</v>
      </c>
      <c r="BU218" s="74">
        <v>0</v>
      </c>
      <c r="BV218" s="74">
        <v>0</v>
      </c>
      <c r="BW218" s="110">
        <f t="shared" si="22"/>
        <v>82.386359999999996</v>
      </c>
      <c r="BX218" s="110">
        <f t="shared" si="23"/>
        <v>0</v>
      </c>
      <c r="IS218" s="59"/>
      <c r="IT218" s="59"/>
      <c r="IU218" s="59"/>
      <c r="IV218" s="59"/>
    </row>
    <row r="219" spans="1:256" ht="20.25" customHeight="1" x14ac:dyDescent="0.15">
      <c r="A219" s="261"/>
      <c r="B219" s="75" t="s">
        <v>38</v>
      </c>
      <c r="C219" s="82">
        <v>152.344572</v>
      </c>
      <c r="D219" s="82">
        <v>164</v>
      </c>
      <c r="E219" s="82">
        <v>87.06</v>
      </c>
      <c r="F219" s="82">
        <v>739.40324899999996</v>
      </c>
      <c r="G219" s="82">
        <v>196</v>
      </c>
      <c r="H219" s="82"/>
      <c r="I219" s="94">
        <v>0</v>
      </c>
      <c r="J219" s="82">
        <v>0</v>
      </c>
      <c r="K219" s="94">
        <v>0</v>
      </c>
      <c r="L219" s="82">
        <v>149.783672</v>
      </c>
      <c r="M219" s="82">
        <v>162</v>
      </c>
      <c r="N219" s="83">
        <v>100.36</v>
      </c>
      <c r="O219" s="82">
        <v>700.24294899999995</v>
      </c>
      <c r="P219" s="85">
        <v>169</v>
      </c>
      <c r="Q219" s="82">
        <v>4.2435</v>
      </c>
      <c r="R219" s="82">
        <v>25</v>
      </c>
      <c r="S219" s="83">
        <v>18.53</v>
      </c>
      <c r="T219" s="82">
        <v>34.79515</v>
      </c>
      <c r="U219" s="94">
        <v>11</v>
      </c>
      <c r="V219" s="82">
        <v>149.783672</v>
      </c>
      <c r="W219" s="82">
        <v>162</v>
      </c>
      <c r="X219" s="83">
        <v>100.36</v>
      </c>
      <c r="Y219" s="82">
        <v>700.24294899999995</v>
      </c>
      <c r="Z219" s="85">
        <v>169</v>
      </c>
      <c r="AA219" s="82">
        <v>0</v>
      </c>
      <c r="AB219" s="94">
        <v>0</v>
      </c>
      <c r="AC219" s="82">
        <v>0</v>
      </c>
      <c r="AD219" s="94">
        <v>0</v>
      </c>
      <c r="AE219" s="82"/>
      <c r="AF219" s="94"/>
      <c r="AG219" s="82"/>
      <c r="AH219" s="94"/>
      <c r="AI219" s="94"/>
      <c r="AJ219" s="94"/>
      <c r="AK219" s="94"/>
      <c r="AL219" s="94"/>
      <c r="AM219" s="94"/>
      <c r="AN219" s="94"/>
      <c r="AO219" s="94"/>
      <c r="AP219" s="94"/>
      <c r="AQ219" s="94"/>
      <c r="AR219" s="94"/>
      <c r="AS219" s="94"/>
      <c r="AT219" s="94"/>
      <c r="AU219" s="94">
        <v>0</v>
      </c>
      <c r="AV219" s="94">
        <v>0</v>
      </c>
      <c r="AW219" s="94">
        <v>0</v>
      </c>
      <c r="AX219" s="94">
        <v>0</v>
      </c>
      <c r="AY219" s="94">
        <v>0</v>
      </c>
      <c r="AZ219" s="94">
        <v>0</v>
      </c>
      <c r="BA219" s="94">
        <v>0</v>
      </c>
      <c r="BB219" s="94">
        <v>0</v>
      </c>
      <c r="BC219" s="94"/>
      <c r="BD219" s="94">
        <v>0</v>
      </c>
      <c r="BE219" s="94"/>
      <c r="BF219" s="94"/>
      <c r="BG219" s="82">
        <v>2.0609000000000002</v>
      </c>
      <c r="BH219" s="94">
        <v>1</v>
      </c>
      <c r="BI219" s="82">
        <v>25.371500000000001</v>
      </c>
      <c r="BJ219" s="94">
        <v>18</v>
      </c>
      <c r="BK219" s="94"/>
      <c r="BL219" s="94">
        <v>1</v>
      </c>
      <c r="BM219" s="94">
        <v>13.7888</v>
      </c>
      <c r="BN219" s="94">
        <v>9</v>
      </c>
      <c r="BO219" s="94">
        <v>0.5</v>
      </c>
      <c r="BP219" s="94"/>
      <c r="BQ219" s="94"/>
      <c r="BR219" s="94"/>
      <c r="BS219" s="94">
        <v>0</v>
      </c>
      <c r="BT219" s="94">
        <v>0</v>
      </c>
      <c r="BU219" s="94">
        <v>0</v>
      </c>
      <c r="BV219" s="94">
        <v>0</v>
      </c>
      <c r="BW219" s="110">
        <f t="shared" si="22"/>
        <v>152.344572</v>
      </c>
      <c r="BX219" s="110">
        <f t="shared" si="23"/>
        <v>0</v>
      </c>
      <c r="BY219" s="59"/>
      <c r="BZ219" s="59"/>
      <c r="CA219" s="59"/>
      <c r="CB219" s="59"/>
      <c r="CC219" s="59"/>
      <c r="CD219" s="59"/>
      <c r="CE219" s="59"/>
      <c r="CF219" s="59"/>
      <c r="CG219" s="59"/>
      <c r="CH219" s="59"/>
      <c r="CI219" s="59"/>
      <c r="CJ219" s="59"/>
      <c r="CK219" s="59"/>
      <c r="CL219" s="59"/>
      <c r="CM219" s="59"/>
      <c r="CN219" s="59"/>
      <c r="CO219" s="59"/>
      <c r="CP219" s="59"/>
      <c r="CQ219" s="59"/>
      <c r="CR219" s="59"/>
      <c r="CS219" s="59"/>
      <c r="CT219" s="59"/>
      <c r="CU219" s="59"/>
      <c r="CV219" s="59"/>
      <c r="CW219" s="59"/>
      <c r="CX219" s="59"/>
      <c r="CY219" s="59"/>
      <c r="CZ219" s="59"/>
      <c r="DA219" s="59"/>
      <c r="DB219" s="59"/>
      <c r="DC219" s="59"/>
      <c r="DD219" s="59"/>
      <c r="DE219" s="59"/>
      <c r="DF219" s="59"/>
      <c r="DG219" s="59"/>
      <c r="DH219" s="59"/>
      <c r="DI219" s="59"/>
      <c r="DJ219" s="59"/>
      <c r="DK219" s="59"/>
      <c r="DL219" s="59"/>
      <c r="DM219" s="59"/>
      <c r="DN219" s="59"/>
      <c r="DO219" s="59"/>
      <c r="DP219" s="59"/>
      <c r="DQ219" s="59"/>
      <c r="DR219" s="59"/>
      <c r="DS219" s="59"/>
      <c r="DT219" s="59"/>
      <c r="DU219" s="59"/>
      <c r="DV219" s="59"/>
      <c r="DW219" s="59"/>
      <c r="DX219" s="59"/>
      <c r="DY219" s="59"/>
      <c r="DZ219" s="59"/>
      <c r="EA219" s="59"/>
      <c r="EB219" s="59"/>
      <c r="EC219" s="59"/>
      <c r="ED219" s="59"/>
      <c r="EE219" s="59"/>
      <c r="EF219" s="59"/>
      <c r="EG219" s="59"/>
      <c r="EH219" s="59"/>
      <c r="EI219" s="59"/>
      <c r="EJ219" s="59"/>
      <c r="EK219" s="59"/>
      <c r="EL219" s="59"/>
      <c r="EM219" s="59"/>
      <c r="EN219" s="59"/>
      <c r="EO219" s="59"/>
      <c r="EP219" s="59"/>
      <c r="EQ219" s="59"/>
      <c r="ER219" s="59"/>
      <c r="ES219" s="59"/>
      <c r="ET219" s="59"/>
      <c r="EU219" s="59"/>
      <c r="EV219" s="59"/>
      <c r="EW219" s="59"/>
      <c r="EX219" s="59"/>
      <c r="EY219" s="59"/>
      <c r="EZ219" s="59"/>
      <c r="FA219" s="59"/>
      <c r="FB219" s="59"/>
      <c r="FC219" s="59"/>
      <c r="FD219" s="59"/>
      <c r="FE219" s="59"/>
      <c r="FF219" s="59"/>
      <c r="FG219" s="59"/>
      <c r="FH219" s="59"/>
      <c r="FI219" s="59"/>
      <c r="FJ219" s="59"/>
      <c r="FK219" s="59"/>
      <c r="FL219" s="59"/>
      <c r="FM219" s="59"/>
      <c r="FN219" s="59"/>
      <c r="FO219" s="59"/>
      <c r="FP219" s="59"/>
      <c r="FQ219" s="59"/>
      <c r="FR219" s="59"/>
      <c r="FS219" s="59"/>
      <c r="FT219" s="59"/>
      <c r="FU219" s="59"/>
      <c r="FV219" s="59"/>
      <c r="FW219" s="59"/>
      <c r="FX219" s="59"/>
      <c r="FY219" s="59"/>
      <c r="FZ219" s="59"/>
      <c r="GA219" s="59"/>
      <c r="GB219" s="59"/>
      <c r="GC219" s="59"/>
      <c r="GD219" s="59"/>
      <c r="GE219" s="59"/>
      <c r="GF219" s="59"/>
      <c r="GG219" s="59"/>
      <c r="GH219" s="59"/>
      <c r="GI219" s="59"/>
      <c r="GJ219" s="59"/>
      <c r="GK219" s="59"/>
      <c r="GL219" s="59"/>
      <c r="GM219" s="59"/>
      <c r="GN219" s="59"/>
      <c r="GO219" s="59"/>
      <c r="GP219" s="59"/>
      <c r="GQ219" s="59"/>
      <c r="GR219" s="59"/>
      <c r="GS219" s="59"/>
      <c r="GT219" s="59"/>
      <c r="GU219" s="59"/>
      <c r="GV219" s="59"/>
      <c r="GW219" s="59"/>
      <c r="GX219" s="59"/>
      <c r="GY219" s="59"/>
      <c r="GZ219" s="59"/>
      <c r="HA219" s="59"/>
      <c r="HB219" s="59"/>
      <c r="HC219" s="59"/>
      <c r="HD219" s="59"/>
      <c r="HE219" s="59"/>
      <c r="HF219" s="59"/>
      <c r="HG219" s="59"/>
      <c r="HH219" s="59"/>
      <c r="HI219" s="59"/>
      <c r="HJ219" s="59"/>
      <c r="HK219" s="59"/>
      <c r="HL219" s="59"/>
      <c r="HM219" s="59"/>
      <c r="HN219" s="59"/>
      <c r="HO219" s="59"/>
      <c r="HP219" s="59"/>
      <c r="HQ219" s="59"/>
      <c r="HR219" s="59"/>
      <c r="HS219" s="59"/>
      <c r="HT219" s="59"/>
      <c r="HU219" s="59"/>
      <c r="HV219" s="59"/>
      <c r="HW219" s="59"/>
      <c r="HX219" s="59"/>
      <c r="HY219" s="59"/>
      <c r="HZ219" s="59"/>
      <c r="IA219" s="59"/>
      <c r="IB219" s="59"/>
      <c r="IC219" s="59"/>
      <c r="ID219" s="59"/>
      <c r="IE219" s="59"/>
      <c r="IF219" s="59"/>
      <c r="IG219" s="59"/>
      <c r="IH219" s="59"/>
      <c r="II219" s="59"/>
      <c r="IJ219" s="59"/>
      <c r="IK219" s="59"/>
      <c r="IL219" s="59"/>
      <c r="IM219" s="59"/>
      <c r="IN219" s="59"/>
      <c r="IO219" s="59"/>
      <c r="IP219" s="59"/>
      <c r="IQ219" s="59"/>
      <c r="IR219" s="59"/>
    </row>
    <row r="220" spans="1:256" ht="20.25" customHeight="1" x14ac:dyDescent="0.15">
      <c r="A220" s="261"/>
      <c r="B220" s="75" t="s">
        <v>39</v>
      </c>
      <c r="C220" s="86">
        <v>171.63556500000001</v>
      </c>
      <c r="D220" s="87">
        <v>527</v>
      </c>
      <c r="E220" s="82">
        <v>36.072126656031699</v>
      </c>
      <c r="F220" s="82">
        <v>860.59679900000003</v>
      </c>
      <c r="G220" s="86">
        <v>769</v>
      </c>
      <c r="H220" s="89">
        <v>0</v>
      </c>
      <c r="I220" s="89">
        <v>0</v>
      </c>
      <c r="J220" s="89">
        <v>0.37</v>
      </c>
      <c r="K220" s="89">
        <v>2</v>
      </c>
      <c r="L220" s="89">
        <v>161.34564399999999</v>
      </c>
      <c r="M220" s="89">
        <v>401</v>
      </c>
      <c r="N220" s="87">
        <v>35.951748674310601</v>
      </c>
      <c r="O220" s="89">
        <v>808.91666699999996</v>
      </c>
      <c r="P220" s="95">
        <v>393</v>
      </c>
      <c r="Q220" s="95">
        <v>0.68899999999999995</v>
      </c>
      <c r="R220" s="89">
        <v>8</v>
      </c>
      <c r="S220" s="87">
        <v>7.4276905164886102</v>
      </c>
      <c r="T220" s="95">
        <v>0.1045</v>
      </c>
      <c r="U220" s="89">
        <v>2</v>
      </c>
      <c r="V220" s="95">
        <v>161.34559999999999</v>
      </c>
      <c r="W220" s="89">
        <v>401</v>
      </c>
      <c r="X220" s="87">
        <v>35.951738870036401</v>
      </c>
      <c r="Y220" s="95">
        <v>808.91669999999999</v>
      </c>
      <c r="Z220" s="95">
        <v>393</v>
      </c>
      <c r="AA220" s="95">
        <v>0</v>
      </c>
      <c r="AB220" s="89">
        <v>0</v>
      </c>
      <c r="AC220" s="95">
        <v>0</v>
      </c>
      <c r="AD220" s="89">
        <v>0</v>
      </c>
      <c r="AE220" s="95">
        <v>0</v>
      </c>
      <c r="AF220" s="103">
        <v>0</v>
      </c>
      <c r="AG220" s="95">
        <v>0</v>
      </c>
      <c r="AH220" s="103">
        <v>0</v>
      </c>
      <c r="AI220" s="89">
        <v>0</v>
      </c>
      <c r="AJ220" s="89">
        <v>0</v>
      </c>
      <c r="AK220" s="89">
        <v>0</v>
      </c>
      <c r="AL220" s="89">
        <v>0</v>
      </c>
      <c r="AM220" s="89">
        <v>0</v>
      </c>
      <c r="AN220" s="89">
        <v>0</v>
      </c>
      <c r="AO220" s="89">
        <v>0</v>
      </c>
      <c r="AP220" s="89">
        <v>0</v>
      </c>
      <c r="AQ220" s="106">
        <v>3.6738659999999999</v>
      </c>
      <c r="AR220" s="103">
        <v>43</v>
      </c>
      <c r="AS220" s="106">
        <v>5.5857219999999996</v>
      </c>
      <c r="AT220" s="103">
        <v>64</v>
      </c>
      <c r="AU220" s="89">
        <v>0</v>
      </c>
      <c r="AV220" s="89">
        <v>0</v>
      </c>
      <c r="AW220" s="89">
        <v>1.2430760000000001</v>
      </c>
      <c r="AX220" s="89">
        <v>4</v>
      </c>
      <c r="AY220" s="95">
        <v>0</v>
      </c>
      <c r="AZ220" s="95">
        <v>0</v>
      </c>
      <c r="BA220" s="95">
        <v>0</v>
      </c>
      <c r="BB220" s="95">
        <v>0</v>
      </c>
      <c r="BC220" s="95">
        <v>5.9302000000000001</v>
      </c>
      <c r="BD220" s="95">
        <v>81</v>
      </c>
      <c r="BE220" s="95">
        <v>16.158999999999999</v>
      </c>
      <c r="BF220" s="95">
        <v>273</v>
      </c>
      <c r="BG220" s="95">
        <v>0.68585499999999999</v>
      </c>
      <c r="BH220" s="103">
        <v>2</v>
      </c>
      <c r="BI220" s="95">
        <v>10.486424</v>
      </c>
      <c r="BJ220" s="103">
        <v>23</v>
      </c>
      <c r="BK220" s="106">
        <v>0</v>
      </c>
      <c r="BL220" s="103">
        <v>0</v>
      </c>
      <c r="BM220" s="106">
        <v>6.6139099999999997</v>
      </c>
      <c r="BN220" s="103">
        <v>7</v>
      </c>
      <c r="BO220" s="89">
        <v>0</v>
      </c>
      <c r="BP220" s="89">
        <v>0</v>
      </c>
      <c r="BQ220" s="89">
        <v>1</v>
      </c>
      <c r="BR220" s="89">
        <v>1E-4</v>
      </c>
      <c r="BS220" s="89">
        <v>-7.8825834748386099E-15</v>
      </c>
      <c r="BT220" s="103">
        <v>0</v>
      </c>
      <c r="BU220" s="89">
        <v>10.222000000000101</v>
      </c>
      <c r="BV220" s="103">
        <v>2.9998999999999998</v>
      </c>
      <c r="BW220" s="110">
        <f t="shared" si="22"/>
        <v>171.63556500000001</v>
      </c>
      <c r="BX220" s="110">
        <f t="shared" si="23"/>
        <v>0</v>
      </c>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59"/>
      <c r="DO220" s="59"/>
      <c r="DP220" s="59"/>
      <c r="DQ220" s="59"/>
      <c r="DR220" s="59"/>
      <c r="DS220" s="59"/>
      <c r="DT220" s="59"/>
      <c r="DU220" s="59"/>
      <c r="DV220" s="59"/>
      <c r="DW220" s="59"/>
      <c r="DX220" s="59"/>
      <c r="DY220" s="59"/>
      <c r="DZ220" s="59"/>
      <c r="EA220" s="59"/>
      <c r="EB220" s="59"/>
      <c r="EC220" s="59"/>
      <c r="ED220" s="59"/>
      <c r="EE220" s="59"/>
      <c r="EF220" s="59"/>
      <c r="EG220" s="59"/>
      <c r="EH220" s="59"/>
      <c r="EI220" s="59"/>
      <c r="EJ220" s="59"/>
      <c r="EK220" s="59"/>
      <c r="EL220" s="59"/>
      <c r="EM220" s="59"/>
      <c r="EN220" s="59"/>
      <c r="EO220" s="59"/>
      <c r="EP220" s="59"/>
      <c r="EQ220" s="59"/>
      <c r="ER220" s="59"/>
      <c r="ES220" s="59"/>
      <c r="ET220" s="59"/>
      <c r="EU220" s="59"/>
      <c r="EV220" s="59"/>
      <c r="EW220" s="59"/>
      <c r="EX220" s="59"/>
      <c r="EY220" s="59"/>
      <c r="EZ220" s="59"/>
      <c r="FA220" s="59"/>
      <c r="FB220" s="59"/>
      <c r="FC220" s="59"/>
      <c r="FD220" s="59"/>
      <c r="FE220" s="59"/>
      <c r="FF220" s="59"/>
      <c r="FG220" s="59"/>
      <c r="FH220" s="59"/>
      <c r="FI220" s="59"/>
      <c r="FJ220" s="59"/>
      <c r="FK220" s="59"/>
      <c r="FL220" s="59"/>
      <c r="FM220" s="59"/>
      <c r="FN220" s="59"/>
      <c r="FO220" s="59"/>
      <c r="FP220" s="59"/>
      <c r="FQ220" s="59"/>
      <c r="FR220" s="59"/>
      <c r="FS220" s="59"/>
      <c r="FT220" s="59"/>
      <c r="FU220" s="59"/>
      <c r="FV220" s="59"/>
      <c r="FW220" s="59"/>
      <c r="FX220" s="59"/>
      <c r="FY220" s="59"/>
      <c r="FZ220" s="59"/>
      <c r="GA220" s="59"/>
      <c r="GB220" s="59"/>
      <c r="GC220" s="59"/>
      <c r="GD220" s="59"/>
      <c r="GE220" s="59"/>
      <c r="GF220" s="59"/>
      <c r="GG220" s="59"/>
      <c r="GH220" s="59"/>
      <c r="GI220" s="59"/>
      <c r="GJ220" s="59"/>
      <c r="GK220" s="59"/>
      <c r="GL220" s="59"/>
      <c r="GM220" s="59"/>
      <c r="GN220" s="59"/>
      <c r="GO220" s="59"/>
      <c r="GP220" s="59"/>
      <c r="GQ220" s="59"/>
      <c r="GR220" s="59"/>
      <c r="GS220" s="59"/>
      <c r="GT220" s="59"/>
      <c r="GU220" s="59"/>
      <c r="GV220" s="59"/>
      <c r="GW220" s="59"/>
      <c r="GX220" s="59"/>
      <c r="GY220" s="59"/>
      <c r="GZ220" s="59"/>
      <c r="HA220" s="59"/>
      <c r="HB220" s="59"/>
      <c r="HC220" s="59"/>
      <c r="HD220" s="59"/>
      <c r="HE220" s="59"/>
      <c r="HF220" s="59"/>
      <c r="HG220" s="59"/>
      <c r="HH220" s="59"/>
      <c r="HI220" s="59"/>
      <c r="HJ220" s="59"/>
      <c r="HK220" s="59"/>
      <c r="HL220" s="59"/>
      <c r="HM220" s="59"/>
      <c r="HN220" s="59"/>
      <c r="HO220" s="59"/>
      <c r="HP220" s="59"/>
      <c r="HQ220" s="59"/>
      <c r="HR220" s="59"/>
      <c r="HS220" s="59"/>
      <c r="HT220" s="59"/>
      <c r="HU220" s="59"/>
      <c r="HV220" s="59"/>
      <c r="HW220" s="59"/>
      <c r="HX220" s="59"/>
      <c r="HY220" s="59"/>
      <c r="HZ220" s="59"/>
      <c r="IA220" s="59"/>
      <c r="IB220" s="59"/>
      <c r="IC220" s="59"/>
      <c r="ID220" s="59"/>
      <c r="IE220" s="59"/>
      <c r="IF220" s="59"/>
      <c r="IG220" s="59"/>
      <c r="IH220" s="59"/>
      <c r="II220" s="59"/>
      <c r="IJ220" s="59"/>
      <c r="IK220" s="59"/>
      <c r="IL220" s="59"/>
      <c r="IM220" s="59"/>
      <c r="IN220" s="59"/>
      <c r="IO220" s="59"/>
      <c r="IP220" s="59"/>
      <c r="IQ220" s="59"/>
      <c r="IR220" s="59"/>
    </row>
    <row r="221" spans="1:256" customFormat="1" ht="20.25" customHeight="1" x14ac:dyDescent="0.15">
      <c r="A221" s="261"/>
      <c r="B221" s="75" t="s">
        <v>63</v>
      </c>
      <c r="C221" s="86">
        <v>15.02</v>
      </c>
      <c r="D221" s="87">
        <v>49</v>
      </c>
      <c r="E221" s="82">
        <v>24.53</v>
      </c>
      <c r="F221" s="82">
        <v>20.440000000000001</v>
      </c>
      <c r="G221" s="86">
        <v>11</v>
      </c>
      <c r="H221" s="89"/>
      <c r="I221" s="89"/>
      <c r="J221" s="89"/>
      <c r="K221" s="89"/>
      <c r="L221" s="89">
        <v>13.77</v>
      </c>
      <c r="M221" s="89">
        <v>45</v>
      </c>
      <c r="N221" s="87">
        <v>29.92</v>
      </c>
      <c r="O221" s="89">
        <v>18.239999999999998</v>
      </c>
      <c r="P221" s="95">
        <v>8</v>
      </c>
      <c r="Q221" s="95"/>
      <c r="R221" s="89"/>
      <c r="S221" s="87"/>
      <c r="T221" s="95"/>
      <c r="U221" s="89"/>
      <c r="V221" s="95">
        <v>13.77</v>
      </c>
      <c r="W221" s="89">
        <v>45</v>
      </c>
      <c r="X221" s="87">
        <v>29.92</v>
      </c>
      <c r="Y221" s="95">
        <v>18.239999999999998</v>
      </c>
      <c r="Z221" s="95">
        <v>8</v>
      </c>
      <c r="AA221" s="95"/>
      <c r="AB221" s="89"/>
      <c r="AC221" s="95"/>
      <c r="AD221" s="89"/>
      <c r="AE221" s="95"/>
      <c r="AF221" s="103"/>
      <c r="AG221" s="95"/>
      <c r="AH221" s="103"/>
      <c r="AI221" s="89"/>
      <c r="AJ221" s="89"/>
      <c r="AK221" s="89"/>
      <c r="AL221" s="89"/>
      <c r="AM221" s="89"/>
      <c r="AN221" s="89"/>
      <c r="AO221" s="89"/>
      <c r="AP221" s="89"/>
      <c r="AQ221" s="106"/>
      <c r="AR221" s="103"/>
      <c r="AS221" s="106"/>
      <c r="AT221" s="103"/>
      <c r="AU221" s="89"/>
      <c r="AV221" s="89"/>
      <c r="AW221" s="89"/>
      <c r="AX221" s="89"/>
      <c r="AY221" s="95"/>
      <c r="AZ221" s="95"/>
      <c r="BA221" s="95"/>
      <c r="BB221" s="95"/>
      <c r="BC221" s="95"/>
      <c r="BD221" s="95"/>
      <c r="BE221" s="95"/>
      <c r="BF221" s="95"/>
      <c r="BG221" s="95">
        <v>1.25</v>
      </c>
      <c r="BH221" s="103">
        <v>4</v>
      </c>
      <c r="BI221" s="95">
        <v>1</v>
      </c>
      <c r="BJ221" s="103">
        <v>1</v>
      </c>
      <c r="BK221" s="106">
        <v>0</v>
      </c>
      <c r="BL221" s="103">
        <v>0</v>
      </c>
      <c r="BM221" s="106">
        <v>1.2</v>
      </c>
      <c r="BN221" s="103">
        <v>2</v>
      </c>
      <c r="BO221" s="89"/>
      <c r="BP221" s="89"/>
      <c r="BQ221" s="89"/>
      <c r="BR221" s="89"/>
      <c r="BS221" s="89"/>
      <c r="BT221" s="103"/>
      <c r="BU221" s="89"/>
      <c r="BV221" s="103"/>
      <c r="BW221" s="110">
        <f t="shared" si="22"/>
        <v>15.02</v>
      </c>
      <c r="BX221" s="110">
        <f t="shared" si="23"/>
        <v>0</v>
      </c>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59"/>
      <c r="DO221" s="59"/>
      <c r="DP221" s="59"/>
      <c r="DQ221" s="59"/>
      <c r="DR221" s="59"/>
      <c r="DS221" s="59"/>
      <c r="DT221" s="59"/>
      <c r="DU221" s="59"/>
      <c r="DV221" s="59"/>
      <c r="DW221" s="59"/>
      <c r="DX221" s="59"/>
      <c r="DY221" s="59"/>
      <c r="DZ221" s="59"/>
      <c r="EA221" s="59"/>
      <c r="EB221" s="59"/>
      <c r="EC221" s="59"/>
      <c r="ED221" s="59"/>
      <c r="EE221" s="59"/>
      <c r="EF221" s="59"/>
      <c r="EG221" s="59"/>
      <c r="EH221" s="59"/>
      <c r="EI221" s="59"/>
      <c r="EJ221" s="59"/>
      <c r="EK221" s="59"/>
      <c r="EL221" s="59"/>
      <c r="EM221" s="59"/>
      <c r="EN221" s="59"/>
      <c r="EO221" s="59"/>
      <c r="EP221" s="59"/>
      <c r="EQ221" s="59"/>
      <c r="ER221" s="59"/>
      <c r="ES221" s="59"/>
      <c r="ET221" s="59"/>
      <c r="EU221" s="59"/>
      <c r="EV221" s="59"/>
      <c r="EW221" s="59"/>
      <c r="EX221" s="59"/>
      <c r="EY221" s="59"/>
      <c r="EZ221" s="59"/>
      <c r="FA221" s="59"/>
      <c r="FB221" s="59"/>
      <c r="FC221" s="59"/>
      <c r="FD221" s="59"/>
      <c r="FE221" s="59"/>
      <c r="FF221" s="59"/>
      <c r="FG221" s="59"/>
      <c r="FH221" s="59"/>
      <c r="FI221" s="59"/>
      <c r="FJ221" s="59"/>
      <c r="FK221" s="59"/>
      <c r="FL221" s="59"/>
      <c r="FM221" s="59"/>
      <c r="FN221" s="59"/>
      <c r="FO221" s="59"/>
      <c r="FP221" s="59"/>
      <c r="FQ221" s="59"/>
      <c r="FR221" s="59"/>
      <c r="FS221" s="59"/>
      <c r="FT221" s="59"/>
      <c r="FU221" s="59"/>
      <c r="FV221" s="59"/>
      <c r="FW221" s="59"/>
      <c r="FX221" s="59"/>
      <c r="FY221" s="59"/>
      <c r="FZ221" s="59"/>
      <c r="GA221" s="59"/>
      <c r="GB221" s="59"/>
      <c r="GC221" s="59"/>
      <c r="GD221" s="59"/>
      <c r="GE221" s="59"/>
      <c r="GF221" s="59"/>
      <c r="GG221" s="59"/>
      <c r="GH221" s="59"/>
      <c r="GI221" s="59"/>
      <c r="GJ221" s="59"/>
      <c r="GK221" s="59"/>
      <c r="GL221" s="59"/>
      <c r="GM221" s="59"/>
      <c r="GN221" s="59"/>
      <c r="GO221" s="59"/>
      <c r="GP221" s="59"/>
      <c r="GQ221" s="59"/>
      <c r="GR221" s="59"/>
      <c r="GS221" s="59"/>
      <c r="GT221" s="59"/>
      <c r="GU221" s="59"/>
      <c r="GV221" s="59"/>
      <c r="GW221" s="59"/>
      <c r="GX221" s="59"/>
      <c r="GY221" s="59"/>
      <c r="GZ221" s="59"/>
      <c r="HA221" s="59"/>
      <c r="HB221" s="59"/>
      <c r="HC221" s="59"/>
      <c r="HD221" s="59"/>
      <c r="HE221" s="59"/>
      <c r="HF221" s="59"/>
      <c r="HG221" s="59"/>
      <c r="HH221" s="59"/>
      <c r="HI221" s="59"/>
      <c r="HJ221" s="59"/>
      <c r="HK221" s="59"/>
      <c r="HL221" s="59"/>
      <c r="HM221" s="59"/>
      <c r="HN221" s="59"/>
      <c r="HO221" s="59"/>
      <c r="HP221" s="59"/>
      <c r="HQ221" s="59"/>
      <c r="HR221" s="59"/>
      <c r="HS221" s="59"/>
      <c r="HT221" s="59"/>
      <c r="HU221" s="59"/>
      <c r="HV221" s="59"/>
      <c r="HW221" s="59"/>
      <c r="HX221" s="59"/>
      <c r="HY221" s="59"/>
      <c r="HZ221" s="59"/>
      <c r="IA221" s="59"/>
      <c r="IB221" s="59"/>
      <c r="IC221" s="59"/>
      <c r="ID221" s="59"/>
      <c r="IE221" s="59"/>
      <c r="IF221" s="59"/>
      <c r="IG221" s="59"/>
      <c r="IH221" s="59"/>
      <c r="II221" s="59"/>
      <c r="IJ221" s="59"/>
      <c r="IK221" s="59"/>
      <c r="IL221" s="59"/>
      <c r="IM221" s="59"/>
      <c r="IN221" s="59"/>
      <c r="IO221" s="59"/>
      <c r="IP221" s="59"/>
      <c r="IQ221" s="59"/>
      <c r="IR221" s="59"/>
      <c r="IS221" s="59"/>
      <c r="IT221" s="59"/>
      <c r="IU221" s="59"/>
      <c r="IV221" s="59"/>
    </row>
    <row r="222" spans="1:256" customFormat="1" ht="20.25" customHeight="1" x14ac:dyDescent="0.15">
      <c r="A222" s="261"/>
      <c r="B222" s="75" t="s">
        <v>43</v>
      </c>
      <c r="C222" s="86">
        <v>3.35</v>
      </c>
      <c r="D222" s="87">
        <v>12</v>
      </c>
      <c r="E222" s="82">
        <v>180.08432647605099</v>
      </c>
      <c r="F222" s="82">
        <v>30.1</v>
      </c>
      <c r="G222" s="86">
        <v>4</v>
      </c>
      <c r="H222" s="89"/>
      <c r="I222" s="89"/>
      <c r="J222" s="89"/>
      <c r="K222" s="89"/>
      <c r="L222" s="89">
        <v>3.35</v>
      </c>
      <c r="M222" s="89">
        <v>12</v>
      </c>
      <c r="N222" s="87">
        <v>188.614905373922</v>
      </c>
      <c r="O222" s="89">
        <v>30.1</v>
      </c>
      <c r="P222" s="95">
        <v>4</v>
      </c>
      <c r="Q222" s="95"/>
      <c r="R222" s="89"/>
      <c r="S222" s="87"/>
      <c r="T222" s="95"/>
      <c r="U222" s="89"/>
      <c r="V222" s="95">
        <v>3.35</v>
      </c>
      <c r="W222" s="89">
        <v>12</v>
      </c>
      <c r="X222" s="87">
        <v>188.614905373922</v>
      </c>
      <c r="Y222" s="95">
        <v>30.1</v>
      </c>
      <c r="Z222" s="95">
        <v>4</v>
      </c>
      <c r="AA222" s="95"/>
      <c r="AB222" s="89"/>
      <c r="AC222" s="95"/>
      <c r="AD222" s="89"/>
      <c r="AE222" s="95"/>
      <c r="AF222" s="103"/>
      <c r="AG222" s="95"/>
      <c r="AH222" s="103"/>
      <c r="AI222" s="89"/>
      <c r="AJ222" s="89"/>
      <c r="AK222" s="89"/>
      <c r="AL222" s="89"/>
      <c r="AM222" s="89"/>
      <c r="AN222" s="89"/>
      <c r="AO222" s="89"/>
      <c r="AP222" s="89"/>
      <c r="AQ222" s="106"/>
      <c r="AR222" s="103"/>
      <c r="AS222" s="106"/>
      <c r="AT222" s="103"/>
      <c r="AU222" s="89"/>
      <c r="AV222" s="89"/>
      <c r="AW222" s="89"/>
      <c r="AX222" s="89"/>
      <c r="AY222" s="95"/>
      <c r="AZ222" s="95"/>
      <c r="BA222" s="95"/>
      <c r="BB222" s="95"/>
      <c r="BC222" s="95"/>
      <c r="BD222" s="95"/>
      <c r="BE222" s="95"/>
      <c r="BF222" s="95"/>
      <c r="BG222" s="95"/>
      <c r="BH222" s="103"/>
      <c r="BI222" s="95"/>
      <c r="BJ222" s="103"/>
      <c r="BK222" s="106"/>
      <c r="BL222" s="103"/>
      <c r="BM222" s="106"/>
      <c r="BN222" s="103"/>
      <c r="BO222" s="89"/>
      <c r="BP222" s="89"/>
      <c r="BQ222" s="89"/>
      <c r="BR222" s="89"/>
      <c r="BS222" s="89"/>
      <c r="BT222" s="103"/>
      <c r="BU222" s="89"/>
      <c r="BV222" s="103"/>
      <c r="BW222" s="110">
        <f t="shared" si="22"/>
        <v>3.35</v>
      </c>
      <c r="BX222" s="110">
        <f t="shared" si="23"/>
        <v>0</v>
      </c>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59"/>
      <c r="DO222" s="59"/>
      <c r="DP222" s="59"/>
      <c r="DQ222" s="59"/>
      <c r="DR222" s="59"/>
      <c r="DS222" s="59"/>
      <c r="DT222" s="59"/>
      <c r="DU222" s="59"/>
      <c r="DV222" s="59"/>
      <c r="DW222" s="59"/>
      <c r="DX222" s="59"/>
      <c r="DY222" s="59"/>
      <c r="DZ222" s="59"/>
      <c r="EA222" s="59"/>
      <c r="EB222" s="59"/>
      <c r="EC222" s="59"/>
      <c r="ED222" s="59"/>
      <c r="EE222" s="59"/>
      <c r="EF222" s="59"/>
      <c r="EG222" s="59"/>
      <c r="EH222" s="59"/>
      <c r="EI222" s="59"/>
      <c r="EJ222" s="59"/>
      <c r="EK222" s="59"/>
      <c r="EL222" s="59"/>
      <c r="EM222" s="59"/>
      <c r="EN222" s="59"/>
      <c r="EO222" s="59"/>
      <c r="EP222" s="59"/>
      <c r="EQ222" s="59"/>
      <c r="ER222" s="59"/>
      <c r="ES222" s="59"/>
      <c r="ET222" s="59"/>
      <c r="EU222" s="59"/>
      <c r="EV222" s="59"/>
      <c r="EW222" s="59"/>
      <c r="EX222" s="59"/>
      <c r="EY222" s="59"/>
      <c r="EZ222" s="59"/>
      <c r="FA222" s="59"/>
      <c r="FB222" s="59"/>
      <c r="FC222" s="59"/>
      <c r="FD222" s="59"/>
      <c r="FE222" s="59"/>
      <c r="FF222" s="59"/>
      <c r="FG222" s="59"/>
      <c r="FH222" s="59"/>
      <c r="FI222" s="59"/>
      <c r="FJ222" s="59"/>
      <c r="FK222" s="59"/>
      <c r="FL222" s="59"/>
      <c r="FM222" s="59"/>
      <c r="FN222" s="59"/>
      <c r="FO222" s="59"/>
      <c r="FP222" s="59"/>
      <c r="FQ222" s="59"/>
      <c r="FR222" s="59"/>
      <c r="FS222" s="59"/>
      <c r="FT222" s="59"/>
      <c r="FU222" s="59"/>
      <c r="FV222" s="59"/>
      <c r="FW222" s="59"/>
      <c r="FX222" s="59"/>
      <c r="FY222" s="59"/>
      <c r="FZ222" s="59"/>
      <c r="GA222" s="59"/>
      <c r="GB222" s="59"/>
      <c r="GC222" s="59"/>
      <c r="GD222" s="59"/>
      <c r="GE222" s="59"/>
      <c r="GF222" s="59"/>
      <c r="GG222" s="59"/>
      <c r="GH222" s="59"/>
      <c r="GI222" s="59"/>
      <c r="GJ222" s="59"/>
      <c r="GK222" s="59"/>
      <c r="GL222" s="59"/>
      <c r="GM222" s="59"/>
      <c r="GN222" s="59"/>
      <c r="GO222" s="59"/>
      <c r="GP222" s="59"/>
      <c r="GQ222" s="59"/>
      <c r="GR222" s="59"/>
      <c r="GS222" s="59"/>
      <c r="GT222" s="59"/>
      <c r="GU222" s="59"/>
      <c r="GV222" s="59"/>
      <c r="GW222" s="59"/>
      <c r="GX222" s="59"/>
      <c r="GY222" s="59"/>
      <c r="GZ222" s="59"/>
      <c r="HA222" s="59"/>
      <c r="HB222" s="59"/>
      <c r="HC222" s="59"/>
      <c r="HD222" s="59"/>
      <c r="HE222" s="59"/>
      <c r="HF222" s="59"/>
      <c r="HG222" s="59"/>
      <c r="HH222" s="59"/>
      <c r="HI222" s="59"/>
      <c r="HJ222" s="59"/>
      <c r="HK222" s="59"/>
      <c r="HL222" s="59"/>
      <c r="HM222" s="59"/>
      <c r="HN222" s="59"/>
      <c r="HO222" s="59"/>
      <c r="HP222" s="59"/>
      <c r="HQ222" s="59"/>
      <c r="HR222" s="59"/>
      <c r="HS222" s="59"/>
      <c r="HT222" s="59"/>
      <c r="HU222" s="59"/>
      <c r="HV222" s="59"/>
      <c r="HW222" s="59"/>
      <c r="HX222" s="59"/>
      <c r="HY222" s="59"/>
      <c r="HZ222" s="59"/>
      <c r="IA222" s="59"/>
      <c r="IB222" s="59"/>
      <c r="IC222" s="59"/>
      <c r="ID222" s="59"/>
      <c r="IE222" s="59"/>
      <c r="IF222" s="59"/>
      <c r="IG222" s="59"/>
      <c r="IH222" s="59"/>
      <c r="II222" s="59"/>
      <c r="IJ222" s="59"/>
      <c r="IK222" s="59"/>
      <c r="IL222" s="59"/>
      <c r="IM222" s="59"/>
      <c r="IN222" s="59"/>
      <c r="IO222" s="59"/>
      <c r="IP222" s="59"/>
      <c r="IQ222" s="59"/>
      <c r="IR222" s="59"/>
      <c r="IS222" s="59"/>
      <c r="IT222" s="59"/>
      <c r="IU222" s="59"/>
      <c r="IV222" s="59"/>
    </row>
    <row r="223" spans="1:256" s="52" customFormat="1" ht="20.25" customHeight="1" x14ac:dyDescent="0.15">
      <c r="A223" s="261"/>
      <c r="B223" s="90" t="s">
        <v>17</v>
      </c>
      <c r="C223" s="91">
        <f>C208+C209+C210+C211+C212+C213+C214+C215+C216+C217+C218+C219+C220+C221+C222</f>
        <v>5026.1219959999007</v>
      </c>
      <c r="D223" s="91">
        <f t="shared" ref="D223:BO223" si="28">D208+D209+D210+D211+D212+D213+D214+D215+D216+D217+D218+D219+D220+D221+D222</f>
        <v>15071</v>
      </c>
      <c r="E223" s="234">
        <f>C223/各地承保!D222*100</f>
        <v>40.474845915125137</v>
      </c>
      <c r="F223" s="234">
        <f t="shared" si="28"/>
        <v>18942.849806999991</v>
      </c>
      <c r="G223" s="91">
        <f t="shared" si="28"/>
        <v>7331</v>
      </c>
      <c r="H223" s="91">
        <f t="shared" si="28"/>
        <v>4.3433539999999997</v>
      </c>
      <c r="I223" s="91">
        <f t="shared" si="28"/>
        <v>5</v>
      </c>
      <c r="J223" s="91">
        <f t="shared" si="28"/>
        <v>204.50168500000001</v>
      </c>
      <c r="K223" s="91">
        <f t="shared" si="28"/>
        <v>38</v>
      </c>
      <c r="L223" s="91">
        <f t="shared" si="28"/>
        <v>3880.7362511760002</v>
      </c>
      <c r="M223" s="91">
        <f t="shared" si="28"/>
        <v>6069</v>
      </c>
      <c r="N223" s="91">
        <f>L223/各地承保!N222*100</f>
        <v>46.364288087569996</v>
      </c>
      <c r="O223" s="91">
        <f t="shared" si="28"/>
        <v>16731.590197000001</v>
      </c>
      <c r="P223" s="91">
        <f t="shared" si="28"/>
        <v>5665</v>
      </c>
      <c r="Q223" s="91">
        <f t="shared" si="28"/>
        <v>464.65642500000001</v>
      </c>
      <c r="R223" s="91">
        <f t="shared" si="28"/>
        <v>670</v>
      </c>
      <c r="S223" s="91">
        <f>Q223/各地承保!T222*100</f>
        <v>312.41062609592234</v>
      </c>
      <c r="T223" s="91">
        <f t="shared" si="28"/>
        <v>1692.2636039999998</v>
      </c>
      <c r="U223" s="91">
        <f t="shared" si="28"/>
        <v>594</v>
      </c>
      <c r="V223" s="91">
        <f t="shared" si="28"/>
        <v>3784.8422841760002</v>
      </c>
      <c r="W223" s="91">
        <f t="shared" si="28"/>
        <v>5880</v>
      </c>
      <c r="X223" s="91">
        <f>V223/各地承保!Z222*100</f>
        <v>45.808103200525963</v>
      </c>
      <c r="Y223" s="91">
        <f t="shared" si="28"/>
        <v>16037.591133</v>
      </c>
      <c r="Z223" s="91">
        <f t="shared" si="28"/>
        <v>5386</v>
      </c>
      <c r="AA223" s="91">
        <f t="shared" si="28"/>
        <v>79.408044000000004</v>
      </c>
      <c r="AB223" s="91">
        <f t="shared" si="28"/>
        <v>178</v>
      </c>
      <c r="AC223" s="91">
        <f t="shared" si="28"/>
        <v>563.61073699999997</v>
      </c>
      <c r="AD223" s="91">
        <f t="shared" si="28"/>
        <v>229</v>
      </c>
      <c r="AE223" s="91">
        <f t="shared" si="28"/>
        <v>16.485879000000001</v>
      </c>
      <c r="AF223" s="91">
        <f t="shared" si="28"/>
        <v>11</v>
      </c>
      <c r="AG223" s="91">
        <f t="shared" si="28"/>
        <v>130.38836000000001</v>
      </c>
      <c r="AH223" s="91">
        <f t="shared" si="28"/>
        <v>50</v>
      </c>
      <c r="AI223" s="91">
        <f t="shared" si="28"/>
        <v>637.24811563679987</v>
      </c>
      <c r="AJ223" s="91">
        <f t="shared" si="28"/>
        <v>5364</v>
      </c>
      <c r="AK223" s="91">
        <f t="shared" si="28"/>
        <v>63.929730999999997</v>
      </c>
      <c r="AL223" s="91">
        <f t="shared" si="28"/>
        <v>346</v>
      </c>
      <c r="AM223" s="91">
        <f t="shared" si="28"/>
        <v>636.97811563679988</v>
      </c>
      <c r="AN223" s="91">
        <f t="shared" si="28"/>
        <v>5362</v>
      </c>
      <c r="AO223" s="91">
        <f t="shared" si="28"/>
        <v>134.82022499999999</v>
      </c>
      <c r="AP223" s="91">
        <f t="shared" si="28"/>
        <v>346</v>
      </c>
      <c r="AQ223" s="91">
        <f t="shared" si="28"/>
        <v>4.6432579999999994</v>
      </c>
      <c r="AR223" s="91">
        <f t="shared" si="28"/>
        <v>58</v>
      </c>
      <c r="AS223" s="91">
        <f t="shared" si="28"/>
        <v>11.524815</v>
      </c>
      <c r="AT223" s="91">
        <f t="shared" si="28"/>
        <v>81</v>
      </c>
      <c r="AU223" s="91">
        <f t="shared" si="28"/>
        <v>0</v>
      </c>
      <c r="AV223" s="91">
        <f t="shared" si="28"/>
        <v>0</v>
      </c>
      <c r="AW223" s="91">
        <f t="shared" si="28"/>
        <v>43.432397000000002</v>
      </c>
      <c r="AX223" s="91">
        <f t="shared" si="28"/>
        <v>10</v>
      </c>
      <c r="AY223" s="91">
        <f t="shared" si="28"/>
        <v>1.7023999999999999</v>
      </c>
      <c r="AZ223" s="91">
        <f t="shared" si="28"/>
        <v>6</v>
      </c>
      <c r="BA223" s="91">
        <f t="shared" si="28"/>
        <v>14.9</v>
      </c>
      <c r="BB223" s="91">
        <f t="shared" si="28"/>
        <v>10</v>
      </c>
      <c r="BC223" s="91">
        <f t="shared" si="28"/>
        <v>5.9302000000000001</v>
      </c>
      <c r="BD223" s="91">
        <f t="shared" si="28"/>
        <v>81</v>
      </c>
      <c r="BE223" s="91">
        <f t="shared" si="28"/>
        <v>16.158999999999999</v>
      </c>
      <c r="BF223" s="91">
        <f t="shared" si="28"/>
        <v>273</v>
      </c>
      <c r="BG223" s="91">
        <f t="shared" si="28"/>
        <v>108.56865845660001</v>
      </c>
      <c r="BH223" s="91">
        <f t="shared" si="28"/>
        <v>116</v>
      </c>
      <c r="BI223" s="91">
        <f t="shared" si="28"/>
        <v>931.373828</v>
      </c>
      <c r="BJ223" s="91">
        <f t="shared" si="28"/>
        <v>253</v>
      </c>
      <c r="BK223" s="91">
        <f t="shared" si="28"/>
        <v>168.67267418809999</v>
      </c>
      <c r="BL223" s="91">
        <f t="shared" si="28"/>
        <v>1119</v>
      </c>
      <c r="BM223" s="91">
        <f t="shared" si="28"/>
        <v>867.533007</v>
      </c>
      <c r="BN223" s="91">
        <f t="shared" si="28"/>
        <v>548</v>
      </c>
      <c r="BO223" s="91">
        <f t="shared" si="28"/>
        <v>214.27708454239999</v>
      </c>
      <c r="BP223" s="91">
        <f t="shared" ref="BP223:BV223" si="29">BP208+BP209+BP210+BP211+BP212+BP213+BP214+BP215+BP216+BP217+BP218+BP219+BP220+BP221+BP222</f>
        <v>2253</v>
      </c>
      <c r="BQ223" s="91">
        <f t="shared" si="29"/>
        <v>47.683146999999998</v>
      </c>
      <c r="BR223" s="91">
        <f t="shared" si="29"/>
        <v>104.0001</v>
      </c>
      <c r="BS223" s="91">
        <f t="shared" si="29"/>
        <v>2.7811086766860166E-13</v>
      </c>
      <c r="BT223" s="91">
        <f t="shared" si="29"/>
        <v>0</v>
      </c>
      <c r="BU223" s="91">
        <f t="shared" si="29"/>
        <v>10.222000000000305</v>
      </c>
      <c r="BV223" s="91">
        <f t="shared" si="29"/>
        <v>2.9998999999999998</v>
      </c>
      <c r="BW223" s="110">
        <f t="shared" si="22"/>
        <v>5026.1219959999007</v>
      </c>
      <c r="BX223" s="110">
        <f t="shared" si="23"/>
        <v>0</v>
      </c>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56"/>
      <c r="DO223" s="56"/>
      <c r="DP223" s="56"/>
      <c r="DQ223" s="56"/>
      <c r="DR223" s="56"/>
      <c r="DS223" s="56"/>
      <c r="DT223" s="56"/>
      <c r="DU223" s="56"/>
      <c r="DV223" s="56"/>
      <c r="DW223" s="56"/>
      <c r="DX223" s="56"/>
      <c r="DY223" s="56"/>
      <c r="DZ223" s="56"/>
      <c r="EA223" s="56"/>
      <c r="EB223" s="56"/>
      <c r="EC223" s="56"/>
      <c r="ED223" s="56"/>
      <c r="EE223" s="56"/>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56"/>
      <c r="FQ223" s="56"/>
      <c r="FR223" s="56"/>
      <c r="FS223" s="56"/>
      <c r="FT223" s="56"/>
      <c r="FU223" s="56"/>
      <c r="FV223" s="56"/>
      <c r="FW223" s="56"/>
      <c r="FX223" s="56"/>
      <c r="FY223" s="56"/>
      <c r="FZ223" s="56"/>
      <c r="GA223" s="56"/>
      <c r="GB223" s="56"/>
      <c r="GC223" s="56"/>
      <c r="GD223" s="56"/>
      <c r="GE223" s="56"/>
      <c r="GF223" s="56"/>
      <c r="GG223" s="56"/>
      <c r="GH223" s="56"/>
      <c r="GI223" s="56"/>
      <c r="GJ223" s="56"/>
      <c r="GK223" s="56"/>
      <c r="GL223" s="56"/>
      <c r="GM223" s="56"/>
      <c r="GN223" s="56"/>
      <c r="GO223" s="56"/>
      <c r="GP223" s="56"/>
      <c r="GQ223" s="56"/>
      <c r="GR223" s="56"/>
      <c r="GS223" s="56"/>
      <c r="GT223" s="56"/>
      <c r="GU223" s="56"/>
      <c r="GV223" s="56"/>
      <c r="GW223" s="56"/>
      <c r="GX223" s="56"/>
      <c r="GY223" s="56"/>
      <c r="GZ223" s="56"/>
      <c r="HA223" s="56"/>
      <c r="HB223" s="56"/>
      <c r="HC223" s="56"/>
      <c r="HD223" s="56"/>
      <c r="HE223" s="56"/>
      <c r="HF223" s="56"/>
      <c r="HG223" s="56"/>
      <c r="HH223" s="56"/>
      <c r="HI223" s="56"/>
      <c r="HJ223" s="56"/>
      <c r="HK223" s="56"/>
      <c r="HL223" s="56"/>
      <c r="HM223" s="56"/>
      <c r="HN223" s="56"/>
      <c r="HO223" s="56"/>
      <c r="HP223" s="56"/>
      <c r="HQ223" s="56"/>
      <c r="HR223" s="56"/>
      <c r="HS223" s="56"/>
      <c r="HT223" s="56"/>
      <c r="HU223" s="56"/>
      <c r="HV223" s="56"/>
      <c r="HW223" s="56"/>
      <c r="HX223" s="56"/>
      <c r="HY223" s="56"/>
      <c r="HZ223" s="56"/>
      <c r="IA223" s="56"/>
      <c r="IB223" s="56"/>
      <c r="IC223" s="56"/>
      <c r="ID223" s="56"/>
      <c r="IE223" s="56"/>
      <c r="IF223" s="56"/>
      <c r="IG223" s="56"/>
      <c r="IH223" s="56"/>
      <c r="II223" s="56"/>
      <c r="IJ223" s="56"/>
      <c r="IK223" s="56"/>
      <c r="IL223" s="56"/>
      <c r="IM223" s="56"/>
      <c r="IN223" s="56"/>
      <c r="IO223" s="56"/>
      <c r="IP223" s="56"/>
      <c r="IQ223" s="56"/>
      <c r="IR223" s="56"/>
      <c r="IS223" s="56"/>
      <c r="IT223" s="56"/>
      <c r="IU223" s="56"/>
      <c r="IV223" s="56"/>
    </row>
    <row r="224" spans="1:256" s="49" customFormat="1" ht="20.25" customHeight="1" x14ac:dyDescent="0.15">
      <c r="A224" s="261" t="s">
        <v>85</v>
      </c>
      <c r="B224" s="75" t="s">
        <v>74</v>
      </c>
      <c r="C224" s="74">
        <v>6744.8359440000004</v>
      </c>
      <c r="D224" s="74">
        <v>15774</v>
      </c>
      <c r="E224" s="82">
        <v>78.848517601415097</v>
      </c>
      <c r="F224" s="82">
        <v>15871.324947999999</v>
      </c>
      <c r="G224" s="74">
        <v>3580</v>
      </c>
      <c r="H224" s="74">
        <v>1.8467</v>
      </c>
      <c r="I224" s="74">
        <v>1</v>
      </c>
      <c r="J224" s="74">
        <v>49.375500000000002</v>
      </c>
      <c r="K224" s="74">
        <v>7</v>
      </c>
      <c r="L224" s="74">
        <v>3995.4722400000001</v>
      </c>
      <c r="M224" s="74">
        <v>4685</v>
      </c>
      <c r="N224" s="74"/>
      <c r="O224" s="74">
        <v>14741.023652</v>
      </c>
      <c r="P224" s="74">
        <v>3348</v>
      </c>
      <c r="Q224" s="74">
        <v>90.167050000000003</v>
      </c>
      <c r="R224" s="74">
        <v>82</v>
      </c>
      <c r="S224" s="74"/>
      <c r="T224" s="74">
        <v>486.29731800000002</v>
      </c>
      <c r="U224" s="74">
        <v>80</v>
      </c>
      <c r="V224" s="74">
        <v>3936.2570430000001</v>
      </c>
      <c r="W224" s="74">
        <v>4550</v>
      </c>
      <c r="X224" s="74"/>
      <c r="Y224" s="74">
        <v>14366.576213</v>
      </c>
      <c r="Z224" s="74">
        <v>3239</v>
      </c>
      <c r="AA224" s="74">
        <v>58.815196999999998</v>
      </c>
      <c r="AB224" s="74">
        <v>128</v>
      </c>
      <c r="AC224" s="74">
        <v>323.551985</v>
      </c>
      <c r="AD224" s="74">
        <v>94</v>
      </c>
      <c r="AE224" s="74">
        <v>0.4</v>
      </c>
      <c r="AF224" s="74">
        <v>7</v>
      </c>
      <c r="AG224" s="74">
        <v>50.895454000000001</v>
      </c>
      <c r="AH224" s="74">
        <v>15</v>
      </c>
      <c r="AI224" s="74">
        <v>768.72028699999998</v>
      </c>
      <c r="AJ224" s="74">
        <v>5355</v>
      </c>
      <c r="AK224" s="74">
        <v>74.222913000000005</v>
      </c>
      <c r="AL224" s="74">
        <v>44</v>
      </c>
      <c r="AM224" s="74">
        <v>768.72028699999998</v>
      </c>
      <c r="AN224" s="74">
        <v>5355</v>
      </c>
      <c r="AO224" s="74">
        <v>74.222913000000005</v>
      </c>
      <c r="AP224" s="74">
        <v>44</v>
      </c>
      <c r="AQ224" s="74">
        <v>1.7422</v>
      </c>
      <c r="AR224" s="74">
        <v>27</v>
      </c>
      <c r="AS224" s="74">
        <v>0</v>
      </c>
      <c r="AT224" s="74">
        <v>0</v>
      </c>
      <c r="AU224" s="74">
        <v>0</v>
      </c>
      <c r="AV224" s="74">
        <v>0</v>
      </c>
      <c r="AW224" s="74">
        <v>0</v>
      </c>
      <c r="AX224" s="74">
        <v>0</v>
      </c>
      <c r="AY224" s="74">
        <v>0.28499999999999998</v>
      </c>
      <c r="AZ224" s="74">
        <v>1</v>
      </c>
      <c r="BA224" s="74">
        <v>0</v>
      </c>
      <c r="BB224" s="74">
        <v>0</v>
      </c>
      <c r="BC224" s="74">
        <v>0</v>
      </c>
      <c r="BD224" s="74">
        <v>0</v>
      </c>
      <c r="BE224" s="74">
        <v>0</v>
      </c>
      <c r="BF224" s="74">
        <v>0</v>
      </c>
      <c r="BG224" s="74">
        <v>158.28428299999999</v>
      </c>
      <c r="BH224" s="74">
        <v>58</v>
      </c>
      <c r="BI224" s="74">
        <v>540.34663899999998</v>
      </c>
      <c r="BJ224" s="74">
        <v>59</v>
      </c>
      <c r="BK224" s="74">
        <v>211.801354</v>
      </c>
      <c r="BL224" s="74">
        <v>1936</v>
      </c>
      <c r="BM224" s="74">
        <v>466.356244</v>
      </c>
      <c r="BN224" s="74">
        <v>122</v>
      </c>
      <c r="BO224" s="74">
        <v>1606.68388</v>
      </c>
      <c r="BP224" s="74">
        <v>3711</v>
      </c>
      <c r="BQ224" s="74">
        <v>0</v>
      </c>
      <c r="BR224" s="74">
        <v>0</v>
      </c>
      <c r="BS224" s="74">
        <v>0</v>
      </c>
      <c r="BT224" s="74">
        <v>0</v>
      </c>
      <c r="BU224" s="74">
        <v>-1.9326762412674701E-12</v>
      </c>
      <c r="BV224" s="74">
        <v>0</v>
      </c>
      <c r="BW224" s="110">
        <f t="shared" si="22"/>
        <v>6744.8359440000004</v>
      </c>
      <c r="BX224" s="110">
        <f t="shared" si="23"/>
        <v>0</v>
      </c>
      <c r="IS224" s="59"/>
      <c r="IT224" s="59"/>
      <c r="IU224" s="59"/>
      <c r="IV224" s="59"/>
    </row>
    <row r="225" spans="1:256" s="49" customFormat="1" ht="20.25" customHeight="1" x14ac:dyDescent="0.15">
      <c r="A225" s="261"/>
      <c r="B225" s="75" t="s">
        <v>32</v>
      </c>
      <c r="C225" s="76">
        <v>1720.9466520000001</v>
      </c>
      <c r="D225" s="76">
        <v>2773</v>
      </c>
      <c r="E225" s="82">
        <v>31.9742151252666</v>
      </c>
      <c r="F225" s="82">
        <v>8165.5855119999997</v>
      </c>
      <c r="G225" s="76">
        <v>3224</v>
      </c>
      <c r="H225" s="76">
        <v>0</v>
      </c>
      <c r="I225" s="76">
        <v>0</v>
      </c>
      <c r="J225" s="76">
        <v>0</v>
      </c>
      <c r="K225" s="76">
        <v>0</v>
      </c>
      <c r="L225" s="76">
        <v>1636.3460130000001</v>
      </c>
      <c r="M225" s="76">
        <v>2726</v>
      </c>
      <c r="N225" s="76">
        <v>32.457139451008601</v>
      </c>
      <c r="O225" s="76">
        <v>7629.3126149999998</v>
      </c>
      <c r="P225" s="76">
        <v>2700</v>
      </c>
      <c r="Q225" s="76">
        <v>572.11792800000001</v>
      </c>
      <c r="R225" s="76">
        <v>870</v>
      </c>
      <c r="S225" s="76">
        <v>5343.9852999707</v>
      </c>
      <c r="T225" s="76">
        <v>2094.2121350000002</v>
      </c>
      <c r="U225" s="76">
        <v>770</v>
      </c>
      <c r="V225" s="76">
        <v>1608.3455469999999</v>
      </c>
      <c r="W225" s="76">
        <v>2713</v>
      </c>
      <c r="X225" s="76">
        <v>31.927532489985499</v>
      </c>
      <c r="Y225" s="76">
        <v>7542.4354450000001</v>
      </c>
      <c r="Z225" s="76">
        <v>2645</v>
      </c>
      <c r="AA225" s="76">
        <v>27.450094</v>
      </c>
      <c r="AB225" s="76">
        <v>10</v>
      </c>
      <c r="AC225" s="76">
        <v>83.561170000000004</v>
      </c>
      <c r="AD225" s="76">
        <v>51</v>
      </c>
      <c r="AE225" s="76">
        <v>0.55037199999999997</v>
      </c>
      <c r="AF225" s="76">
        <v>3</v>
      </c>
      <c r="AG225" s="76">
        <v>3.3159999999999998</v>
      </c>
      <c r="AH225" s="76">
        <v>4</v>
      </c>
      <c r="AI225" s="76">
        <v>0</v>
      </c>
      <c r="AJ225" s="76">
        <v>0</v>
      </c>
      <c r="AK225" s="76">
        <v>0</v>
      </c>
      <c r="AL225" s="76">
        <v>0</v>
      </c>
      <c r="AM225" s="76">
        <v>0</v>
      </c>
      <c r="AN225" s="76">
        <v>0</v>
      </c>
      <c r="AO225" s="76">
        <v>0</v>
      </c>
      <c r="AP225" s="76">
        <v>0</v>
      </c>
      <c r="AQ225" s="76">
        <v>7.6606999999999995E-2</v>
      </c>
      <c r="AR225" s="76">
        <v>4</v>
      </c>
      <c r="AS225" s="76">
        <v>15.640065</v>
      </c>
      <c r="AT225" s="76">
        <v>62</v>
      </c>
      <c r="AU225" s="76">
        <v>2.0447E-2</v>
      </c>
      <c r="AV225" s="76">
        <v>1</v>
      </c>
      <c r="AW225" s="76">
        <v>6.1200999999999999</v>
      </c>
      <c r="AX225" s="76">
        <v>2</v>
      </c>
      <c r="AY225" s="76">
        <v>0</v>
      </c>
      <c r="AZ225" s="76">
        <v>0</v>
      </c>
      <c r="BA225" s="76">
        <v>0</v>
      </c>
      <c r="BB225" s="76">
        <v>0</v>
      </c>
      <c r="BC225" s="76">
        <v>0</v>
      </c>
      <c r="BD225" s="76">
        <v>0</v>
      </c>
      <c r="BE225" s="76">
        <v>0</v>
      </c>
      <c r="BF225" s="76">
        <v>0</v>
      </c>
      <c r="BG225" s="76">
        <v>43.929164999999998</v>
      </c>
      <c r="BH225" s="76">
        <v>6</v>
      </c>
      <c r="BI225" s="76">
        <v>137.76551000000001</v>
      </c>
      <c r="BJ225" s="76">
        <v>10</v>
      </c>
      <c r="BK225" s="76">
        <v>33.626199</v>
      </c>
      <c r="BL225" s="76">
        <v>6</v>
      </c>
      <c r="BM225" s="76">
        <v>279.13911000000002</v>
      </c>
      <c r="BN225" s="76">
        <v>197</v>
      </c>
      <c r="BO225" s="76">
        <v>6.9473839999999996</v>
      </c>
      <c r="BP225" s="76">
        <v>30</v>
      </c>
      <c r="BQ225" s="76">
        <v>76.395071999999999</v>
      </c>
      <c r="BR225" s="76">
        <v>252</v>
      </c>
      <c r="BS225" s="76">
        <v>0</v>
      </c>
      <c r="BT225" s="76">
        <v>0</v>
      </c>
      <c r="BU225" s="76">
        <v>21.213039999999801</v>
      </c>
      <c r="BV225" s="76">
        <v>1</v>
      </c>
      <c r="BW225" s="110">
        <f t="shared" si="22"/>
        <v>1720.9458150000003</v>
      </c>
      <c r="BX225" s="110">
        <f t="shared" si="23"/>
        <v>8.3699999981945439E-4</v>
      </c>
      <c r="IS225" s="59"/>
      <c r="IT225" s="59"/>
      <c r="IU225" s="59"/>
      <c r="IV225" s="59"/>
    </row>
    <row r="226" spans="1:256" s="49" customFormat="1" ht="20.25" customHeight="1" x14ac:dyDescent="0.15">
      <c r="A226" s="261"/>
      <c r="B226" s="75" t="s">
        <v>33</v>
      </c>
      <c r="C226" s="74">
        <v>723.18612100150006</v>
      </c>
      <c r="D226" s="74">
        <v>1339</v>
      </c>
      <c r="E226" s="82">
        <v>54.043915570121392</v>
      </c>
      <c r="F226" s="82">
        <v>2591.3756320000002</v>
      </c>
      <c r="G226" s="74">
        <v>1214</v>
      </c>
      <c r="H226" s="76">
        <v>0</v>
      </c>
      <c r="I226" s="76">
        <v>0</v>
      </c>
      <c r="J226" s="76">
        <v>0</v>
      </c>
      <c r="K226" s="76">
        <v>0</v>
      </c>
      <c r="L226" s="74">
        <v>298.69004917249998</v>
      </c>
      <c r="M226" s="74">
        <v>323</v>
      </c>
      <c r="N226" s="74">
        <v>59.761085980240416</v>
      </c>
      <c r="O226" s="74">
        <v>1288.472966</v>
      </c>
      <c r="P226" s="74">
        <v>313</v>
      </c>
      <c r="Q226" s="74">
        <v>10.104780999999999</v>
      </c>
      <c r="R226" s="74">
        <v>14</v>
      </c>
      <c r="S226" s="74">
        <v>98.183760258141916</v>
      </c>
      <c r="T226" s="74">
        <v>18.044267000000001</v>
      </c>
      <c r="U226" s="74">
        <v>16</v>
      </c>
      <c r="V226" s="76">
        <v>298.20454917249998</v>
      </c>
      <c r="W226" s="76">
        <v>318</v>
      </c>
      <c r="X226" s="74">
        <v>60.111425404597696</v>
      </c>
      <c r="Y226" s="76">
        <v>1269.914816</v>
      </c>
      <c r="Z226" s="76">
        <v>307</v>
      </c>
      <c r="AA226" s="74">
        <v>0.48549999999999999</v>
      </c>
      <c r="AB226" s="74">
        <v>5</v>
      </c>
      <c r="AC226" s="74">
        <v>15.880649999999999</v>
      </c>
      <c r="AD226" s="74">
        <v>5</v>
      </c>
      <c r="AE226" s="74">
        <v>0</v>
      </c>
      <c r="AF226" s="74">
        <v>0</v>
      </c>
      <c r="AG226" s="74">
        <v>2.6775000000000002</v>
      </c>
      <c r="AH226" s="74">
        <v>1</v>
      </c>
      <c r="AI226" s="76">
        <v>172.9754741532</v>
      </c>
      <c r="AJ226" s="76">
        <v>865</v>
      </c>
      <c r="AK226" s="74">
        <v>230.27399199999999</v>
      </c>
      <c r="AL226" s="74">
        <v>828</v>
      </c>
      <c r="AM226" s="76">
        <v>122.31954920929999</v>
      </c>
      <c r="AN226" s="76">
        <v>862</v>
      </c>
      <c r="AO226" s="74">
        <v>230.27399200000002</v>
      </c>
      <c r="AP226" s="74">
        <v>828</v>
      </c>
      <c r="AQ226" s="76">
        <v>4.0435911131999998</v>
      </c>
      <c r="AR226" s="76">
        <v>1</v>
      </c>
      <c r="AS226" s="74">
        <v>0</v>
      </c>
      <c r="AT226" s="74">
        <v>0</v>
      </c>
      <c r="AU226" s="76">
        <v>0</v>
      </c>
      <c r="AV226" s="76">
        <v>0</v>
      </c>
      <c r="AW226" s="74">
        <v>0</v>
      </c>
      <c r="AX226" s="74">
        <v>0</v>
      </c>
      <c r="AY226" s="76">
        <v>0</v>
      </c>
      <c r="AZ226" s="76">
        <v>0</v>
      </c>
      <c r="BA226" s="74">
        <v>0</v>
      </c>
      <c r="BB226" s="74">
        <v>0</v>
      </c>
      <c r="BC226" s="76">
        <v>0</v>
      </c>
      <c r="BD226" s="76">
        <v>0</v>
      </c>
      <c r="BE226" s="74">
        <v>0</v>
      </c>
      <c r="BF226" s="74">
        <v>0</v>
      </c>
      <c r="BG226" s="76">
        <v>62.754304802600004</v>
      </c>
      <c r="BH226" s="76">
        <v>5</v>
      </c>
      <c r="BI226" s="74">
        <v>874.94773599999996</v>
      </c>
      <c r="BJ226" s="74">
        <v>45</v>
      </c>
      <c r="BK226" s="76">
        <v>155.64181379639999</v>
      </c>
      <c r="BL226" s="76">
        <v>12</v>
      </c>
      <c r="BM226" s="74">
        <v>195.377591</v>
      </c>
      <c r="BN226" s="74">
        <v>23</v>
      </c>
      <c r="BO226" s="76">
        <v>29.080887963600002</v>
      </c>
      <c r="BP226" s="76">
        <v>133</v>
      </c>
      <c r="BQ226" s="74">
        <v>2.303347</v>
      </c>
      <c r="BR226" s="74">
        <v>5</v>
      </c>
      <c r="BS226" s="76">
        <v>-3.907985046680551E-14</v>
      </c>
      <c r="BT226" s="76">
        <v>0</v>
      </c>
      <c r="BU226" s="74">
        <v>3.1485924978369439E-13</v>
      </c>
      <c r="BV226" s="74">
        <v>0</v>
      </c>
      <c r="BW226" s="110">
        <f t="shared" si="22"/>
        <v>723.18612100150006</v>
      </c>
      <c r="BX226" s="110">
        <f t="shared" si="23"/>
        <v>0</v>
      </c>
      <c r="IS226" s="59"/>
      <c r="IT226" s="59"/>
      <c r="IU226" s="59"/>
      <c r="IV226" s="59"/>
    </row>
    <row r="227" spans="1:256" s="49" customFormat="1" ht="20.25" customHeight="1" x14ac:dyDescent="0.15">
      <c r="A227" s="261"/>
      <c r="B227" s="75" t="s">
        <v>117</v>
      </c>
      <c r="C227" s="74">
        <v>132.08731399999999</v>
      </c>
      <c r="D227" s="74">
        <v>277</v>
      </c>
      <c r="E227" s="82">
        <v>49.011676095820803</v>
      </c>
      <c r="F227" s="82">
        <v>894.77095799999995</v>
      </c>
      <c r="G227" s="74">
        <v>192</v>
      </c>
      <c r="H227" s="74">
        <v>0</v>
      </c>
      <c r="I227" s="74">
        <v>0</v>
      </c>
      <c r="J227" s="74">
        <v>9.4577259999999992</v>
      </c>
      <c r="K227" s="74">
        <v>1</v>
      </c>
      <c r="L227" s="74">
        <v>119.450845</v>
      </c>
      <c r="M227" s="74">
        <v>270</v>
      </c>
      <c r="N227" s="74">
        <v>48.457474609335101</v>
      </c>
      <c r="O227" s="74">
        <v>420.23849200000001</v>
      </c>
      <c r="P227" s="74">
        <v>126</v>
      </c>
      <c r="Q227" s="74">
        <v>0</v>
      </c>
      <c r="R227" s="74"/>
      <c r="S227" s="74" t="e">
        <v>#DIV/0!</v>
      </c>
      <c r="T227" s="74">
        <v>0</v>
      </c>
      <c r="U227" s="74">
        <v>0</v>
      </c>
      <c r="V227" s="74">
        <v>102.915353</v>
      </c>
      <c r="W227" s="74">
        <v>245</v>
      </c>
      <c r="X227" s="74">
        <v>44.8948657807342</v>
      </c>
      <c r="Y227" s="74">
        <v>367.92468600000001</v>
      </c>
      <c r="Z227" s="74">
        <v>111</v>
      </c>
      <c r="AA227" s="74">
        <v>16.535492000000001</v>
      </c>
      <c r="AB227" s="74">
        <v>25</v>
      </c>
      <c r="AC227" s="74">
        <v>37.426563000000002</v>
      </c>
      <c r="AD227" s="74">
        <v>13</v>
      </c>
      <c r="AE227" s="74">
        <v>0</v>
      </c>
      <c r="AF227" s="74">
        <v>0</v>
      </c>
      <c r="AG227" s="74">
        <v>14.887243</v>
      </c>
      <c r="AH227" s="74">
        <v>2</v>
      </c>
      <c r="AI227" s="74"/>
      <c r="AJ227" s="74"/>
      <c r="AK227" s="74"/>
      <c r="AL227" s="74"/>
      <c r="AM227" s="74"/>
      <c r="AN227" s="74"/>
      <c r="AO227" s="74"/>
      <c r="AP227" s="74"/>
      <c r="AQ227" s="74"/>
      <c r="AR227" s="74"/>
      <c r="AS227" s="74">
        <v>5.3439999999999998E-3</v>
      </c>
      <c r="AT227" s="74">
        <v>1</v>
      </c>
      <c r="AU227" s="74">
        <v>0</v>
      </c>
      <c r="AV227" s="74">
        <v>0</v>
      </c>
      <c r="AW227" s="74">
        <v>0</v>
      </c>
      <c r="AX227" s="74"/>
      <c r="AY227" s="74"/>
      <c r="AZ227" s="74"/>
      <c r="BA227" s="74">
        <v>0</v>
      </c>
      <c r="BB227" s="74">
        <v>0</v>
      </c>
      <c r="BC227" s="74">
        <v>0</v>
      </c>
      <c r="BD227" s="74">
        <v>0</v>
      </c>
      <c r="BE227" s="74">
        <v>0</v>
      </c>
      <c r="BF227" s="74">
        <v>0</v>
      </c>
      <c r="BG227" s="74">
        <v>12.299123</v>
      </c>
      <c r="BH227" s="74">
        <v>2</v>
      </c>
      <c r="BI227" s="74">
        <v>364.57878499999998</v>
      </c>
      <c r="BJ227" s="74">
        <v>30</v>
      </c>
      <c r="BK227" s="74">
        <v>0</v>
      </c>
      <c r="BL227" s="74">
        <v>3</v>
      </c>
      <c r="BM227" s="74">
        <v>95.504575000000003</v>
      </c>
      <c r="BN227" s="74">
        <v>32</v>
      </c>
      <c r="BO227" s="74">
        <v>0.33734599999999998</v>
      </c>
      <c r="BP227" s="74">
        <v>2</v>
      </c>
      <c r="BQ227" s="74">
        <v>4.9860360000000004</v>
      </c>
      <c r="BR227" s="74">
        <v>2</v>
      </c>
      <c r="BS227" s="74"/>
      <c r="BT227" s="74"/>
      <c r="BU227" s="74"/>
      <c r="BV227" s="74"/>
      <c r="BW227" s="110">
        <f t="shared" si="22"/>
        <v>132.08731399999999</v>
      </c>
      <c r="BX227" s="110">
        <f t="shared" si="23"/>
        <v>0</v>
      </c>
      <c r="IS227" s="59"/>
      <c r="IT227" s="59"/>
      <c r="IU227" s="59"/>
      <c r="IV227" s="59"/>
    </row>
    <row r="228" spans="1:256" s="53" customFormat="1" ht="20.25" customHeight="1" x14ac:dyDescent="0.15">
      <c r="A228" s="261"/>
      <c r="B228" s="69" t="s">
        <v>31</v>
      </c>
      <c r="C228" s="74">
        <v>751.73115499999994</v>
      </c>
      <c r="D228" s="74">
        <v>1194</v>
      </c>
      <c r="E228" s="82">
        <v>39.254433527227803</v>
      </c>
      <c r="F228" s="82">
        <v>2915.1188040000002</v>
      </c>
      <c r="G228" s="74">
        <v>672</v>
      </c>
      <c r="H228" s="74">
        <v>0.15</v>
      </c>
      <c r="I228" s="74">
        <v>1</v>
      </c>
      <c r="J228" s="74">
        <v>25</v>
      </c>
      <c r="K228" s="74">
        <v>1</v>
      </c>
      <c r="L228" s="74">
        <v>661.81185500000004</v>
      </c>
      <c r="M228" s="74">
        <v>1167</v>
      </c>
      <c r="N228" s="74">
        <v>38.592837885050301</v>
      </c>
      <c r="O228" s="74">
        <v>2559.9106259999999</v>
      </c>
      <c r="P228" s="74">
        <v>629</v>
      </c>
      <c r="Q228" s="74">
        <v>99.539961000000005</v>
      </c>
      <c r="R228" s="74">
        <v>145</v>
      </c>
      <c r="S228" s="74">
        <v>41.082357095590098</v>
      </c>
      <c r="T228" s="74">
        <v>288.048294</v>
      </c>
      <c r="U228" s="74">
        <v>86</v>
      </c>
      <c r="V228" s="74">
        <v>661.04685500000005</v>
      </c>
      <c r="W228" s="74">
        <v>1163</v>
      </c>
      <c r="X228" s="74">
        <v>38.577940098664001</v>
      </c>
      <c r="Y228" s="74">
        <v>2552.4346260000002</v>
      </c>
      <c r="Z228" s="74">
        <v>625</v>
      </c>
      <c r="AA228" s="74">
        <v>0</v>
      </c>
      <c r="AB228" s="74">
        <v>0</v>
      </c>
      <c r="AC228" s="74">
        <v>2.4529999999999998</v>
      </c>
      <c r="AD228" s="74">
        <v>3</v>
      </c>
      <c r="AE228" s="74">
        <v>0.76500000000000001</v>
      </c>
      <c r="AF228" s="74">
        <v>4</v>
      </c>
      <c r="AG228" s="74">
        <v>5.0229999999999997</v>
      </c>
      <c r="AH228" s="74">
        <v>1</v>
      </c>
      <c r="AI228" s="74">
        <v>0</v>
      </c>
      <c r="AJ228" s="74">
        <v>0</v>
      </c>
      <c r="AK228" s="74">
        <v>0</v>
      </c>
      <c r="AL228" s="74">
        <v>0</v>
      </c>
      <c r="AM228" s="74">
        <v>0</v>
      </c>
      <c r="AN228" s="74">
        <v>0</v>
      </c>
      <c r="AO228" s="74">
        <v>0</v>
      </c>
      <c r="AP228" s="74">
        <v>0</v>
      </c>
      <c r="AQ228" s="74">
        <v>0</v>
      </c>
      <c r="AR228" s="74">
        <v>0</v>
      </c>
      <c r="AS228" s="74">
        <v>0</v>
      </c>
      <c r="AT228" s="74">
        <v>0</v>
      </c>
      <c r="AU228" s="74">
        <v>0</v>
      </c>
      <c r="AV228" s="74">
        <v>0</v>
      </c>
      <c r="AW228" s="74">
        <v>9</v>
      </c>
      <c r="AX228" s="74">
        <v>1</v>
      </c>
      <c r="AY228" s="74">
        <v>0</v>
      </c>
      <c r="AZ228" s="74">
        <v>0</v>
      </c>
      <c r="BA228" s="74">
        <v>0</v>
      </c>
      <c r="BB228" s="74">
        <v>0</v>
      </c>
      <c r="BC228" s="74">
        <v>0</v>
      </c>
      <c r="BD228" s="74">
        <v>0</v>
      </c>
      <c r="BE228" s="74">
        <v>0</v>
      </c>
      <c r="BF228" s="74">
        <v>0</v>
      </c>
      <c r="BG228" s="74">
        <v>9.4192999999999998</v>
      </c>
      <c r="BH228" s="74">
        <v>14</v>
      </c>
      <c r="BI228" s="74">
        <v>54.511647000000004</v>
      </c>
      <c r="BJ228" s="74">
        <v>7</v>
      </c>
      <c r="BK228" s="74">
        <v>74</v>
      </c>
      <c r="BL228" s="74">
        <v>7</v>
      </c>
      <c r="BM228" s="74">
        <v>251.39653100000001</v>
      </c>
      <c r="BN228" s="74">
        <v>29</v>
      </c>
      <c r="BO228" s="74">
        <v>6.35</v>
      </c>
      <c r="BP228" s="74">
        <v>5</v>
      </c>
      <c r="BQ228" s="74">
        <v>15.3</v>
      </c>
      <c r="BR228" s="74">
        <v>5</v>
      </c>
      <c r="BS228" s="74">
        <v>0</v>
      </c>
      <c r="BT228" s="74">
        <v>0</v>
      </c>
      <c r="BU228" s="74">
        <v>0</v>
      </c>
      <c r="BV228" s="74">
        <v>0</v>
      </c>
      <c r="BW228" s="110">
        <f t="shared" si="22"/>
        <v>751.73115500000006</v>
      </c>
      <c r="BX228" s="110">
        <f t="shared" si="23"/>
        <v>0</v>
      </c>
      <c r="BY228" s="114"/>
      <c r="BZ228" s="114"/>
      <c r="CA228" s="114"/>
      <c r="CB228" s="114"/>
      <c r="CC228" s="114"/>
      <c r="CD228" s="114"/>
      <c r="CE228" s="114"/>
      <c r="CF228" s="114"/>
      <c r="CG228" s="114"/>
      <c r="CH228" s="114"/>
      <c r="CI228" s="114"/>
      <c r="CJ228" s="114"/>
      <c r="CK228" s="114"/>
      <c r="CL228" s="114"/>
      <c r="CM228" s="114"/>
      <c r="CN228" s="114"/>
      <c r="CO228" s="114"/>
      <c r="CP228" s="114"/>
      <c r="CQ228" s="114"/>
      <c r="CR228" s="114"/>
      <c r="CS228" s="114"/>
      <c r="CT228" s="114"/>
      <c r="CU228" s="114"/>
      <c r="CV228" s="114"/>
      <c r="CW228" s="114"/>
      <c r="CX228" s="114"/>
      <c r="CY228" s="114"/>
      <c r="CZ228" s="114"/>
      <c r="DA228" s="114"/>
      <c r="DB228" s="114"/>
      <c r="DC228" s="114"/>
      <c r="DD228" s="114"/>
      <c r="DE228" s="114"/>
      <c r="DF228" s="114"/>
      <c r="DG228" s="114"/>
      <c r="DH228" s="114"/>
      <c r="DI228" s="114"/>
      <c r="DJ228" s="114"/>
      <c r="DK228" s="114"/>
      <c r="DL228" s="114"/>
      <c r="DM228" s="114"/>
      <c r="DN228" s="114"/>
      <c r="DO228" s="114"/>
      <c r="DP228" s="114"/>
      <c r="DQ228" s="114"/>
      <c r="DR228" s="114"/>
      <c r="DS228" s="114"/>
      <c r="DT228" s="114"/>
      <c r="DU228" s="114"/>
      <c r="DV228" s="114"/>
      <c r="DW228" s="114"/>
      <c r="DX228" s="114"/>
      <c r="DY228" s="114"/>
      <c r="DZ228" s="114"/>
      <c r="EA228" s="114"/>
      <c r="EB228" s="114"/>
      <c r="EC228" s="114"/>
      <c r="ED228" s="114"/>
      <c r="EE228" s="114"/>
      <c r="EF228" s="114"/>
      <c r="EG228" s="114"/>
      <c r="EH228" s="114"/>
      <c r="EI228" s="114"/>
      <c r="EJ228" s="114"/>
      <c r="EK228" s="114"/>
      <c r="EL228" s="114"/>
      <c r="EM228" s="114"/>
      <c r="EN228" s="114"/>
      <c r="EO228" s="114"/>
      <c r="EP228" s="114"/>
      <c r="EQ228" s="114"/>
      <c r="ER228" s="114"/>
      <c r="ES228" s="114"/>
      <c r="ET228" s="114"/>
      <c r="EU228" s="114"/>
      <c r="EV228" s="114"/>
      <c r="EW228" s="114"/>
      <c r="EX228" s="114"/>
      <c r="EY228" s="114"/>
      <c r="EZ228" s="114"/>
      <c r="FA228" s="114"/>
      <c r="FB228" s="114"/>
      <c r="FC228" s="114"/>
      <c r="FD228" s="114"/>
      <c r="FE228" s="114"/>
      <c r="FF228" s="114"/>
      <c r="FG228" s="114"/>
      <c r="FH228" s="114"/>
      <c r="FI228" s="114"/>
      <c r="FJ228" s="114"/>
      <c r="FK228" s="114"/>
      <c r="FL228" s="114"/>
      <c r="FM228" s="114"/>
      <c r="FN228" s="114"/>
      <c r="FO228" s="114"/>
      <c r="FP228" s="114"/>
      <c r="FQ228" s="114"/>
      <c r="FR228" s="114"/>
      <c r="FS228" s="114"/>
      <c r="FT228" s="114"/>
      <c r="FU228" s="114"/>
      <c r="FV228" s="114"/>
      <c r="FW228" s="114"/>
      <c r="FX228" s="114"/>
      <c r="FY228" s="114"/>
      <c r="FZ228" s="114"/>
      <c r="GA228" s="114"/>
      <c r="GB228" s="114"/>
      <c r="GC228" s="114"/>
      <c r="GD228" s="114"/>
      <c r="GE228" s="114"/>
      <c r="GF228" s="114"/>
      <c r="GG228" s="114"/>
      <c r="GH228" s="114"/>
      <c r="GI228" s="114"/>
      <c r="GJ228" s="114"/>
      <c r="GK228" s="114"/>
      <c r="GL228" s="114"/>
      <c r="GM228" s="114"/>
      <c r="GN228" s="114"/>
      <c r="GO228" s="114"/>
      <c r="GP228" s="114"/>
      <c r="GQ228" s="114"/>
      <c r="GR228" s="114"/>
      <c r="GS228" s="114"/>
      <c r="GT228" s="114"/>
      <c r="GU228" s="114"/>
      <c r="GV228" s="114"/>
      <c r="GW228" s="114"/>
      <c r="GX228" s="114"/>
      <c r="GY228" s="114"/>
      <c r="GZ228" s="114"/>
      <c r="HA228" s="114"/>
      <c r="HB228" s="114"/>
      <c r="HC228" s="114"/>
      <c r="HD228" s="114"/>
      <c r="HE228" s="114"/>
      <c r="HF228" s="114"/>
      <c r="HG228" s="114"/>
      <c r="HH228" s="114"/>
      <c r="HI228" s="114"/>
      <c r="HJ228" s="114"/>
      <c r="HK228" s="114"/>
      <c r="HL228" s="114"/>
      <c r="HM228" s="114"/>
      <c r="HN228" s="114"/>
      <c r="HO228" s="114"/>
      <c r="HP228" s="114"/>
      <c r="HQ228" s="114"/>
      <c r="HR228" s="114"/>
      <c r="HS228" s="114"/>
      <c r="HT228" s="114"/>
      <c r="HU228" s="114"/>
      <c r="HV228" s="114"/>
      <c r="HW228" s="114"/>
      <c r="HX228" s="114"/>
      <c r="HY228" s="114"/>
      <c r="HZ228" s="114"/>
      <c r="IA228" s="114"/>
      <c r="IB228" s="114"/>
      <c r="IC228" s="114"/>
      <c r="ID228" s="114"/>
      <c r="IE228" s="114"/>
      <c r="IF228" s="114"/>
      <c r="IG228" s="114"/>
      <c r="IH228" s="114"/>
      <c r="II228" s="114"/>
      <c r="IJ228" s="114"/>
      <c r="IK228" s="114"/>
      <c r="IL228" s="114"/>
      <c r="IM228" s="114"/>
      <c r="IN228" s="114"/>
      <c r="IO228" s="114"/>
      <c r="IP228" s="114"/>
      <c r="IQ228" s="114"/>
      <c r="IR228" s="114"/>
      <c r="IS228" s="114"/>
      <c r="IT228" s="114"/>
      <c r="IU228" s="114"/>
      <c r="IV228" s="114"/>
    </row>
    <row r="229" spans="1:256" s="49" customFormat="1" ht="20.25" customHeight="1" x14ac:dyDescent="0.15">
      <c r="A229" s="261"/>
      <c r="B229" s="75" t="s">
        <v>44</v>
      </c>
      <c r="C229" s="74">
        <v>270.23674799999998</v>
      </c>
      <c r="D229" s="74">
        <v>356</v>
      </c>
      <c r="E229" s="82">
        <v>49.006771274387603</v>
      </c>
      <c r="F229" s="82">
        <v>1147.7398000000001</v>
      </c>
      <c r="G229" s="74">
        <v>306</v>
      </c>
      <c r="H229" s="74">
        <v>0</v>
      </c>
      <c r="I229" s="74">
        <v>0</v>
      </c>
      <c r="J229" s="74">
        <v>0.28000000000000003</v>
      </c>
      <c r="K229" s="74">
        <v>1</v>
      </c>
      <c r="L229" s="74">
        <v>267.22189500000002</v>
      </c>
      <c r="M229" s="74">
        <v>350</v>
      </c>
      <c r="N229" s="74">
        <v>55.524298223258498</v>
      </c>
      <c r="O229" s="74">
        <v>951.0942</v>
      </c>
      <c r="P229" s="74">
        <v>261</v>
      </c>
      <c r="Q229" s="74">
        <v>12.990520999999999</v>
      </c>
      <c r="R229" s="74">
        <v>59</v>
      </c>
      <c r="S229" s="74">
        <v>345.72835560462602</v>
      </c>
      <c r="T229" s="74">
        <v>50.606982000000002</v>
      </c>
      <c r="U229" s="74">
        <v>36</v>
      </c>
      <c r="V229" s="74">
        <v>267.22189500000002</v>
      </c>
      <c r="W229" s="74">
        <v>350</v>
      </c>
      <c r="X229" s="74">
        <v>55.5758740506637</v>
      </c>
      <c r="Y229" s="74">
        <v>951.06399999999996</v>
      </c>
      <c r="Z229" s="74">
        <v>260</v>
      </c>
      <c r="AA229" s="74">
        <v>0</v>
      </c>
      <c r="AB229" s="74">
        <v>0</v>
      </c>
      <c r="AC229" s="74">
        <v>3.0200000000000001E-2</v>
      </c>
      <c r="AD229" s="74">
        <v>1</v>
      </c>
      <c r="AE229" s="74">
        <v>0</v>
      </c>
      <c r="AF229" s="74">
        <v>0</v>
      </c>
      <c r="AG229" s="74">
        <v>0</v>
      </c>
      <c r="AH229" s="74">
        <v>0</v>
      </c>
      <c r="AI229" s="74">
        <v>0</v>
      </c>
      <c r="AJ229" s="74">
        <v>0</v>
      </c>
      <c r="AK229" s="74">
        <v>0</v>
      </c>
      <c r="AL229" s="74">
        <v>0</v>
      </c>
      <c r="AM229" s="74">
        <v>0</v>
      </c>
      <c r="AN229" s="74">
        <v>0</v>
      </c>
      <c r="AO229" s="74">
        <v>0</v>
      </c>
      <c r="AP229" s="74">
        <v>0</v>
      </c>
      <c r="AQ229" s="74">
        <v>0</v>
      </c>
      <c r="AR229" s="74">
        <v>0</v>
      </c>
      <c r="AS229" s="74">
        <v>0</v>
      </c>
      <c r="AT229" s="74">
        <v>0</v>
      </c>
      <c r="AU229" s="74">
        <v>0</v>
      </c>
      <c r="AV229" s="74">
        <v>0</v>
      </c>
      <c r="AW229" s="74">
        <v>25.1</v>
      </c>
      <c r="AX229" s="74">
        <v>1</v>
      </c>
      <c r="AY229" s="74">
        <v>0</v>
      </c>
      <c r="AZ229" s="74">
        <v>0</v>
      </c>
      <c r="BA229" s="74">
        <v>0</v>
      </c>
      <c r="BB229" s="74">
        <v>0</v>
      </c>
      <c r="BC229" s="74">
        <v>0</v>
      </c>
      <c r="BD229" s="74">
        <v>0</v>
      </c>
      <c r="BE229" s="74">
        <v>0</v>
      </c>
      <c r="BF229" s="74">
        <v>0</v>
      </c>
      <c r="BG229" s="74">
        <v>2.8100329999999998</v>
      </c>
      <c r="BH229" s="74">
        <v>3</v>
      </c>
      <c r="BI229" s="74">
        <v>107.43129999999999</v>
      </c>
      <c r="BJ229" s="74">
        <v>16</v>
      </c>
      <c r="BK229" s="74">
        <v>3.5619999999999999E-2</v>
      </c>
      <c r="BL229" s="74">
        <v>3</v>
      </c>
      <c r="BM229" s="74">
        <v>40.664299999999997</v>
      </c>
      <c r="BN229" s="74">
        <v>27</v>
      </c>
      <c r="BO229" s="74">
        <v>0.16919999999999999</v>
      </c>
      <c r="BP229" s="74">
        <v>0</v>
      </c>
      <c r="BQ229" s="74">
        <v>23.17</v>
      </c>
      <c r="BR229" s="74">
        <v>0</v>
      </c>
      <c r="BS229" s="74">
        <v>0</v>
      </c>
      <c r="BT229" s="74">
        <v>0</v>
      </c>
      <c r="BU229" s="74">
        <v>0</v>
      </c>
      <c r="BV229" s="74">
        <v>0</v>
      </c>
      <c r="BW229" s="110">
        <f t="shared" si="22"/>
        <v>270.23674799999998</v>
      </c>
      <c r="BX229" s="110">
        <f t="shared" si="23"/>
        <v>0</v>
      </c>
      <c r="IS229" s="59"/>
      <c r="IT229" s="59"/>
      <c r="IU229" s="59"/>
      <c r="IV229" s="59"/>
    </row>
    <row r="230" spans="1:256" s="49" customFormat="1" ht="20.25" customHeight="1" x14ac:dyDescent="0.15">
      <c r="A230" s="261"/>
      <c r="B230" s="75" t="s">
        <v>34</v>
      </c>
      <c r="C230" s="74">
        <v>197.70109099999999</v>
      </c>
      <c r="D230" s="74">
        <v>353</v>
      </c>
      <c r="E230" s="82">
        <v>54.912065312122301</v>
      </c>
      <c r="F230" s="82">
        <v>899.41962000000001</v>
      </c>
      <c r="G230" s="74">
        <v>234</v>
      </c>
      <c r="H230" s="74"/>
      <c r="I230" s="74">
        <v>0</v>
      </c>
      <c r="J230" s="74">
        <v>0</v>
      </c>
      <c r="K230" s="74">
        <v>0</v>
      </c>
      <c r="L230" s="74">
        <v>197.07834700000001</v>
      </c>
      <c r="M230" s="74">
        <v>351</v>
      </c>
      <c r="N230" s="74">
        <v>57.168533595030603</v>
      </c>
      <c r="O230" s="74">
        <v>835.31601999999998</v>
      </c>
      <c r="P230" s="74">
        <v>226</v>
      </c>
      <c r="Q230" s="74">
        <v>80.027011000000002</v>
      </c>
      <c r="R230" s="74">
        <v>129</v>
      </c>
      <c r="S230" s="74">
        <v>1392.6217871747999</v>
      </c>
      <c r="T230" s="74">
        <v>272.44147500000003</v>
      </c>
      <c r="U230" s="74">
        <v>85</v>
      </c>
      <c r="V230" s="74">
        <v>197.07834700000001</v>
      </c>
      <c r="W230" s="74">
        <v>351</v>
      </c>
      <c r="X230" s="74">
        <v>57.168533595030603</v>
      </c>
      <c r="Y230" s="74">
        <v>835.31601999999998</v>
      </c>
      <c r="Z230" s="74">
        <v>226</v>
      </c>
      <c r="AA230" s="74">
        <v>0</v>
      </c>
      <c r="AB230" s="74">
        <v>0</v>
      </c>
      <c r="AC230" s="74">
        <v>0</v>
      </c>
      <c r="AD230" s="74">
        <v>0</v>
      </c>
      <c r="AE230" s="74">
        <v>0</v>
      </c>
      <c r="AF230" s="74">
        <v>0</v>
      </c>
      <c r="AG230" s="74">
        <v>0</v>
      </c>
      <c r="AH230" s="74">
        <v>0</v>
      </c>
      <c r="AI230" s="74"/>
      <c r="AJ230" s="74"/>
      <c r="AK230" s="74"/>
      <c r="AL230" s="74"/>
      <c r="AM230" s="74"/>
      <c r="AN230" s="74"/>
      <c r="AO230" s="74"/>
      <c r="AP230" s="74"/>
      <c r="AQ230" s="74">
        <v>0</v>
      </c>
      <c r="AR230" s="74">
        <v>0</v>
      </c>
      <c r="AS230" s="74">
        <v>0.63</v>
      </c>
      <c r="AT230" s="74">
        <v>2</v>
      </c>
      <c r="AU230" s="74">
        <v>0</v>
      </c>
      <c r="AV230" s="74">
        <v>0</v>
      </c>
      <c r="AW230" s="74">
        <v>0</v>
      </c>
      <c r="AX230" s="74">
        <v>0</v>
      </c>
      <c r="AY230" s="74">
        <v>0</v>
      </c>
      <c r="AZ230" s="74">
        <v>0</v>
      </c>
      <c r="BA230" s="74">
        <v>0</v>
      </c>
      <c r="BB230" s="74">
        <v>0</v>
      </c>
      <c r="BC230" s="74">
        <v>0</v>
      </c>
      <c r="BD230" s="74">
        <v>0</v>
      </c>
      <c r="BE230" s="74">
        <v>0</v>
      </c>
      <c r="BF230" s="74">
        <v>0</v>
      </c>
      <c r="BG230" s="74">
        <v>0</v>
      </c>
      <c r="BH230" s="74">
        <v>0</v>
      </c>
      <c r="BI230" s="74">
        <v>0</v>
      </c>
      <c r="BJ230" s="74">
        <v>0</v>
      </c>
      <c r="BK230" s="74">
        <v>0.62274399999999996</v>
      </c>
      <c r="BL230" s="74">
        <v>2</v>
      </c>
      <c r="BM230" s="74">
        <v>63.473599999999998</v>
      </c>
      <c r="BN230" s="74">
        <v>6</v>
      </c>
      <c r="BO230" s="74">
        <v>0</v>
      </c>
      <c r="BP230" s="74">
        <v>0</v>
      </c>
      <c r="BQ230" s="74">
        <v>0</v>
      </c>
      <c r="BR230" s="74">
        <v>0</v>
      </c>
      <c r="BS230" s="74">
        <v>0</v>
      </c>
      <c r="BT230" s="74">
        <v>0</v>
      </c>
      <c r="BU230" s="74">
        <v>0</v>
      </c>
      <c r="BV230" s="74">
        <v>0</v>
      </c>
      <c r="BW230" s="110">
        <f t="shared" si="22"/>
        <v>197.70109100000002</v>
      </c>
      <c r="BX230" s="110">
        <f t="shared" si="23"/>
        <v>0</v>
      </c>
      <c r="IS230" s="59"/>
      <c r="IT230" s="59"/>
      <c r="IU230" s="59"/>
      <c r="IV230" s="59"/>
    </row>
    <row r="231" spans="1:256" s="49" customFormat="1" ht="20.25" customHeight="1" x14ac:dyDescent="0.15">
      <c r="A231" s="261"/>
      <c r="B231" s="75" t="s">
        <v>37</v>
      </c>
      <c r="C231" s="81">
        <v>83.53</v>
      </c>
      <c r="D231" s="81">
        <v>199</v>
      </c>
      <c r="E231" s="82">
        <v>34.4411000700944</v>
      </c>
      <c r="F231" s="82">
        <v>39.340000000000003</v>
      </c>
      <c r="G231" s="81">
        <v>36</v>
      </c>
      <c r="H231" s="74">
        <v>0</v>
      </c>
      <c r="I231" s="74">
        <v>0</v>
      </c>
      <c r="J231" s="74">
        <v>0</v>
      </c>
      <c r="K231" s="74">
        <v>0</v>
      </c>
      <c r="L231" s="81">
        <v>83.53</v>
      </c>
      <c r="M231" s="81">
        <v>199</v>
      </c>
      <c r="N231" s="81">
        <v>34.792569143618799</v>
      </c>
      <c r="O231" s="81">
        <v>39.340000000000003</v>
      </c>
      <c r="P231" s="81">
        <v>36</v>
      </c>
      <c r="Q231" s="81">
        <v>0</v>
      </c>
      <c r="R231" s="81">
        <v>0</v>
      </c>
      <c r="S231" s="81" t="e">
        <v>#DIV/0!</v>
      </c>
      <c r="T231" s="81">
        <v>0</v>
      </c>
      <c r="U231" s="81">
        <v>0</v>
      </c>
      <c r="V231" s="81">
        <v>83.33</v>
      </c>
      <c r="W231" s="81">
        <v>197</v>
      </c>
      <c r="X231" s="81">
        <v>34.889465751130501</v>
      </c>
      <c r="Y231" s="81">
        <v>39.340000000000003</v>
      </c>
      <c r="Z231" s="81">
        <v>36</v>
      </c>
      <c r="AA231" s="81">
        <v>0.16</v>
      </c>
      <c r="AB231" s="81">
        <v>2</v>
      </c>
      <c r="AC231" s="81">
        <v>0</v>
      </c>
      <c r="AD231" s="81">
        <v>0</v>
      </c>
      <c r="AE231" s="81">
        <v>0.04</v>
      </c>
      <c r="AF231" s="81">
        <v>0</v>
      </c>
      <c r="AG231" s="81">
        <v>0</v>
      </c>
      <c r="AH231" s="81">
        <v>0</v>
      </c>
      <c r="AI231" s="81">
        <v>0</v>
      </c>
      <c r="AJ231" s="81">
        <v>0</v>
      </c>
      <c r="AK231" s="81">
        <v>0</v>
      </c>
      <c r="AL231" s="81">
        <v>0</v>
      </c>
      <c r="AM231" s="81">
        <v>0</v>
      </c>
      <c r="AN231" s="81">
        <v>0</v>
      </c>
      <c r="AO231" s="81">
        <v>0</v>
      </c>
      <c r="AP231" s="81">
        <v>0</v>
      </c>
      <c r="AQ231" s="81">
        <v>0</v>
      </c>
      <c r="AR231" s="81">
        <v>0</v>
      </c>
      <c r="AS231" s="81">
        <v>0</v>
      </c>
      <c r="AT231" s="81">
        <v>0</v>
      </c>
      <c r="AU231" s="81">
        <v>0</v>
      </c>
      <c r="AV231" s="81">
        <v>0</v>
      </c>
      <c r="AW231" s="81">
        <v>0</v>
      </c>
      <c r="AX231" s="81">
        <v>0</v>
      </c>
      <c r="AY231" s="81">
        <v>0</v>
      </c>
      <c r="AZ231" s="81">
        <v>0</v>
      </c>
      <c r="BA231" s="81">
        <v>0</v>
      </c>
      <c r="BB231" s="81">
        <v>0</v>
      </c>
      <c r="BC231" s="81">
        <v>0</v>
      </c>
      <c r="BD231" s="81">
        <v>0</v>
      </c>
      <c r="BE231" s="81">
        <v>0</v>
      </c>
      <c r="BF231" s="81">
        <v>0</v>
      </c>
      <c r="BG231" s="81">
        <v>0</v>
      </c>
      <c r="BH231" s="81">
        <v>0</v>
      </c>
      <c r="BI231" s="81">
        <v>0</v>
      </c>
      <c r="BJ231" s="81">
        <v>0</v>
      </c>
      <c r="BK231" s="81">
        <v>0</v>
      </c>
      <c r="BL231" s="81">
        <v>0</v>
      </c>
      <c r="BM231" s="81">
        <v>0</v>
      </c>
      <c r="BN231" s="81">
        <v>0</v>
      </c>
      <c r="BO231" s="81">
        <v>0</v>
      </c>
      <c r="BP231" s="81">
        <v>0</v>
      </c>
      <c r="BQ231" s="81">
        <v>0</v>
      </c>
      <c r="BR231" s="81">
        <v>0</v>
      </c>
      <c r="BS231" s="81">
        <v>0</v>
      </c>
      <c r="BT231" s="81">
        <v>0</v>
      </c>
      <c r="BU231" s="81">
        <v>0</v>
      </c>
      <c r="BV231" s="81">
        <v>0</v>
      </c>
      <c r="BW231" s="110">
        <f t="shared" si="22"/>
        <v>83.53</v>
      </c>
      <c r="BX231" s="110">
        <f t="shared" si="23"/>
        <v>0</v>
      </c>
      <c r="IS231" s="59"/>
      <c r="IT231" s="59"/>
      <c r="IU231" s="59"/>
      <c r="IV231" s="59"/>
    </row>
    <row r="232" spans="1:256" s="49" customFormat="1" ht="20.25" customHeight="1" x14ac:dyDescent="0.15">
      <c r="A232" s="261"/>
      <c r="B232" s="75" t="s">
        <v>45</v>
      </c>
      <c r="C232" s="78">
        <v>166.692711</v>
      </c>
      <c r="D232" s="78">
        <v>419</v>
      </c>
      <c r="E232" s="82">
        <v>36.742009506646902</v>
      </c>
      <c r="F232" s="82">
        <v>808.64489700000001</v>
      </c>
      <c r="G232" s="78">
        <v>558</v>
      </c>
      <c r="H232" s="78">
        <v>0</v>
      </c>
      <c r="I232" s="78">
        <v>0</v>
      </c>
      <c r="J232" s="78">
        <v>1.1499999999999999</v>
      </c>
      <c r="K232" s="78">
        <v>4</v>
      </c>
      <c r="L232" s="78">
        <v>111.07601200000001</v>
      </c>
      <c r="M232" s="78">
        <v>397</v>
      </c>
      <c r="N232" s="78">
        <v>27.174530192127701</v>
      </c>
      <c r="O232" s="78">
        <v>697.34679700000004</v>
      </c>
      <c r="P232" s="78">
        <v>453</v>
      </c>
      <c r="Q232" s="74">
        <v>5.5265000000000002E-2</v>
      </c>
      <c r="R232" s="74">
        <v>1</v>
      </c>
      <c r="S232" s="74">
        <v>6.9514236802483502</v>
      </c>
      <c r="T232" s="74">
        <v>0.84521299999999999</v>
      </c>
      <c r="U232" s="74">
        <v>2</v>
      </c>
      <c r="V232" s="78">
        <v>107.87667500000001</v>
      </c>
      <c r="W232" s="78">
        <v>374</v>
      </c>
      <c r="X232" s="78">
        <v>28.808664031053802</v>
      </c>
      <c r="Y232" s="78">
        <v>505.10804999999999</v>
      </c>
      <c r="Z232" s="78">
        <v>351</v>
      </c>
      <c r="AA232" s="78">
        <v>3.1993369999999999</v>
      </c>
      <c r="AB232" s="78">
        <v>23</v>
      </c>
      <c r="AC232" s="78">
        <v>192.23874699999999</v>
      </c>
      <c r="AD232" s="78">
        <v>102</v>
      </c>
      <c r="AE232" s="78">
        <v>0</v>
      </c>
      <c r="AF232" s="78">
        <v>0</v>
      </c>
      <c r="AG232" s="78">
        <v>0</v>
      </c>
      <c r="AH232" s="78">
        <v>0</v>
      </c>
      <c r="AI232" s="78">
        <v>0</v>
      </c>
      <c r="AJ232" s="78">
        <v>0</v>
      </c>
      <c r="AK232" s="78">
        <v>0</v>
      </c>
      <c r="AL232" s="78">
        <v>0</v>
      </c>
      <c r="AM232" s="78">
        <v>0</v>
      </c>
      <c r="AN232" s="78">
        <v>0</v>
      </c>
      <c r="AO232" s="78">
        <v>0</v>
      </c>
      <c r="AP232" s="78">
        <v>0</v>
      </c>
      <c r="AQ232" s="78">
        <v>0</v>
      </c>
      <c r="AR232" s="78">
        <v>0</v>
      </c>
      <c r="AS232" s="78">
        <v>0</v>
      </c>
      <c r="AT232" s="78">
        <v>0</v>
      </c>
      <c r="AU232" s="78">
        <v>0</v>
      </c>
      <c r="AV232" s="78">
        <v>0</v>
      </c>
      <c r="AW232" s="78">
        <v>0</v>
      </c>
      <c r="AX232" s="78">
        <v>0</v>
      </c>
      <c r="AY232" s="78">
        <v>0</v>
      </c>
      <c r="AZ232" s="78">
        <v>0</v>
      </c>
      <c r="BA232" s="78">
        <v>0</v>
      </c>
      <c r="BB232" s="78">
        <v>0</v>
      </c>
      <c r="BC232" s="78">
        <v>0</v>
      </c>
      <c r="BD232" s="78">
        <v>0</v>
      </c>
      <c r="BE232" s="78">
        <v>0</v>
      </c>
      <c r="BF232" s="78">
        <v>0</v>
      </c>
      <c r="BG232" s="78">
        <v>0</v>
      </c>
      <c r="BH232" s="78">
        <v>1</v>
      </c>
      <c r="BI232" s="78">
        <v>17.52</v>
      </c>
      <c r="BJ232" s="78">
        <v>27</v>
      </c>
      <c r="BK232" s="78">
        <v>55.616698999999997</v>
      </c>
      <c r="BL232" s="78">
        <v>21</v>
      </c>
      <c r="BM232" s="78">
        <v>92.628100000000003</v>
      </c>
      <c r="BN232" s="78">
        <v>74</v>
      </c>
      <c r="BO232" s="78">
        <v>0</v>
      </c>
      <c r="BP232" s="78">
        <v>0</v>
      </c>
      <c r="BQ232" s="78">
        <v>0</v>
      </c>
      <c r="BR232" s="78">
        <v>0</v>
      </c>
      <c r="BS232" s="78">
        <v>0</v>
      </c>
      <c r="BT232" s="78">
        <v>0</v>
      </c>
      <c r="BU232" s="78">
        <v>1.13686837721616E-13</v>
      </c>
      <c r="BV232" s="78">
        <v>0</v>
      </c>
      <c r="BW232" s="110">
        <f t="shared" si="22"/>
        <v>166.692711</v>
      </c>
      <c r="BX232" s="110">
        <f t="shared" si="23"/>
        <v>0</v>
      </c>
      <c r="IS232" s="59"/>
      <c r="IT232" s="59"/>
      <c r="IU232" s="59"/>
      <c r="IV232" s="59"/>
    </row>
    <row r="233" spans="1:256" s="49" customFormat="1" ht="20.25" customHeight="1" x14ac:dyDescent="0.15">
      <c r="A233" s="261"/>
      <c r="B233" s="75" t="s">
        <v>50</v>
      </c>
      <c r="C233" s="82">
        <v>19.88</v>
      </c>
      <c r="D233" s="83">
        <v>26</v>
      </c>
      <c r="E233" s="82">
        <v>12.7044989775051</v>
      </c>
      <c r="F233" s="82">
        <v>166.5</v>
      </c>
      <c r="G233" s="85">
        <v>39</v>
      </c>
      <c r="H233" s="82"/>
      <c r="I233" s="94"/>
      <c r="J233" s="82"/>
      <c r="K233" s="94"/>
      <c r="L233" s="82">
        <v>19.13</v>
      </c>
      <c r="M233" s="85">
        <v>25</v>
      </c>
      <c r="N233" s="83">
        <v>19.902205576362899</v>
      </c>
      <c r="O233" s="82">
        <v>106.65</v>
      </c>
      <c r="P233" s="85">
        <v>37</v>
      </c>
      <c r="Q233" s="82">
        <v>0</v>
      </c>
      <c r="R233" s="85">
        <v>0</v>
      </c>
      <c r="S233" s="94" t="e">
        <v>#DIV/0!</v>
      </c>
      <c r="T233" s="82">
        <v>0</v>
      </c>
      <c r="U233" s="85">
        <v>0</v>
      </c>
      <c r="V233" s="82">
        <v>19.13</v>
      </c>
      <c r="W233" s="85">
        <v>25</v>
      </c>
      <c r="X233" s="94">
        <v>19.902205576362899</v>
      </c>
      <c r="Y233" s="82">
        <v>106.65</v>
      </c>
      <c r="Z233" s="85">
        <v>37</v>
      </c>
      <c r="AA233" s="82">
        <v>0</v>
      </c>
      <c r="AB233" s="82">
        <v>0</v>
      </c>
      <c r="AC233" s="82">
        <v>0</v>
      </c>
      <c r="AD233" s="94">
        <v>0</v>
      </c>
      <c r="AE233" s="82"/>
      <c r="AF233" s="94"/>
      <c r="AG233" s="82"/>
      <c r="AH233" s="94"/>
      <c r="AI233" s="94"/>
      <c r="AJ233" s="94"/>
      <c r="AK233" s="94"/>
      <c r="AL233" s="94"/>
      <c r="AM233" s="94"/>
      <c r="AN233" s="94"/>
      <c r="AO233" s="94"/>
      <c r="AP233" s="94"/>
      <c r="AQ233" s="82"/>
      <c r="AR233" s="94"/>
      <c r="AS233" s="82">
        <v>0</v>
      </c>
      <c r="AT233" s="94">
        <v>0</v>
      </c>
      <c r="AU233" s="94"/>
      <c r="AV233" s="94"/>
      <c r="AW233" s="94"/>
      <c r="AX233" s="94"/>
      <c r="AY233" s="82"/>
      <c r="AZ233" s="94"/>
      <c r="BA233" s="82"/>
      <c r="BB233" s="94"/>
      <c r="BC233" s="82"/>
      <c r="BD233" s="83"/>
      <c r="BE233" s="82"/>
      <c r="BF233" s="83"/>
      <c r="BG233" s="82">
        <v>0.75</v>
      </c>
      <c r="BH233" s="85">
        <v>1</v>
      </c>
      <c r="BI233" s="85">
        <v>59.65</v>
      </c>
      <c r="BJ233" s="85">
        <v>1</v>
      </c>
      <c r="BK233" s="82"/>
      <c r="BL233" s="94">
        <v>0</v>
      </c>
      <c r="BM233" s="82">
        <v>0.2</v>
      </c>
      <c r="BN233" s="94">
        <v>1</v>
      </c>
      <c r="BO233" s="82">
        <v>0</v>
      </c>
      <c r="BP233" s="94"/>
      <c r="BQ233" s="82"/>
      <c r="BR233" s="82"/>
      <c r="BS233" s="82"/>
      <c r="BT233" s="94"/>
      <c r="BU233" s="82"/>
      <c r="BV233" s="94"/>
      <c r="BW233" s="110">
        <f t="shared" si="22"/>
        <v>19.88</v>
      </c>
      <c r="BX233" s="110">
        <f t="shared" si="23"/>
        <v>0</v>
      </c>
      <c r="IS233" s="59"/>
      <c r="IT233" s="59"/>
      <c r="IU233" s="59"/>
      <c r="IV233" s="59"/>
    </row>
    <row r="234" spans="1:256" s="49" customFormat="1" ht="20.25" customHeight="1" x14ac:dyDescent="0.15">
      <c r="A234" s="261"/>
      <c r="B234" s="75" t="s">
        <v>38</v>
      </c>
      <c r="C234" s="82">
        <v>323.92845</v>
      </c>
      <c r="D234" s="82">
        <v>566</v>
      </c>
      <c r="E234" s="82">
        <v>51.83</v>
      </c>
      <c r="F234" s="82">
        <v>369.63252</v>
      </c>
      <c r="G234" s="82">
        <v>308</v>
      </c>
      <c r="H234" s="82"/>
      <c r="I234" s="94">
        <v>0</v>
      </c>
      <c r="J234" s="82">
        <v>0</v>
      </c>
      <c r="K234" s="94">
        <v>0</v>
      </c>
      <c r="L234" s="82">
        <v>251.35696899999999</v>
      </c>
      <c r="M234" s="82">
        <v>544</v>
      </c>
      <c r="N234" s="83">
        <v>70.239999999999995</v>
      </c>
      <c r="O234" s="82">
        <v>210.12986699999999</v>
      </c>
      <c r="P234" s="85">
        <v>273</v>
      </c>
      <c r="Q234" s="82">
        <v>108.10602900000001</v>
      </c>
      <c r="R234" s="82">
        <v>167</v>
      </c>
      <c r="S234" s="83">
        <v>95.49</v>
      </c>
      <c r="T234" s="82">
        <v>52.122962999999999</v>
      </c>
      <c r="U234" s="94">
        <v>79</v>
      </c>
      <c r="V234" s="82">
        <v>251.35696899999999</v>
      </c>
      <c r="W234" s="82">
        <v>544</v>
      </c>
      <c r="X234" s="83">
        <v>70.239999999999995</v>
      </c>
      <c r="Y234" s="82">
        <v>207.693667</v>
      </c>
      <c r="Z234" s="85">
        <v>268</v>
      </c>
      <c r="AA234" s="82">
        <v>0</v>
      </c>
      <c r="AB234" s="102">
        <v>0</v>
      </c>
      <c r="AC234" s="82">
        <v>2.4361999999999999</v>
      </c>
      <c r="AD234" s="94">
        <v>5</v>
      </c>
      <c r="AE234" s="94"/>
      <c r="AF234" s="94"/>
      <c r="AG234" s="94"/>
      <c r="AH234" s="94"/>
      <c r="AI234" s="94"/>
      <c r="AJ234" s="94"/>
      <c r="AK234" s="94"/>
      <c r="AL234" s="94"/>
      <c r="AM234" s="94"/>
      <c r="AN234" s="94"/>
      <c r="AO234" s="94"/>
      <c r="AP234" s="94"/>
      <c r="AQ234" s="94"/>
      <c r="AR234" s="94"/>
      <c r="AS234" s="94"/>
      <c r="AT234" s="94"/>
      <c r="AU234" s="94">
        <v>0</v>
      </c>
      <c r="AV234" s="94">
        <v>0</v>
      </c>
      <c r="AW234" s="94">
        <v>0</v>
      </c>
      <c r="AX234" s="94">
        <v>0</v>
      </c>
      <c r="AY234" s="82">
        <v>0</v>
      </c>
      <c r="AZ234" s="82">
        <v>0</v>
      </c>
      <c r="BA234" s="94">
        <v>0</v>
      </c>
      <c r="BB234" s="94">
        <v>0</v>
      </c>
      <c r="BC234" s="94">
        <v>42.511490000000002</v>
      </c>
      <c r="BD234" s="94">
        <v>11</v>
      </c>
      <c r="BE234" s="94"/>
      <c r="BF234" s="94"/>
      <c r="BG234" s="82">
        <v>30.059991</v>
      </c>
      <c r="BH234" s="94">
        <v>11</v>
      </c>
      <c r="BI234" s="82">
        <v>149.667653</v>
      </c>
      <c r="BJ234" s="94">
        <v>32</v>
      </c>
      <c r="BK234" s="94"/>
      <c r="BL234" s="94">
        <v>0</v>
      </c>
      <c r="BM234" s="82">
        <v>9.8350000000000009</v>
      </c>
      <c r="BN234" s="94">
        <v>3</v>
      </c>
      <c r="BO234" s="94"/>
      <c r="BP234" s="94"/>
      <c r="BQ234" s="94"/>
      <c r="BR234" s="94"/>
      <c r="BS234" s="94">
        <v>0</v>
      </c>
      <c r="BT234" s="94">
        <v>0</v>
      </c>
      <c r="BU234" s="94">
        <v>0</v>
      </c>
      <c r="BV234" s="94">
        <v>0</v>
      </c>
      <c r="BW234" s="110">
        <f t="shared" si="22"/>
        <v>323.92845</v>
      </c>
      <c r="BX234" s="110">
        <f t="shared" si="23"/>
        <v>0</v>
      </c>
      <c r="IS234" s="59"/>
      <c r="IT234" s="59"/>
      <c r="IU234" s="59"/>
      <c r="IV234" s="59"/>
    </row>
    <row r="235" spans="1:256" s="49" customFormat="1" ht="20.25" customHeight="1" x14ac:dyDescent="0.15">
      <c r="A235" s="261"/>
      <c r="B235" s="75" t="s">
        <v>43</v>
      </c>
      <c r="C235" s="74">
        <v>96.21</v>
      </c>
      <c r="D235" s="74">
        <v>217</v>
      </c>
      <c r="E235" s="82">
        <v>36.249028669350999</v>
      </c>
      <c r="F235" s="82">
        <v>430.25</v>
      </c>
      <c r="G235" s="74">
        <v>340</v>
      </c>
      <c r="H235" s="74"/>
      <c r="I235" s="74"/>
      <c r="J235" s="74">
        <v>3.8</v>
      </c>
      <c r="K235" s="74">
        <v>4</v>
      </c>
      <c r="L235" s="74">
        <v>94.75</v>
      </c>
      <c r="M235" s="74">
        <v>206</v>
      </c>
      <c r="N235" s="74">
        <v>41.471664448679398</v>
      </c>
      <c r="O235" s="74">
        <v>418.24</v>
      </c>
      <c r="P235" s="74">
        <v>313</v>
      </c>
      <c r="Q235" s="74"/>
      <c r="R235" s="74"/>
      <c r="S235" s="74"/>
      <c r="T235" s="74"/>
      <c r="U235" s="74"/>
      <c r="V235" s="74">
        <v>81.66</v>
      </c>
      <c r="W235" s="74">
        <v>188</v>
      </c>
      <c r="X235" s="74">
        <v>41.471664448679398</v>
      </c>
      <c r="Y235" s="74">
        <v>280.91000000000003</v>
      </c>
      <c r="Z235" s="74">
        <v>226</v>
      </c>
      <c r="AA235" s="74">
        <v>13.09</v>
      </c>
      <c r="AB235" s="74">
        <v>18</v>
      </c>
      <c r="AC235" s="74">
        <v>137.33000000000001</v>
      </c>
      <c r="AD235" s="74">
        <v>87</v>
      </c>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v>1</v>
      </c>
      <c r="BJ235" s="74">
        <v>1</v>
      </c>
      <c r="BK235" s="74">
        <v>1.46</v>
      </c>
      <c r="BL235" s="74">
        <v>11</v>
      </c>
      <c r="BM235" s="74">
        <v>7.21</v>
      </c>
      <c r="BN235" s="74">
        <v>22</v>
      </c>
      <c r="BO235" s="74"/>
      <c r="BP235" s="74"/>
      <c r="BQ235" s="74"/>
      <c r="BR235" s="74"/>
      <c r="BS235" s="74"/>
      <c r="BT235" s="74"/>
      <c r="BU235" s="74"/>
      <c r="BV235" s="74"/>
      <c r="BW235" s="110">
        <f t="shared" si="22"/>
        <v>96.21</v>
      </c>
      <c r="BX235" s="110">
        <f t="shared" si="23"/>
        <v>0</v>
      </c>
      <c r="IS235" s="59"/>
      <c r="IT235" s="59"/>
      <c r="IU235" s="59"/>
      <c r="IV235" s="59"/>
    </row>
    <row r="236" spans="1:256" s="49" customFormat="1" ht="20.25" customHeight="1" x14ac:dyDescent="0.15">
      <c r="A236" s="261"/>
      <c r="B236" s="75" t="s">
        <v>58</v>
      </c>
      <c r="C236" s="74">
        <v>61.087082000000002</v>
      </c>
      <c r="D236" s="74">
        <v>71</v>
      </c>
      <c r="E236" s="82">
        <v>98.837197393297998</v>
      </c>
      <c r="F236" s="82">
        <v>331.63179200000002</v>
      </c>
      <c r="G236" s="74">
        <v>96</v>
      </c>
      <c r="H236" s="74">
        <v>0</v>
      </c>
      <c r="I236" s="74">
        <v>0</v>
      </c>
      <c r="J236" s="74">
        <v>0</v>
      </c>
      <c r="K236" s="74">
        <v>0</v>
      </c>
      <c r="L236" s="74">
        <v>61.087082000000002</v>
      </c>
      <c r="M236" s="74">
        <v>71</v>
      </c>
      <c r="N236" s="74">
        <v>104.58409230616201</v>
      </c>
      <c r="O236" s="74">
        <v>308.73179199999998</v>
      </c>
      <c r="P236" s="74">
        <v>86</v>
      </c>
      <c r="Q236" s="74">
        <v>2.9826000000000001</v>
      </c>
      <c r="R236" s="74">
        <v>7</v>
      </c>
      <c r="S236" s="74"/>
      <c r="T236" s="74">
        <v>32.496499999999997</v>
      </c>
      <c r="U236" s="74">
        <v>9</v>
      </c>
      <c r="V236" s="74">
        <v>61.087082000000002</v>
      </c>
      <c r="W236" s="74">
        <v>71</v>
      </c>
      <c r="X236" s="74">
        <v>104.58409230616201</v>
      </c>
      <c r="Y236" s="74">
        <v>308.73179199999998</v>
      </c>
      <c r="Z236" s="74">
        <v>86</v>
      </c>
      <c r="AA236" s="74">
        <v>0</v>
      </c>
      <c r="AB236" s="74">
        <v>0</v>
      </c>
      <c r="AC236" s="74">
        <v>0</v>
      </c>
      <c r="AD236" s="74">
        <v>0</v>
      </c>
      <c r="AE236" s="74">
        <v>0</v>
      </c>
      <c r="AF236" s="74">
        <v>0</v>
      </c>
      <c r="AG236" s="74">
        <v>0</v>
      </c>
      <c r="AH236" s="74">
        <v>0</v>
      </c>
      <c r="AI236" s="74">
        <v>0</v>
      </c>
      <c r="AJ236" s="74">
        <v>0</v>
      </c>
      <c r="AK236" s="74">
        <v>0</v>
      </c>
      <c r="AL236" s="74">
        <v>0</v>
      </c>
      <c r="AM236" s="74"/>
      <c r="AN236" s="74"/>
      <c r="AO236" s="74"/>
      <c r="AP236" s="74"/>
      <c r="AQ236" s="74">
        <v>0</v>
      </c>
      <c r="AR236" s="74">
        <v>0</v>
      </c>
      <c r="AS236" s="74">
        <v>0</v>
      </c>
      <c r="AT236" s="74">
        <v>0</v>
      </c>
      <c r="AU236" s="74">
        <v>0</v>
      </c>
      <c r="AV236" s="74">
        <v>0</v>
      </c>
      <c r="AW236" s="74">
        <v>0</v>
      </c>
      <c r="AX236" s="74">
        <v>0</v>
      </c>
      <c r="AY236" s="74">
        <v>0</v>
      </c>
      <c r="AZ236" s="74">
        <v>0</v>
      </c>
      <c r="BA236" s="74">
        <v>0</v>
      </c>
      <c r="BB236" s="74">
        <v>0</v>
      </c>
      <c r="BC236" s="74"/>
      <c r="BD236" s="74"/>
      <c r="BE236" s="74"/>
      <c r="BF236" s="74"/>
      <c r="BG236" s="74">
        <v>0</v>
      </c>
      <c r="BH236" s="74">
        <v>0</v>
      </c>
      <c r="BI236" s="74">
        <v>21.9</v>
      </c>
      <c r="BJ236" s="74">
        <v>9</v>
      </c>
      <c r="BK236" s="74">
        <v>0</v>
      </c>
      <c r="BL236" s="74">
        <v>0</v>
      </c>
      <c r="BM236" s="74">
        <v>1</v>
      </c>
      <c r="BN236" s="74">
        <v>1</v>
      </c>
      <c r="BO236" s="74"/>
      <c r="BP236" s="74"/>
      <c r="BQ236" s="74"/>
      <c r="BR236" s="74"/>
      <c r="BS236" s="74"/>
      <c r="BT236" s="74"/>
      <c r="BU236" s="74"/>
      <c r="BV236" s="74"/>
      <c r="BW236" s="110">
        <f t="shared" si="22"/>
        <v>61.087082000000002</v>
      </c>
      <c r="BX236" s="110">
        <f t="shared" si="23"/>
        <v>0</v>
      </c>
      <c r="IS236" s="59"/>
      <c r="IT236" s="59"/>
      <c r="IU236" s="59"/>
      <c r="IV236" s="59"/>
    </row>
    <row r="237" spans="1:256" s="49" customFormat="1" ht="20.25" customHeight="1" x14ac:dyDescent="0.15">
      <c r="A237" s="261"/>
      <c r="B237" s="75" t="s">
        <v>59</v>
      </c>
      <c r="C237" s="82">
        <v>125.21</v>
      </c>
      <c r="D237" s="83">
        <v>182</v>
      </c>
      <c r="E237" s="82">
        <v>56.474674123855486</v>
      </c>
      <c r="F237" s="82">
        <v>351.85</v>
      </c>
      <c r="G237" s="83">
        <v>43</v>
      </c>
      <c r="H237" s="82">
        <v>0</v>
      </c>
      <c r="I237" s="82">
        <v>0</v>
      </c>
      <c r="J237" s="82">
        <v>0</v>
      </c>
      <c r="K237" s="82">
        <v>0</v>
      </c>
      <c r="L237" s="82">
        <v>116.63</v>
      </c>
      <c r="M237" s="83">
        <v>167</v>
      </c>
      <c r="N237" s="83">
        <v>70.509642706003262</v>
      </c>
      <c r="O237" s="82">
        <v>281.36</v>
      </c>
      <c r="P237" s="83">
        <v>39</v>
      </c>
      <c r="Q237" s="82"/>
      <c r="R237" s="82"/>
      <c r="S237" s="82" t="e">
        <v>#VALUE!</v>
      </c>
      <c r="T237" s="82">
        <v>0</v>
      </c>
      <c r="U237" s="94">
        <v>0</v>
      </c>
      <c r="V237" s="82">
        <v>110.89999999999999</v>
      </c>
      <c r="W237" s="82">
        <v>151</v>
      </c>
      <c r="X237" s="83">
        <v>0</v>
      </c>
      <c r="Y237" s="82">
        <v>225.55</v>
      </c>
      <c r="Z237" s="82">
        <v>34</v>
      </c>
      <c r="AA237" s="82">
        <v>5.73</v>
      </c>
      <c r="AB237" s="82">
        <v>16</v>
      </c>
      <c r="AC237" s="82">
        <v>55.81</v>
      </c>
      <c r="AD237" s="94">
        <v>5</v>
      </c>
      <c r="AE237" s="82"/>
      <c r="AF237" s="82"/>
      <c r="AG237" s="82"/>
      <c r="AH237" s="82"/>
      <c r="AI237" s="82">
        <v>0</v>
      </c>
      <c r="AJ237" s="82">
        <v>0</v>
      </c>
      <c r="AK237" s="82">
        <v>0</v>
      </c>
      <c r="AL237" s="82">
        <v>0</v>
      </c>
      <c r="AM237" s="82">
        <v>0</v>
      </c>
      <c r="AN237" s="82">
        <v>0</v>
      </c>
      <c r="AO237" s="82">
        <v>0</v>
      </c>
      <c r="AP237" s="82">
        <v>0</v>
      </c>
      <c r="AQ237" s="82"/>
      <c r="AR237" s="82"/>
      <c r="AS237" s="82">
        <v>10</v>
      </c>
      <c r="AT237" s="82">
        <v>1</v>
      </c>
      <c r="AU237" s="82">
        <v>0</v>
      </c>
      <c r="AV237" s="82">
        <v>0</v>
      </c>
      <c r="AW237" s="82">
        <v>0</v>
      </c>
      <c r="AX237" s="94">
        <v>0</v>
      </c>
      <c r="AY237" s="82">
        <v>0</v>
      </c>
      <c r="AZ237" s="82">
        <v>0</v>
      </c>
      <c r="BA237" s="82">
        <v>0</v>
      </c>
      <c r="BB237" s="82">
        <v>0</v>
      </c>
      <c r="BC237" s="82">
        <v>0</v>
      </c>
      <c r="BD237" s="82">
        <v>0</v>
      </c>
      <c r="BE237" s="82">
        <v>0</v>
      </c>
      <c r="BF237" s="82">
        <v>0</v>
      </c>
      <c r="BG237" s="82"/>
      <c r="BH237" s="94"/>
      <c r="BI237" s="82"/>
      <c r="BJ237" s="82"/>
      <c r="BK237" s="82">
        <v>8.58</v>
      </c>
      <c r="BL237" s="82">
        <v>15</v>
      </c>
      <c r="BM237" s="82">
        <v>60.49</v>
      </c>
      <c r="BN237" s="82">
        <v>3</v>
      </c>
      <c r="BO237" s="82"/>
      <c r="BP237" s="82">
        <v>0</v>
      </c>
      <c r="BQ237" s="82"/>
      <c r="BR237" s="82">
        <v>0</v>
      </c>
      <c r="BS237" s="82">
        <v>0</v>
      </c>
      <c r="BT237" s="82">
        <v>0</v>
      </c>
      <c r="BU237" s="82">
        <v>0</v>
      </c>
      <c r="BV237" s="82">
        <v>0</v>
      </c>
      <c r="BW237" s="110">
        <f t="shared" si="22"/>
        <v>125.21</v>
      </c>
      <c r="BX237" s="110">
        <f t="shared" si="23"/>
        <v>0</v>
      </c>
      <c r="IS237" s="59"/>
      <c r="IT237" s="59"/>
      <c r="IU237" s="59"/>
      <c r="IV237" s="59"/>
    </row>
    <row r="238" spans="1:256" s="49" customFormat="1" ht="20.25" customHeight="1" x14ac:dyDescent="0.15">
      <c r="A238" s="261"/>
      <c r="B238" s="75" t="s">
        <v>60</v>
      </c>
      <c r="C238" s="74">
        <v>145.39644100000001</v>
      </c>
      <c r="D238" s="74">
        <v>208</v>
      </c>
      <c r="E238" s="82">
        <v>136.403703565657</v>
      </c>
      <c r="F238" s="82">
        <v>1078.629171</v>
      </c>
      <c r="G238" s="74">
        <v>274</v>
      </c>
      <c r="H238" s="74">
        <v>0</v>
      </c>
      <c r="I238" s="74">
        <v>0</v>
      </c>
      <c r="J238" s="74">
        <v>0</v>
      </c>
      <c r="K238" s="74">
        <v>0</v>
      </c>
      <c r="L238" s="74">
        <v>141.52418299999999</v>
      </c>
      <c r="M238" s="74">
        <v>168</v>
      </c>
      <c r="N238" s="74">
        <v>155.72609790586301</v>
      </c>
      <c r="O238" s="74">
        <v>925.23796000000004</v>
      </c>
      <c r="P238" s="74">
        <v>165</v>
      </c>
      <c r="Q238" s="74">
        <v>5.4266579999999998</v>
      </c>
      <c r="R238" s="74">
        <v>15</v>
      </c>
      <c r="S238" s="74">
        <v>656.40900959092505</v>
      </c>
      <c r="T238" s="74">
        <v>42.636499999999998</v>
      </c>
      <c r="U238" s="74">
        <v>9</v>
      </c>
      <c r="V238" s="74">
        <v>141.52418299999999</v>
      </c>
      <c r="W238" s="74">
        <v>168</v>
      </c>
      <c r="X238" s="74">
        <v>155.72609790586301</v>
      </c>
      <c r="Y238" s="74">
        <v>925.23796000000004</v>
      </c>
      <c r="Z238" s="74">
        <v>165</v>
      </c>
      <c r="AA238" s="74">
        <v>0</v>
      </c>
      <c r="AB238" s="74">
        <v>0</v>
      </c>
      <c r="AC238" s="74">
        <v>0</v>
      </c>
      <c r="AD238" s="74">
        <v>0</v>
      </c>
      <c r="AE238" s="74">
        <v>0</v>
      </c>
      <c r="AF238" s="74">
        <v>0</v>
      </c>
      <c r="AG238" s="74">
        <v>0</v>
      </c>
      <c r="AH238" s="74">
        <v>0</v>
      </c>
      <c r="AI238" s="74">
        <v>0</v>
      </c>
      <c r="AJ238" s="74">
        <v>0</v>
      </c>
      <c r="AK238" s="74">
        <v>0</v>
      </c>
      <c r="AL238" s="74">
        <v>0</v>
      </c>
      <c r="AM238" s="74">
        <v>0</v>
      </c>
      <c r="AN238" s="74">
        <v>0</v>
      </c>
      <c r="AO238" s="74">
        <v>0</v>
      </c>
      <c r="AP238" s="74">
        <v>0</v>
      </c>
      <c r="AQ238" s="74">
        <v>0</v>
      </c>
      <c r="AR238" s="74">
        <v>0</v>
      </c>
      <c r="AS238" s="74">
        <v>0</v>
      </c>
      <c r="AT238" s="74">
        <v>0</v>
      </c>
      <c r="AU238" s="74">
        <v>0</v>
      </c>
      <c r="AV238" s="74">
        <v>0</v>
      </c>
      <c r="AW238" s="74">
        <v>0</v>
      </c>
      <c r="AX238" s="74">
        <v>0</v>
      </c>
      <c r="AY238" s="74">
        <v>0</v>
      </c>
      <c r="AZ238" s="74">
        <v>0</v>
      </c>
      <c r="BA238" s="74">
        <v>0</v>
      </c>
      <c r="BB238" s="74">
        <v>0</v>
      </c>
      <c r="BC238" s="74">
        <v>0</v>
      </c>
      <c r="BD238" s="74">
        <v>0</v>
      </c>
      <c r="BE238" s="74">
        <v>0</v>
      </c>
      <c r="BF238" s="74">
        <v>0</v>
      </c>
      <c r="BG238" s="74">
        <v>0.1348</v>
      </c>
      <c r="BH238" s="74">
        <v>1</v>
      </c>
      <c r="BI238" s="74">
        <v>117.94194400000001</v>
      </c>
      <c r="BJ238" s="74">
        <v>78</v>
      </c>
      <c r="BK238" s="74">
        <v>0</v>
      </c>
      <c r="BL238" s="74">
        <v>11</v>
      </c>
      <c r="BM238" s="74">
        <v>22.628</v>
      </c>
      <c r="BN238" s="74">
        <v>31</v>
      </c>
      <c r="BO238" s="74">
        <v>3.7374580000000002</v>
      </c>
      <c r="BP238" s="74">
        <v>28</v>
      </c>
      <c r="BQ238" s="74">
        <v>12.821267000000001</v>
      </c>
      <c r="BR238" s="74">
        <v>0</v>
      </c>
      <c r="BS238" s="74">
        <v>0</v>
      </c>
      <c r="BT238" s="74">
        <v>0</v>
      </c>
      <c r="BU238" s="74">
        <v>0</v>
      </c>
      <c r="BV238" s="74">
        <v>0</v>
      </c>
      <c r="BW238" s="110">
        <f t="shared" si="22"/>
        <v>145.39644100000001</v>
      </c>
      <c r="BX238" s="110">
        <f t="shared" si="23"/>
        <v>0</v>
      </c>
      <c r="IS238" s="59"/>
      <c r="IT238" s="59"/>
      <c r="IU238" s="59"/>
      <c r="IV238" s="59"/>
    </row>
    <row r="239" spans="1:256" s="49" customFormat="1" ht="20.25" customHeight="1" x14ac:dyDescent="0.15">
      <c r="A239" s="261"/>
      <c r="B239" s="75" t="s">
        <v>39</v>
      </c>
      <c r="C239" s="86">
        <v>795.94179199999996</v>
      </c>
      <c r="D239" s="87">
        <v>1272</v>
      </c>
      <c r="E239" s="82">
        <v>52.679719930687199</v>
      </c>
      <c r="F239" s="82">
        <v>3809.7141590000001</v>
      </c>
      <c r="G239" s="86">
        <v>1335</v>
      </c>
      <c r="H239" s="89">
        <v>1.0390999999999999</v>
      </c>
      <c r="I239" s="89">
        <v>2</v>
      </c>
      <c r="J239" s="89">
        <v>79.451858000000001</v>
      </c>
      <c r="K239" s="89">
        <v>26</v>
      </c>
      <c r="L239" s="89">
        <v>791.91688399999998</v>
      </c>
      <c r="M239" s="89">
        <v>1228</v>
      </c>
      <c r="N239" s="87">
        <v>55.788204267763803</v>
      </c>
      <c r="O239" s="89">
        <v>3640.1802339999999</v>
      </c>
      <c r="P239" s="95">
        <v>1254</v>
      </c>
      <c r="Q239" s="95">
        <v>33.837800000000001</v>
      </c>
      <c r="R239" s="89">
        <v>133</v>
      </c>
      <c r="S239" s="87">
        <v>45.020662421534702</v>
      </c>
      <c r="T239" s="95">
        <v>130.79830000000001</v>
      </c>
      <c r="U239" s="89">
        <v>80</v>
      </c>
      <c r="V239" s="95">
        <v>791.91690000000006</v>
      </c>
      <c r="W239" s="89">
        <v>1228</v>
      </c>
      <c r="X239" s="87">
        <v>55.788649501357497</v>
      </c>
      <c r="Y239" s="95">
        <v>3640.1801999999998</v>
      </c>
      <c r="Z239" s="95">
        <v>1254</v>
      </c>
      <c r="AA239" s="95">
        <v>0</v>
      </c>
      <c r="AB239" s="89">
        <v>0</v>
      </c>
      <c r="AC239" s="95">
        <v>0</v>
      </c>
      <c r="AD239" s="89">
        <v>0</v>
      </c>
      <c r="AE239" s="95">
        <v>0</v>
      </c>
      <c r="AF239" s="103">
        <v>0</v>
      </c>
      <c r="AG239" s="95">
        <v>0</v>
      </c>
      <c r="AH239" s="103">
        <v>0</v>
      </c>
      <c r="AI239" s="89">
        <v>2.7299199999999999</v>
      </c>
      <c r="AJ239" s="89">
        <v>34</v>
      </c>
      <c r="AK239" s="89">
        <v>2.15</v>
      </c>
      <c r="AL239" s="89">
        <v>19</v>
      </c>
      <c r="AM239" s="89">
        <v>2.7299199999999999</v>
      </c>
      <c r="AN239" s="89">
        <v>34</v>
      </c>
      <c r="AO239" s="89">
        <v>2.15</v>
      </c>
      <c r="AP239" s="89">
        <v>19</v>
      </c>
      <c r="AQ239" s="106">
        <v>0</v>
      </c>
      <c r="AR239" s="103">
        <v>0</v>
      </c>
      <c r="AS239" s="106">
        <v>2.1459999999999999</v>
      </c>
      <c r="AT239" s="103">
        <v>2</v>
      </c>
      <c r="AU239" s="89">
        <v>0</v>
      </c>
      <c r="AV239" s="89">
        <v>0</v>
      </c>
      <c r="AW239" s="89">
        <v>3.7</v>
      </c>
      <c r="AX239" s="89">
        <v>3</v>
      </c>
      <c r="AY239" s="95">
        <v>0</v>
      </c>
      <c r="AZ239" s="95">
        <v>0</v>
      </c>
      <c r="BA239" s="95">
        <v>0.88711200000000001</v>
      </c>
      <c r="BB239" s="95">
        <v>2</v>
      </c>
      <c r="BC239" s="95">
        <v>0</v>
      </c>
      <c r="BD239" s="95">
        <v>0</v>
      </c>
      <c r="BE239" s="95">
        <v>0</v>
      </c>
      <c r="BF239" s="95">
        <v>0</v>
      </c>
      <c r="BG239" s="95">
        <v>0.255888</v>
      </c>
      <c r="BH239" s="103">
        <v>8</v>
      </c>
      <c r="BI239" s="95">
        <v>68.462000000000003</v>
      </c>
      <c r="BJ239" s="103">
        <v>24</v>
      </c>
      <c r="BK239" s="106">
        <v>0</v>
      </c>
      <c r="BL239" s="103">
        <v>0</v>
      </c>
      <c r="BM239" s="106">
        <v>7.5569550000000003</v>
      </c>
      <c r="BN239" s="103">
        <v>4</v>
      </c>
      <c r="BO239" s="89">
        <v>0</v>
      </c>
      <c r="BP239" s="89">
        <v>0</v>
      </c>
      <c r="BQ239" s="89">
        <v>5.18</v>
      </c>
      <c r="BR239" s="89">
        <v>1E-4</v>
      </c>
      <c r="BS239" s="89">
        <v>2.0095036745715299E-14</v>
      </c>
      <c r="BT239" s="103">
        <v>0</v>
      </c>
      <c r="BU239" s="89">
        <v>2.6467716907063702E-13</v>
      </c>
      <c r="BV239" s="103">
        <v>0.99990000000000001</v>
      </c>
      <c r="BW239" s="110">
        <f t="shared" si="22"/>
        <v>795.94179199999996</v>
      </c>
      <c r="BX239" s="110">
        <f t="shared" si="23"/>
        <v>0</v>
      </c>
      <c r="IS239" s="59"/>
      <c r="IT239" s="59"/>
      <c r="IU239" s="59"/>
      <c r="IV239" s="59"/>
    </row>
    <row r="240" spans="1:256" s="49" customFormat="1" ht="20.25" customHeight="1" x14ac:dyDescent="0.15">
      <c r="A240" s="261"/>
      <c r="B240" s="75" t="s">
        <v>46</v>
      </c>
      <c r="C240" s="74">
        <v>122.178202</v>
      </c>
      <c r="D240" s="74">
        <v>290</v>
      </c>
      <c r="E240" s="82">
        <v>63.155845736935397</v>
      </c>
      <c r="F240" s="82">
        <v>262.96238299999999</v>
      </c>
      <c r="G240" s="74">
        <v>208</v>
      </c>
      <c r="H240" s="74">
        <v>0</v>
      </c>
      <c r="I240" s="74">
        <v>0</v>
      </c>
      <c r="J240" s="74">
        <v>0</v>
      </c>
      <c r="K240" s="74">
        <v>0</v>
      </c>
      <c r="L240" s="74">
        <v>108.85820200000001</v>
      </c>
      <c r="M240" s="74">
        <v>277</v>
      </c>
      <c r="N240" s="74">
        <v>65.612369892367099</v>
      </c>
      <c r="O240" s="74">
        <v>222.26108300000001</v>
      </c>
      <c r="P240" s="74">
        <v>174</v>
      </c>
      <c r="Q240" s="74">
        <v>30.184391000000002</v>
      </c>
      <c r="R240" s="74">
        <v>61</v>
      </c>
      <c r="S240" s="74">
        <v>64.810711115279503</v>
      </c>
      <c r="T240" s="74">
        <v>44.258018999999997</v>
      </c>
      <c r="U240" s="74">
        <v>39</v>
      </c>
      <c r="V240" s="74">
        <v>102.91130200000001</v>
      </c>
      <c r="W240" s="74">
        <v>274</v>
      </c>
      <c r="X240" s="74">
        <v>62.0279803347211</v>
      </c>
      <c r="Y240" s="74">
        <v>205.56842700000001</v>
      </c>
      <c r="Z240" s="74">
        <v>165</v>
      </c>
      <c r="AA240" s="74">
        <v>5.9469000000000003</v>
      </c>
      <c r="AB240" s="74">
        <v>3</v>
      </c>
      <c r="AC240" s="74">
        <v>16.692655999999999</v>
      </c>
      <c r="AD240" s="74">
        <v>9</v>
      </c>
      <c r="AE240" s="74">
        <v>0</v>
      </c>
      <c r="AF240" s="74">
        <v>0</v>
      </c>
      <c r="AG240" s="74">
        <v>0</v>
      </c>
      <c r="AH240" s="74">
        <v>0</v>
      </c>
      <c r="AI240" s="74">
        <v>0</v>
      </c>
      <c r="AJ240" s="74">
        <v>0</v>
      </c>
      <c r="AK240" s="74">
        <v>0</v>
      </c>
      <c r="AL240" s="74">
        <v>0</v>
      </c>
      <c r="AM240" s="74">
        <v>0</v>
      </c>
      <c r="AN240" s="74">
        <v>0</v>
      </c>
      <c r="AO240" s="74">
        <v>0</v>
      </c>
      <c r="AP240" s="74">
        <v>0</v>
      </c>
      <c r="AQ240" s="74">
        <v>0</v>
      </c>
      <c r="AR240" s="74">
        <v>0</v>
      </c>
      <c r="AS240" s="74">
        <v>0</v>
      </c>
      <c r="AT240" s="74">
        <v>0</v>
      </c>
      <c r="AU240" s="74">
        <v>0</v>
      </c>
      <c r="AV240" s="74">
        <v>0</v>
      </c>
      <c r="AW240" s="74">
        <v>0</v>
      </c>
      <c r="AX240" s="74">
        <v>0</v>
      </c>
      <c r="AY240" s="74">
        <v>0</v>
      </c>
      <c r="AZ240" s="74">
        <v>0</v>
      </c>
      <c r="BA240" s="74">
        <v>0</v>
      </c>
      <c r="BB240" s="74">
        <v>0</v>
      </c>
      <c r="BC240" s="74">
        <v>0</v>
      </c>
      <c r="BD240" s="74">
        <v>0</v>
      </c>
      <c r="BE240" s="74">
        <v>0</v>
      </c>
      <c r="BF240" s="74">
        <v>0</v>
      </c>
      <c r="BG240" s="74">
        <v>0</v>
      </c>
      <c r="BH240" s="74">
        <v>0</v>
      </c>
      <c r="BI240" s="74">
        <v>25.911300000000001</v>
      </c>
      <c r="BJ240" s="74">
        <v>12</v>
      </c>
      <c r="BK240" s="74">
        <v>13.32</v>
      </c>
      <c r="BL240" s="74">
        <v>13</v>
      </c>
      <c r="BM240" s="74">
        <v>14.79</v>
      </c>
      <c r="BN240" s="74">
        <v>22</v>
      </c>
      <c r="BO240" s="74">
        <v>0</v>
      </c>
      <c r="BP240" s="74">
        <v>0</v>
      </c>
      <c r="BQ240" s="74">
        <v>0</v>
      </c>
      <c r="BR240" s="74">
        <v>0</v>
      </c>
      <c r="BS240" s="74">
        <v>0</v>
      </c>
      <c r="BT240" s="74">
        <v>0</v>
      </c>
      <c r="BU240" s="74">
        <v>0</v>
      </c>
      <c r="BV240" s="74">
        <v>0</v>
      </c>
      <c r="BW240" s="110">
        <f t="shared" si="22"/>
        <v>122.178202</v>
      </c>
      <c r="BX240" s="110">
        <f t="shared" si="23"/>
        <v>0</v>
      </c>
      <c r="IS240" s="59"/>
      <c r="IT240" s="59"/>
      <c r="IU240" s="59"/>
      <c r="IV240" s="59"/>
    </row>
    <row r="241" spans="1:256" s="49" customFormat="1" ht="20.25" customHeight="1" x14ac:dyDescent="0.15">
      <c r="A241" s="261"/>
      <c r="B241" s="75" t="s">
        <v>55</v>
      </c>
      <c r="C241" s="74">
        <v>105.95199</v>
      </c>
      <c r="D241" s="74">
        <v>317</v>
      </c>
      <c r="E241" s="82">
        <v>52.1330666538827</v>
      </c>
      <c r="F241" s="82">
        <v>889.58404599999994</v>
      </c>
      <c r="G241" s="74">
        <v>322</v>
      </c>
      <c r="H241" s="74"/>
      <c r="I241" s="74"/>
      <c r="J241" s="74"/>
      <c r="K241" s="74"/>
      <c r="L241" s="74">
        <v>105.95199</v>
      </c>
      <c r="M241" s="74">
        <v>317</v>
      </c>
      <c r="N241" s="74">
        <v>52.223148442100403</v>
      </c>
      <c r="O241" s="74">
        <v>878.58404599999994</v>
      </c>
      <c r="P241" s="74">
        <v>316</v>
      </c>
      <c r="Q241" s="74"/>
      <c r="R241" s="74"/>
      <c r="S241" s="74" t="s">
        <v>56</v>
      </c>
      <c r="T241" s="74"/>
      <c r="U241" s="74"/>
      <c r="V241" s="74">
        <v>105.95199</v>
      </c>
      <c r="W241" s="74">
        <v>317</v>
      </c>
      <c r="X241" s="74">
        <v>52.223148442100403</v>
      </c>
      <c r="Y241" s="74">
        <v>866.38404600000001</v>
      </c>
      <c r="Z241" s="74">
        <v>315</v>
      </c>
      <c r="AA241" s="74"/>
      <c r="AB241" s="74"/>
      <c r="AC241" s="74">
        <v>12.2</v>
      </c>
      <c r="AD241" s="74">
        <v>1</v>
      </c>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v>1.5</v>
      </c>
      <c r="BJ241" s="74">
        <v>1</v>
      </c>
      <c r="BK241" s="74"/>
      <c r="BL241" s="74"/>
      <c r="BM241" s="74">
        <v>9.5</v>
      </c>
      <c r="BN241" s="74">
        <v>5</v>
      </c>
      <c r="BO241" s="74"/>
      <c r="BP241" s="74"/>
      <c r="BQ241" s="74"/>
      <c r="BR241" s="74"/>
      <c r="BS241" s="74"/>
      <c r="BT241" s="74"/>
      <c r="BU241" s="74"/>
      <c r="BV241" s="74"/>
      <c r="BW241" s="110">
        <f t="shared" si="22"/>
        <v>105.95199</v>
      </c>
      <c r="BX241" s="110">
        <f t="shared" si="23"/>
        <v>0</v>
      </c>
      <c r="IS241" s="59"/>
      <c r="IT241" s="59"/>
      <c r="IU241" s="59"/>
      <c r="IV241" s="59"/>
    </row>
    <row r="242" spans="1:256" s="49" customFormat="1" ht="20.25" customHeight="1" x14ac:dyDescent="0.15">
      <c r="A242" s="261"/>
      <c r="B242" s="75" t="s">
        <v>36</v>
      </c>
      <c r="C242" s="79">
        <v>112.011645</v>
      </c>
      <c r="D242" s="79">
        <v>767</v>
      </c>
      <c r="E242" s="82">
        <v>437.64607849710501</v>
      </c>
      <c r="F242" s="82">
        <v>41.50703</v>
      </c>
      <c r="G242" s="79">
        <v>272</v>
      </c>
      <c r="H242" s="79">
        <v>0</v>
      </c>
      <c r="I242" s="79">
        <v>0</v>
      </c>
      <c r="J242" s="79">
        <v>0</v>
      </c>
      <c r="K242" s="79">
        <v>0</v>
      </c>
      <c r="L242" s="79">
        <v>4.0225</v>
      </c>
      <c r="M242" s="79">
        <v>12</v>
      </c>
      <c r="N242" s="80">
        <v>42.065416664095899</v>
      </c>
      <c r="O242" s="79">
        <v>6.2104999999999997</v>
      </c>
      <c r="P242" s="79">
        <v>0</v>
      </c>
      <c r="Q242" s="79"/>
      <c r="R242" s="79"/>
      <c r="S242" s="101">
        <v>0</v>
      </c>
      <c r="T242" s="79"/>
      <c r="U242" s="79"/>
      <c r="V242" s="115">
        <v>4.0225</v>
      </c>
      <c r="W242" s="115">
        <v>12</v>
      </c>
      <c r="X242" s="80">
        <v>42.165255305510698</v>
      </c>
      <c r="Y242" s="115">
        <v>6.2104999999999997</v>
      </c>
      <c r="Z242" s="115">
        <v>0</v>
      </c>
      <c r="AA242" s="79">
        <v>0</v>
      </c>
      <c r="AB242" s="79">
        <v>0</v>
      </c>
      <c r="AC242" s="79">
        <v>0</v>
      </c>
      <c r="AD242" s="79">
        <v>0</v>
      </c>
      <c r="AE242" s="79">
        <v>0</v>
      </c>
      <c r="AF242" s="79">
        <v>0</v>
      </c>
      <c r="AG242" s="79">
        <v>0</v>
      </c>
      <c r="AH242" s="79">
        <v>0</v>
      </c>
      <c r="AI242" s="79">
        <v>107.98914499999999</v>
      </c>
      <c r="AJ242" s="79">
        <v>755</v>
      </c>
      <c r="AK242" s="79">
        <v>35.24653</v>
      </c>
      <c r="AL242" s="79">
        <v>272</v>
      </c>
      <c r="AM242" s="79">
        <v>107.98914499999999</v>
      </c>
      <c r="AN242" s="79">
        <v>755</v>
      </c>
      <c r="AO242" s="79">
        <v>107.98914499999999</v>
      </c>
      <c r="AP242" s="79">
        <v>272</v>
      </c>
      <c r="AQ242" s="79">
        <v>0</v>
      </c>
      <c r="AR242" s="79">
        <v>0</v>
      </c>
      <c r="AS242" s="79">
        <v>0</v>
      </c>
      <c r="AT242" s="79">
        <v>0</v>
      </c>
      <c r="AU242" s="79">
        <v>0</v>
      </c>
      <c r="AV242" s="79">
        <v>0</v>
      </c>
      <c r="AW242" s="79">
        <v>0</v>
      </c>
      <c r="AX242" s="79">
        <v>0</v>
      </c>
      <c r="AY242" s="79">
        <v>0</v>
      </c>
      <c r="AZ242" s="79">
        <v>0</v>
      </c>
      <c r="BA242" s="79">
        <v>0</v>
      </c>
      <c r="BB242" s="79">
        <v>0</v>
      </c>
      <c r="BC242" s="79">
        <v>0</v>
      </c>
      <c r="BD242" s="79">
        <v>0</v>
      </c>
      <c r="BE242" s="79">
        <v>0</v>
      </c>
      <c r="BF242" s="79">
        <v>0</v>
      </c>
      <c r="BG242" s="79">
        <v>0</v>
      </c>
      <c r="BH242" s="79">
        <v>0</v>
      </c>
      <c r="BI242" s="79">
        <v>0</v>
      </c>
      <c r="BJ242" s="79">
        <v>0</v>
      </c>
      <c r="BK242" s="79">
        <v>0</v>
      </c>
      <c r="BL242" s="79">
        <v>0</v>
      </c>
      <c r="BM242" s="79">
        <v>0.05</v>
      </c>
      <c r="BN242" s="79">
        <v>0</v>
      </c>
      <c r="BO242" s="79">
        <v>0</v>
      </c>
      <c r="BP242" s="79">
        <v>0</v>
      </c>
      <c r="BQ242" s="79">
        <v>0</v>
      </c>
      <c r="BR242" s="79">
        <v>0</v>
      </c>
      <c r="BS242" s="79">
        <v>0</v>
      </c>
      <c r="BT242" s="79">
        <v>0</v>
      </c>
      <c r="BU242" s="79">
        <v>0</v>
      </c>
      <c r="BV242" s="79">
        <v>0</v>
      </c>
      <c r="BW242" s="110">
        <f t="shared" si="22"/>
        <v>112.01164499999999</v>
      </c>
      <c r="BX242" s="110">
        <f t="shared" si="23"/>
        <v>0</v>
      </c>
      <c r="IS242" s="59"/>
      <c r="IT242" s="59"/>
      <c r="IU242" s="59"/>
      <c r="IV242" s="59"/>
    </row>
    <row r="243" spans="1:256" s="49" customFormat="1" ht="20.25" customHeight="1" x14ac:dyDescent="0.15">
      <c r="A243" s="261"/>
      <c r="B243" s="75" t="s">
        <v>53</v>
      </c>
      <c r="C243" s="82">
        <v>24.112027999999999</v>
      </c>
      <c r="D243" s="83">
        <v>84</v>
      </c>
      <c r="E243" s="82">
        <v>22.385877810366999</v>
      </c>
      <c r="F243" s="82">
        <v>117.28749999999999</v>
      </c>
      <c r="G243" s="82">
        <v>8</v>
      </c>
      <c r="H243" s="82"/>
      <c r="I243" s="94"/>
      <c r="J243" s="82"/>
      <c r="K243" s="94">
        <v>0</v>
      </c>
      <c r="L243" s="82">
        <v>21.094422000000002</v>
      </c>
      <c r="M243" s="94">
        <v>81</v>
      </c>
      <c r="N243" s="83">
        <v>27.5284328413506</v>
      </c>
      <c r="O243" s="82">
        <v>117.28749999999999</v>
      </c>
      <c r="P243" s="85">
        <v>8</v>
      </c>
      <c r="Q243" s="82"/>
      <c r="R243" s="94"/>
      <c r="S243" s="83" t="e">
        <v>#DIV/0!</v>
      </c>
      <c r="T243" s="82"/>
      <c r="U243" s="94"/>
      <c r="V243" s="82">
        <v>21.094422000000002</v>
      </c>
      <c r="W243" s="83">
        <v>81</v>
      </c>
      <c r="X243" s="83">
        <v>27.5284328413506</v>
      </c>
      <c r="Y243" s="83">
        <v>117.28749999999999</v>
      </c>
      <c r="Z243" s="83">
        <v>8</v>
      </c>
      <c r="AA243" s="82"/>
      <c r="AB243" s="102"/>
      <c r="AC243" s="82"/>
      <c r="AD243" s="83"/>
      <c r="AE243" s="82"/>
      <c r="AF243" s="94"/>
      <c r="AG243" s="82"/>
      <c r="AH243" s="94"/>
      <c r="AI243" s="94"/>
      <c r="AJ243" s="94"/>
      <c r="AK243" s="94"/>
      <c r="AL243" s="94"/>
      <c r="AM243" s="94"/>
      <c r="AN243" s="94"/>
      <c r="AO243" s="94"/>
      <c r="AP243" s="94"/>
      <c r="AQ243" s="82"/>
      <c r="AR243" s="94"/>
      <c r="AS243" s="82"/>
      <c r="AT243" s="94"/>
      <c r="AU243" s="94"/>
      <c r="AV243" s="94"/>
      <c r="AW243" s="94"/>
      <c r="AX243" s="94"/>
      <c r="AY243" s="82"/>
      <c r="AZ243" s="94"/>
      <c r="BA243" s="82"/>
      <c r="BB243" s="94"/>
      <c r="BC243" s="82"/>
      <c r="BD243" s="83"/>
      <c r="BE243" s="82"/>
      <c r="BF243" s="83"/>
      <c r="BG243" s="82">
        <v>3.0176059999999998</v>
      </c>
      <c r="BH243" s="94">
        <v>3</v>
      </c>
      <c r="BI243" s="82">
        <v>0</v>
      </c>
      <c r="BJ243" s="94">
        <v>0</v>
      </c>
      <c r="BK243" s="82"/>
      <c r="BL243" s="94"/>
      <c r="BM243" s="82"/>
      <c r="BN243" s="94"/>
      <c r="BO243" s="82"/>
      <c r="BP243" s="94"/>
      <c r="BQ243" s="82"/>
      <c r="BR243" s="94"/>
      <c r="BS243" s="82"/>
      <c r="BT243" s="94"/>
      <c r="BU243" s="82"/>
      <c r="BV243" s="94"/>
      <c r="BW243" s="110">
        <f t="shared" si="22"/>
        <v>24.112028000000002</v>
      </c>
      <c r="BX243" s="110">
        <f t="shared" si="23"/>
        <v>0</v>
      </c>
      <c r="IS243" s="59"/>
      <c r="IT243" s="59"/>
      <c r="IU243" s="59"/>
      <c r="IV243" s="59"/>
    </row>
    <row r="244" spans="1:256" s="52" customFormat="1" ht="20.25" customHeight="1" x14ac:dyDescent="0.15">
      <c r="A244" s="261"/>
      <c r="B244" s="90" t="s">
        <v>17</v>
      </c>
      <c r="C244" s="91">
        <f t="shared" ref="C244:M244" si="30">C224+C225+C226+C227+C228+C229+C230+C231+C232+C233+C234+C235+C236+C237+C238+C239+C240+C241+C242+C243</f>
        <v>12722.855366001497</v>
      </c>
      <c r="D244" s="91">
        <f t="shared" si="30"/>
        <v>26684</v>
      </c>
      <c r="E244" s="234">
        <f>C244/各地承保!D243*100</f>
        <v>56.341402794163045</v>
      </c>
      <c r="F244" s="234">
        <f t="shared" si="30"/>
        <v>41182.868772000002</v>
      </c>
      <c r="G244" s="91">
        <f t="shared" si="30"/>
        <v>13261</v>
      </c>
      <c r="H244" s="91">
        <f t="shared" si="30"/>
        <v>3.0358000000000001</v>
      </c>
      <c r="I244" s="91">
        <f t="shared" si="30"/>
        <v>4</v>
      </c>
      <c r="J244" s="91">
        <f t="shared" si="30"/>
        <v>168.515084</v>
      </c>
      <c r="K244" s="91">
        <f t="shared" si="30"/>
        <v>44</v>
      </c>
      <c r="L244" s="91">
        <f t="shared" si="30"/>
        <v>9086.9994881724997</v>
      </c>
      <c r="M244" s="91">
        <f t="shared" si="30"/>
        <v>13564</v>
      </c>
      <c r="N244" s="91">
        <f>L244/各地承保!N243*100</f>
        <v>48.400123271347226</v>
      </c>
      <c r="O244" s="91">
        <f>O224+O225+O226+O227+O228+O229+O230+O231+O232+O233+O234+O235+O236+O237+O238+O239+O240+O241+O242+O243</f>
        <v>36276.928349999995</v>
      </c>
      <c r="P244" s="91">
        <f>P224+P225+P226+P227+P228+P229+P230+P231+P232+P233+P234+P235+P236+P237+P238+P239+P240+P241+P242+P243</f>
        <v>10757</v>
      </c>
      <c r="Q244" s="91">
        <f>Q224+Q225+Q226+Q227+Q228+Q229+Q230+Q231+Q232+Q233+Q234+Q235+Q236+Q237+Q238+Q239+Q240+Q241+Q242+Q243</f>
        <v>1045.5399950000001</v>
      </c>
      <c r="R244" s="91">
        <f>R224+R225+R226+R227+R228+R229+R230+R231+R232+R233+R234+R235+R236+R237+R238+R239+R240+R241+R242+R243</f>
        <v>1683</v>
      </c>
      <c r="S244" s="91">
        <f>Q244/各地承保!T243*100</f>
        <v>199.18175094632574</v>
      </c>
      <c r="T244" s="91">
        <f>T224+T225+T226+T227+T228+T229+T230+T231+T232+T233+T234+T235+T236+T237+T238+T239+T240+T241+T242+T243</f>
        <v>3512.8079660000003</v>
      </c>
      <c r="U244" s="91">
        <f>U224+U225+U226+U227+U228+U229+U230+U231+U232+U233+U234+U235+U236+U237+U238+U239+U240+U241+U242+U243</f>
        <v>1291</v>
      </c>
      <c r="V244" s="91">
        <f>V224+V225+V226+V227+V228+V229+V230+V231+V232+V233+V234+V235+V236+V237+V238+V239+V240+V241+V242+V243</f>
        <v>8953.8316121725002</v>
      </c>
      <c r="W244" s="91">
        <f>W224+W225+W226+W227+W228+W229+W230+W231+W232+W233+W234+W235+W236+W237+W238+W239+W240+W241+W242+W243</f>
        <v>13320</v>
      </c>
      <c r="X244" s="91">
        <f>V244/各地承保!Z243*100</f>
        <v>48.179351510630475</v>
      </c>
      <c r="Y244" s="91">
        <f t="shared" ref="Y244:BV244" si="31">Y224+Y225+Y226+Y227+Y228+Y229+Y230+Y231+Y232+Y233+Y234+Y235+Y236+Y237+Y238+Y239+Y240+Y241+Y242+Y243</f>
        <v>35320.517947999993</v>
      </c>
      <c r="Z244" s="91">
        <f t="shared" si="31"/>
        <v>10358</v>
      </c>
      <c r="AA244" s="91">
        <f t="shared" si="31"/>
        <v>131.41252</v>
      </c>
      <c r="AB244" s="91">
        <f t="shared" si="31"/>
        <v>230</v>
      </c>
      <c r="AC244" s="91">
        <f t="shared" si="31"/>
        <v>879.61117100000001</v>
      </c>
      <c r="AD244" s="91">
        <f t="shared" si="31"/>
        <v>376</v>
      </c>
      <c r="AE244" s="91">
        <f t="shared" si="31"/>
        <v>1.7553719999999999</v>
      </c>
      <c r="AF244" s="91">
        <f t="shared" si="31"/>
        <v>14</v>
      </c>
      <c r="AG244" s="91">
        <f t="shared" si="31"/>
        <v>76.799197000000007</v>
      </c>
      <c r="AH244" s="91">
        <f t="shared" si="31"/>
        <v>23</v>
      </c>
      <c r="AI244" s="91">
        <f t="shared" si="31"/>
        <v>1052.4148261532</v>
      </c>
      <c r="AJ244" s="91">
        <f t="shared" si="31"/>
        <v>7009</v>
      </c>
      <c r="AK244" s="91">
        <f t="shared" si="31"/>
        <v>341.89343499999995</v>
      </c>
      <c r="AL244" s="91">
        <f t="shared" si="31"/>
        <v>1163</v>
      </c>
      <c r="AM244" s="91">
        <f t="shared" si="31"/>
        <v>1001.7589012093</v>
      </c>
      <c r="AN244" s="91">
        <f t="shared" si="31"/>
        <v>7006</v>
      </c>
      <c r="AO244" s="91">
        <f t="shared" si="31"/>
        <v>414.63605000000001</v>
      </c>
      <c r="AP244" s="91">
        <f t="shared" si="31"/>
        <v>1163</v>
      </c>
      <c r="AQ244" s="91">
        <f t="shared" si="31"/>
        <v>5.8623981131999994</v>
      </c>
      <c r="AR244" s="91">
        <f t="shared" si="31"/>
        <v>32</v>
      </c>
      <c r="AS244" s="91">
        <f t="shared" si="31"/>
        <v>28.421409000000001</v>
      </c>
      <c r="AT244" s="91">
        <f t="shared" si="31"/>
        <v>68</v>
      </c>
      <c r="AU244" s="91">
        <f t="shared" si="31"/>
        <v>2.0447E-2</v>
      </c>
      <c r="AV244" s="91">
        <f t="shared" si="31"/>
        <v>1</v>
      </c>
      <c r="AW244" s="91">
        <f t="shared" si="31"/>
        <v>43.920100000000005</v>
      </c>
      <c r="AX244" s="91">
        <f t="shared" si="31"/>
        <v>7</v>
      </c>
      <c r="AY244" s="91">
        <f t="shared" si="31"/>
        <v>0.28499999999999998</v>
      </c>
      <c r="AZ244" s="91">
        <f t="shared" si="31"/>
        <v>1</v>
      </c>
      <c r="BA244" s="91">
        <f t="shared" si="31"/>
        <v>0.88711200000000001</v>
      </c>
      <c r="BB244" s="91">
        <f t="shared" si="31"/>
        <v>2</v>
      </c>
      <c r="BC244" s="91">
        <f t="shared" si="31"/>
        <v>42.511490000000002</v>
      </c>
      <c r="BD244" s="91">
        <f t="shared" si="31"/>
        <v>11</v>
      </c>
      <c r="BE244" s="91">
        <f t="shared" si="31"/>
        <v>0</v>
      </c>
      <c r="BF244" s="91">
        <f t="shared" si="31"/>
        <v>0</v>
      </c>
      <c r="BG244" s="91">
        <f t="shared" si="31"/>
        <v>323.71449380260003</v>
      </c>
      <c r="BH244" s="91">
        <f t="shared" si="31"/>
        <v>113</v>
      </c>
      <c r="BI244" s="91">
        <f t="shared" si="31"/>
        <v>2543.1345140000008</v>
      </c>
      <c r="BJ244" s="91">
        <f t="shared" si="31"/>
        <v>352</v>
      </c>
      <c r="BK244" s="91">
        <f t="shared" si="31"/>
        <v>554.70442979640018</v>
      </c>
      <c r="BL244" s="91">
        <f t="shared" si="31"/>
        <v>2040</v>
      </c>
      <c r="BM244" s="91">
        <f t="shared" si="31"/>
        <v>1617.8000059999999</v>
      </c>
      <c r="BN244" s="91">
        <f t="shared" si="31"/>
        <v>602</v>
      </c>
      <c r="BO244" s="91">
        <f t="shared" si="31"/>
        <v>1653.3061559636001</v>
      </c>
      <c r="BP244" s="91">
        <f t="shared" si="31"/>
        <v>3909</v>
      </c>
      <c r="BQ244" s="91">
        <f t="shared" si="31"/>
        <v>140.155722</v>
      </c>
      <c r="BR244" s="91">
        <f t="shared" si="31"/>
        <v>264.00009999999997</v>
      </c>
      <c r="BS244" s="91">
        <f t="shared" si="31"/>
        <v>-1.8984813721090212E-14</v>
      </c>
      <c r="BT244" s="91">
        <f t="shared" si="31"/>
        <v>0</v>
      </c>
      <c r="BU244" s="91">
        <f t="shared" si="31"/>
        <v>21.213039999998564</v>
      </c>
      <c r="BV244" s="91">
        <f t="shared" si="31"/>
        <v>1.9999</v>
      </c>
      <c r="BW244" s="110">
        <f t="shared" si="22"/>
        <v>12722.854529001503</v>
      </c>
      <c r="BX244" s="110">
        <f t="shared" si="23"/>
        <v>8.369999941351125E-4</v>
      </c>
      <c r="BY244" s="56"/>
      <c r="BZ244" s="56"/>
      <c r="CA244" s="56"/>
      <c r="CB244" s="56"/>
      <c r="CC244" s="56"/>
      <c r="CD244" s="56"/>
      <c r="CE244" s="56"/>
      <c r="CF244" s="56"/>
      <c r="CG244" s="56"/>
      <c r="CH244" s="56"/>
      <c r="CI244" s="56"/>
      <c r="CJ244" s="56"/>
      <c r="CK244" s="56"/>
      <c r="CL244" s="56"/>
      <c r="CM244" s="56"/>
      <c r="CN244" s="56"/>
      <c r="CO244" s="56"/>
      <c r="CP244" s="56"/>
      <c r="CQ244" s="56"/>
      <c r="CR244" s="56"/>
      <c r="CS244" s="56"/>
      <c r="CT244" s="56"/>
      <c r="CU244" s="56"/>
      <c r="CV244" s="56"/>
      <c r="CW244" s="56"/>
      <c r="CX244" s="56"/>
      <c r="CY244" s="56"/>
      <c r="CZ244" s="56"/>
      <c r="DA244" s="56"/>
      <c r="DB244" s="56"/>
      <c r="DC244" s="56"/>
      <c r="DD244" s="56"/>
      <c r="DE244" s="56"/>
      <c r="DF244" s="56"/>
      <c r="DG244" s="56"/>
      <c r="DH244" s="56"/>
      <c r="DI244" s="56"/>
      <c r="DJ244" s="56"/>
      <c r="DK244" s="56"/>
      <c r="DL244" s="56"/>
      <c r="DM244" s="56"/>
      <c r="DN244" s="56"/>
      <c r="DO244" s="56"/>
      <c r="DP244" s="56"/>
      <c r="DQ244" s="56"/>
      <c r="DR244" s="56"/>
      <c r="DS244" s="56"/>
      <c r="DT244" s="56"/>
      <c r="DU244" s="56"/>
      <c r="DV244" s="56"/>
      <c r="DW244" s="56"/>
      <c r="DX244" s="56"/>
      <c r="DY244" s="56"/>
      <c r="DZ244" s="56"/>
      <c r="EA244" s="56"/>
      <c r="EB244" s="56"/>
      <c r="EC244" s="56"/>
      <c r="ED244" s="56"/>
      <c r="EE244" s="56"/>
      <c r="EF244" s="56"/>
      <c r="EG244" s="56"/>
      <c r="EH244" s="56"/>
      <c r="EI244" s="56"/>
      <c r="EJ244" s="56"/>
      <c r="EK244" s="56"/>
      <c r="EL244" s="56"/>
      <c r="EM244" s="56"/>
      <c r="EN244" s="56"/>
      <c r="EO244" s="56"/>
      <c r="EP244" s="56"/>
      <c r="EQ244" s="56"/>
      <c r="ER244" s="56"/>
      <c r="ES244" s="56"/>
      <c r="ET244" s="56"/>
      <c r="EU244" s="56"/>
      <c r="EV244" s="56"/>
      <c r="EW244" s="56"/>
      <c r="EX244" s="56"/>
      <c r="EY244" s="56"/>
      <c r="EZ244" s="56"/>
      <c r="FA244" s="56"/>
      <c r="FB244" s="56"/>
      <c r="FC244" s="56"/>
      <c r="FD244" s="56"/>
      <c r="FE244" s="56"/>
      <c r="FF244" s="56"/>
      <c r="FG244" s="56"/>
      <c r="FH244" s="56"/>
      <c r="FI244" s="56"/>
      <c r="FJ244" s="56"/>
      <c r="FK244" s="56"/>
      <c r="FL244" s="56"/>
      <c r="FM244" s="56"/>
      <c r="FN244" s="56"/>
      <c r="FO244" s="56"/>
      <c r="FP244" s="56"/>
      <c r="FQ244" s="56"/>
      <c r="FR244" s="56"/>
      <c r="FS244" s="56"/>
      <c r="FT244" s="56"/>
      <c r="FU244" s="56"/>
      <c r="FV244" s="56"/>
      <c r="FW244" s="56"/>
      <c r="FX244" s="56"/>
      <c r="FY244" s="56"/>
      <c r="FZ244" s="56"/>
      <c r="GA244" s="56"/>
      <c r="GB244" s="56"/>
      <c r="GC244" s="56"/>
      <c r="GD244" s="56"/>
      <c r="GE244" s="56"/>
      <c r="GF244" s="56"/>
      <c r="GG244" s="56"/>
      <c r="GH244" s="56"/>
      <c r="GI244" s="56"/>
      <c r="GJ244" s="56"/>
      <c r="GK244" s="56"/>
      <c r="GL244" s="56"/>
      <c r="GM244" s="56"/>
      <c r="GN244" s="56"/>
      <c r="GO244" s="56"/>
      <c r="GP244" s="56"/>
      <c r="GQ244" s="56"/>
      <c r="GR244" s="56"/>
      <c r="GS244" s="56"/>
      <c r="GT244" s="56"/>
      <c r="GU244" s="56"/>
      <c r="GV244" s="56"/>
      <c r="GW244" s="56"/>
      <c r="GX244" s="56"/>
      <c r="GY244" s="56"/>
      <c r="GZ244" s="56"/>
      <c r="HA244" s="56"/>
      <c r="HB244" s="56"/>
      <c r="HC244" s="56"/>
      <c r="HD244" s="56"/>
      <c r="HE244" s="56"/>
      <c r="HF244" s="56"/>
      <c r="HG244" s="56"/>
      <c r="HH244" s="56"/>
      <c r="HI244" s="56"/>
      <c r="HJ244" s="56"/>
      <c r="HK244" s="56"/>
      <c r="HL244" s="56"/>
      <c r="HM244" s="56"/>
      <c r="HN244" s="56"/>
      <c r="HO244" s="56"/>
      <c r="HP244" s="56"/>
      <c r="HQ244" s="56"/>
      <c r="HR244" s="56"/>
      <c r="HS244" s="56"/>
      <c r="HT244" s="56"/>
      <c r="HU244" s="56"/>
      <c r="HV244" s="56"/>
      <c r="HW244" s="56"/>
      <c r="HX244" s="56"/>
      <c r="HY244" s="56"/>
      <c r="HZ244" s="56"/>
      <c r="IA244" s="56"/>
      <c r="IB244" s="56"/>
      <c r="IC244" s="56"/>
      <c r="ID244" s="56"/>
      <c r="IE244" s="56"/>
      <c r="IF244" s="56"/>
      <c r="IG244" s="56"/>
      <c r="IH244" s="56"/>
      <c r="II244" s="56"/>
      <c r="IJ244" s="56"/>
      <c r="IK244" s="56"/>
      <c r="IL244" s="56"/>
      <c r="IM244" s="56"/>
      <c r="IN244" s="56"/>
      <c r="IO244" s="56"/>
      <c r="IP244" s="56"/>
      <c r="IQ244" s="56"/>
      <c r="IR244" s="56"/>
      <c r="IS244" s="56"/>
      <c r="IT244" s="56"/>
      <c r="IU244" s="56"/>
      <c r="IV244" s="56"/>
    </row>
    <row r="245" spans="1:256" s="49" customFormat="1" ht="20.25" customHeight="1" x14ac:dyDescent="0.15">
      <c r="A245" s="261" t="s">
        <v>86</v>
      </c>
      <c r="B245" s="75" t="s">
        <v>74</v>
      </c>
      <c r="C245" s="74">
        <v>1430.0922029999999</v>
      </c>
      <c r="D245" s="74">
        <v>5193</v>
      </c>
      <c r="E245" s="82">
        <v>52.333965259010199</v>
      </c>
      <c r="F245" s="82">
        <v>5219.9954390000003</v>
      </c>
      <c r="G245" s="74">
        <v>2107</v>
      </c>
      <c r="H245" s="74">
        <v>0.99176699999999995</v>
      </c>
      <c r="I245" s="74">
        <v>1</v>
      </c>
      <c r="J245" s="74">
        <v>12</v>
      </c>
      <c r="K245" s="74">
        <v>1</v>
      </c>
      <c r="L245" s="74">
        <v>826.94367</v>
      </c>
      <c r="M245" s="74">
        <v>1065</v>
      </c>
      <c r="N245" s="74"/>
      <c r="O245" s="74">
        <v>4542.3721150000001</v>
      </c>
      <c r="P245" s="74">
        <v>1884</v>
      </c>
      <c r="Q245" s="74">
        <v>16.900198</v>
      </c>
      <c r="R245" s="74">
        <v>24</v>
      </c>
      <c r="S245" s="74"/>
      <c r="T245" s="74">
        <v>368.43582900000001</v>
      </c>
      <c r="U245" s="74">
        <v>79</v>
      </c>
      <c r="V245" s="74">
        <v>773.53382099999999</v>
      </c>
      <c r="W245" s="74">
        <v>1018</v>
      </c>
      <c r="X245" s="74"/>
      <c r="Y245" s="74">
        <v>4201.3427240000001</v>
      </c>
      <c r="Z245" s="74">
        <v>1733</v>
      </c>
      <c r="AA245" s="74">
        <v>8.6107030000000009</v>
      </c>
      <c r="AB245" s="74">
        <v>30</v>
      </c>
      <c r="AC245" s="74">
        <v>187.198902</v>
      </c>
      <c r="AD245" s="74">
        <v>90</v>
      </c>
      <c r="AE245" s="74">
        <v>44.799146</v>
      </c>
      <c r="AF245" s="74">
        <v>17</v>
      </c>
      <c r="AG245" s="74">
        <v>153.830489</v>
      </c>
      <c r="AH245" s="74">
        <v>61</v>
      </c>
      <c r="AI245" s="74">
        <v>263.46788099999998</v>
      </c>
      <c r="AJ245" s="74">
        <v>2186</v>
      </c>
      <c r="AK245" s="74">
        <v>9.034027</v>
      </c>
      <c r="AL245" s="74">
        <v>76</v>
      </c>
      <c r="AM245" s="74">
        <v>261.50456100000002</v>
      </c>
      <c r="AN245" s="74">
        <v>2168</v>
      </c>
      <c r="AO245" s="74">
        <v>9.034027</v>
      </c>
      <c r="AP245" s="74">
        <v>76</v>
      </c>
      <c r="AQ245" s="74">
        <v>8.6211059999999993</v>
      </c>
      <c r="AR245" s="74">
        <v>63</v>
      </c>
      <c r="AS245" s="74">
        <v>1.2975000000000001</v>
      </c>
      <c r="AT245" s="74">
        <v>11</v>
      </c>
      <c r="AU245" s="74">
        <v>2.1061160000000001</v>
      </c>
      <c r="AV245" s="74">
        <v>2</v>
      </c>
      <c r="AW245" s="74">
        <v>3.2939219999999998</v>
      </c>
      <c r="AX245" s="74">
        <v>2</v>
      </c>
      <c r="AY245" s="74">
        <v>2.4206639999999999</v>
      </c>
      <c r="AZ245" s="74">
        <v>10</v>
      </c>
      <c r="BA245" s="74">
        <v>3.2879999999999998</v>
      </c>
      <c r="BB245" s="74">
        <v>2</v>
      </c>
      <c r="BC245" s="74">
        <v>0</v>
      </c>
      <c r="BD245" s="74">
        <v>0</v>
      </c>
      <c r="BE245" s="74">
        <v>0</v>
      </c>
      <c r="BF245" s="74">
        <v>0</v>
      </c>
      <c r="BG245" s="74">
        <v>12.708876999999999</v>
      </c>
      <c r="BH245" s="74">
        <v>10</v>
      </c>
      <c r="BI245" s="74">
        <v>510.04784999999998</v>
      </c>
      <c r="BJ245" s="74">
        <v>71</v>
      </c>
      <c r="BK245" s="74">
        <v>144.197081</v>
      </c>
      <c r="BL245" s="74">
        <v>1151</v>
      </c>
      <c r="BM245" s="74">
        <v>138.662025</v>
      </c>
      <c r="BN245" s="74">
        <v>60</v>
      </c>
      <c r="BO245" s="74">
        <v>168.635041</v>
      </c>
      <c r="BP245" s="74">
        <v>705</v>
      </c>
      <c r="BQ245" s="74">
        <v>0</v>
      </c>
      <c r="BR245" s="74">
        <v>0</v>
      </c>
      <c r="BS245" s="74">
        <v>0</v>
      </c>
      <c r="BT245" s="74">
        <v>0</v>
      </c>
      <c r="BU245" s="74">
        <v>4.8316906031686803E-13</v>
      </c>
      <c r="BV245" s="74">
        <v>0</v>
      </c>
      <c r="BW245" s="110">
        <f t="shared" si="22"/>
        <v>1430.0922029999999</v>
      </c>
      <c r="BX245" s="110">
        <f t="shared" si="23"/>
        <v>0</v>
      </c>
      <c r="IS245" s="59"/>
      <c r="IT245" s="59"/>
      <c r="IU245" s="59"/>
      <c r="IV245" s="59"/>
    </row>
    <row r="246" spans="1:256" s="53" customFormat="1" ht="20.25" customHeight="1" x14ac:dyDescent="0.15">
      <c r="A246" s="261"/>
      <c r="B246" s="69" t="s">
        <v>31</v>
      </c>
      <c r="C246" s="74">
        <v>299.17921799999999</v>
      </c>
      <c r="D246" s="74">
        <v>517</v>
      </c>
      <c r="E246" s="82">
        <v>28.2070353534506</v>
      </c>
      <c r="F246" s="82">
        <v>1635.3403410000001</v>
      </c>
      <c r="G246" s="74">
        <v>411</v>
      </c>
      <c r="H246" s="74">
        <v>13.830769</v>
      </c>
      <c r="I246" s="74">
        <v>0</v>
      </c>
      <c r="J246" s="74">
        <v>6.3050009999999999</v>
      </c>
      <c r="K246" s="74">
        <v>2</v>
      </c>
      <c r="L246" s="74">
        <v>284.26127100000002</v>
      </c>
      <c r="M246" s="74">
        <v>495</v>
      </c>
      <c r="N246" s="74">
        <v>29.829198110025199</v>
      </c>
      <c r="O246" s="74">
        <v>1311.782348</v>
      </c>
      <c r="P246" s="74">
        <v>332</v>
      </c>
      <c r="Q246" s="74">
        <v>48.467851000000003</v>
      </c>
      <c r="R246" s="74">
        <v>102</v>
      </c>
      <c r="S246" s="74">
        <v>15.799952852962701</v>
      </c>
      <c r="T246" s="74">
        <v>313.93470400000001</v>
      </c>
      <c r="U246" s="74">
        <v>69</v>
      </c>
      <c r="V246" s="74">
        <v>282.06227100000001</v>
      </c>
      <c r="W246" s="74">
        <v>489</v>
      </c>
      <c r="X246" s="74">
        <v>29.616855849959101</v>
      </c>
      <c r="Y246" s="74">
        <v>1303.1676179999999</v>
      </c>
      <c r="Z246" s="74">
        <v>330</v>
      </c>
      <c r="AA246" s="74">
        <v>1.9990000000000001</v>
      </c>
      <c r="AB246" s="74">
        <v>5</v>
      </c>
      <c r="AC246" s="74">
        <v>8.6147299999999998</v>
      </c>
      <c r="AD246" s="74">
        <v>2</v>
      </c>
      <c r="AE246" s="74">
        <v>0.2</v>
      </c>
      <c r="AF246" s="74">
        <v>1</v>
      </c>
      <c r="AG246" s="74">
        <v>0</v>
      </c>
      <c r="AH246" s="74">
        <v>0</v>
      </c>
      <c r="AI246" s="74">
        <v>0.2</v>
      </c>
      <c r="AJ246" s="74">
        <v>2</v>
      </c>
      <c r="AK246" s="74">
        <v>0.35</v>
      </c>
      <c r="AL246" s="74">
        <v>4</v>
      </c>
      <c r="AM246" s="74">
        <v>0.2</v>
      </c>
      <c r="AN246" s="74">
        <v>2</v>
      </c>
      <c r="AO246" s="74">
        <v>0.35</v>
      </c>
      <c r="AP246" s="74">
        <v>4</v>
      </c>
      <c r="AQ246" s="74">
        <v>0</v>
      </c>
      <c r="AR246" s="74">
        <v>0</v>
      </c>
      <c r="AS246" s="74">
        <v>0</v>
      </c>
      <c r="AT246" s="74">
        <v>0</v>
      </c>
      <c r="AU246" s="74">
        <v>0</v>
      </c>
      <c r="AV246" s="74">
        <v>0</v>
      </c>
      <c r="AW246" s="74">
        <v>90</v>
      </c>
      <c r="AX246" s="74">
        <v>2</v>
      </c>
      <c r="AY246" s="74">
        <v>0</v>
      </c>
      <c r="AZ246" s="74">
        <v>0</v>
      </c>
      <c r="BA246" s="74">
        <v>0</v>
      </c>
      <c r="BB246" s="74">
        <v>0</v>
      </c>
      <c r="BC246" s="74">
        <v>0</v>
      </c>
      <c r="BD246" s="74">
        <v>0</v>
      </c>
      <c r="BE246" s="74">
        <v>0</v>
      </c>
      <c r="BF246" s="74">
        <v>0</v>
      </c>
      <c r="BG246" s="74">
        <v>0.410027999999999</v>
      </c>
      <c r="BH246" s="74">
        <v>3</v>
      </c>
      <c r="BI246" s="74">
        <v>59.620004000000002</v>
      </c>
      <c r="BJ246" s="74">
        <v>8</v>
      </c>
      <c r="BK246" s="74">
        <v>-1.912048</v>
      </c>
      <c r="BL246" s="74">
        <v>-5</v>
      </c>
      <c r="BM246" s="74">
        <v>162.582088</v>
      </c>
      <c r="BN246" s="74">
        <v>59</v>
      </c>
      <c r="BO246" s="74">
        <v>2.38924</v>
      </c>
      <c r="BP246" s="74">
        <v>22</v>
      </c>
      <c r="BQ246" s="74">
        <v>4.6999000000000004</v>
      </c>
      <c r="BR246" s="74">
        <v>4</v>
      </c>
      <c r="BS246" s="74">
        <v>0</v>
      </c>
      <c r="BT246" s="74">
        <v>0</v>
      </c>
      <c r="BU246" s="74">
        <v>0</v>
      </c>
      <c r="BV246" s="74">
        <v>0</v>
      </c>
      <c r="BW246" s="110">
        <f t="shared" si="22"/>
        <v>299.17925999999994</v>
      </c>
      <c r="BX246" s="110">
        <f t="shared" si="23"/>
        <v>-4.1999999950803613E-5</v>
      </c>
      <c r="BY246" s="114"/>
      <c r="BZ246" s="114"/>
      <c r="CA246" s="114"/>
      <c r="CB246" s="114"/>
      <c r="CC246" s="114"/>
      <c r="CD246" s="114"/>
      <c r="CE246" s="114"/>
      <c r="CF246" s="114"/>
      <c r="CG246" s="114"/>
      <c r="CH246" s="114"/>
      <c r="CI246" s="114"/>
      <c r="CJ246" s="114"/>
      <c r="CK246" s="114"/>
      <c r="CL246" s="114"/>
      <c r="CM246" s="114"/>
      <c r="CN246" s="114"/>
      <c r="CO246" s="114"/>
      <c r="CP246" s="114"/>
      <c r="CQ246" s="114"/>
      <c r="CR246" s="114"/>
      <c r="CS246" s="114"/>
      <c r="CT246" s="114"/>
      <c r="CU246" s="114"/>
      <c r="CV246" s="114"/>
      <c r="CW246" s="114"/>
      <c r="CX246" s="114"/>
      <c r="CY246" s="114"/>
      <c r="CZ246" s="114"/>
      <c r="DA246" s="114"/>
      <c r="DB246" s="114"/>
      <c r="DC246" s="114"/>
      <c r="DD246" s="114"/>
      <c r="DE246" s="114"/>
      <c r="DF246" s="114"/>
      <c r="DG246" s="114"/>
      <c r="DH246" s="114"/>
      <c r="DI246" s="114"/>
      <c r="DJ246" s="114"/>
      <c r="DK246" s="114"/>
      <c r="DL246" s="114"/>
      <c r="DM246" s="114"/>
      <c r="DN246" s="114"/>
      <c r="DO246" s="114"/>
      <c r="DP246" s="114"/>
      <c r="DQ246" s="114"/>
      <c r="DR246" s="114"/>
      <c r="DS246" s="114"/>
      <c r="DT246" s="114"/>
      <c r="DU246" s="114"/>
      <c r="DV246" s="114"/>
      <c r="DW246" s="114"/>
      <c r="DX246" s="114"/>
      <c r="DY246" s="114"/>
      <c r="DZ246" s="114"/>
      <c r="EA246" s="114"/>
      <c r="EB246" s="114"/>
      <c r="EC246" s="114"/>
      <c r="ED246" s="114"/>
      <c r="EE246" s="114"/>
      <c r="EF246" s="114"/>
      <c r="EG246" s="114"/>
      <c r="EH246" s="114"/>
      <c r="EI246" s="114"/>
      <c r="EJ246" s="114"/>
      <c r="EK246" s="114"/>
      <c r="EL246" s="114"/>
      <c r="EM246" s="114"/>
      <c r="EN246" s="114"/>
      <c r="EO246" s="114"/>
      <c r="EP246" s="114"/>
      <c r="EQ246" s="114"/>
      <c r="ER246" s="114"/>
      <c r="ES246" s="114"/>
      <c r="ET246" s="114"/>
      <c r="EU246" s="114"/>
      <c r="EV246" s="114"/>
      <c r="EW246" s="114"/>
      <c r="EX246" s="114"/>
      <c r="EY246" s="114"/>
      <c r="EZ246" s="114"/>
      <c r="FA246" s="114"/>
      <c r="FB246" s="114"/>
      <c r="FC246" s="114"/>
      <c r="FD246" s="114"/>
      <c r="FE246" s="114"/>
      <c r="FF246" s="114"/>
      <c r="FG246" s="114"/>
      <c r="FH246" s="114"/>
      <c r="FI246" s="114"/>
      <c r="FJ246" s="114"/>
      <c r="FK246" s="114"/>
      <c r="FL246" s="114"/>
      <c r="FM246" s="114"/>
      <c r="FN246" s="114"/>
      <c r="FO246" s="114"/>
      <c r="FP246" s="114"/>
      <c r="FQ246" s="114"/>
      <c r="FR246" s="114"/>
      <c r="FS246" s="114"/>
      <c r="FT246" s="114"/>
      <c r="FU246" s="114"/>
      <c r="FV246" s="114"/>
      <c r="FW246" s="114"/>
      <c r="FX246" s="114"/>
      <c r="FY246" s="114"/>
      <c r="FZ246" s="114"/>
      <c r="GA246" s="114"/>
      <c r="GB246" s="114"/>
      <c r="GC246" s="114"/>
      <c r="GD246" s="114"/>
      <c r="GE246" s="114"/>
      <c r="GF246" s="114"/>
      <c r="GG246" s="114"/>
      <c r="GH246" s="114"/>
      <c r="GI246" s="114"/>
      <c r="GJ246" s="114"/>
      <c r="GK246" s="114"/>
      <c r="GL246" s="114"/>
      <c r="GM246" s="114"/>
      <c r="GN246" s="114"/>
      <c r="GO246" s="114"/>
      <c r="GP246" s="114"/>
      <c r="GQ246" s="114"/>
      <c r="GR246" s="114"/>
      <c r="GS246" s="114"/>
      <c r="GT246" s="114"/>
      <c r="GU246" s="114"/>
      <c r="GV246" s="114"/>
      <c r="GW246" s="114"/>
      <c r="GX246" s="114"/>
      <c r="GY246" s="114"/>
      <c r="GZ246" s="114"/>
      <c r="HA246" s="114"/>
      <c r="HB246" s="114"/>
      <c r="HC246" s="114"/>
      <c r="HD246" s="114"/>
      <c r="HE246" s="114"/>
      <c r="HF246" s="114"/>
      <c r="HG246" s="114"/>
      <c r="HH246" s="114"/>
      <c r="HI246" s="114"/>
      <c r="HJ246" s="114"/>
      <c r="HK246" s="114"/>
      <c r="HL246" s="114"/>
      <c r="HM246" s="114"/>
      <c r="HN246" s="114"/>
      <c r="HO246" s="114"/>
      <c r="HP246" s="114"/>
      <c r="HQ246" s="114"/>
      <c r="HR246" s="114"/>
      <c r="HS246" s="114"/>
      <c r="HT246" s="114"/>
      <c r="HU246" s="114"/>
      <c r="HV246" s="114"/>
      <c r="HW246" s="114"/>
      <c r="HX246" s="114"/>
      <c r="HY246" s="114"/>
      <c r="HZ246" s="114"/>
      <c r="IA246" s="114"/>
      <c r="IB246" s="114"/>
      <c r="IC246" s="114"/>
      <c r="ID246" s="114"/>
      <c r="IE246" s="114"/>
      <c r="IF246" s="114"/>
      <c r="IG246" s="114"/>
      <c r="IH246" s="114"/>
      <c r="II246" s="114"/>
      <c r="IJ246" s="114"/>
      <c r="IK246" s="114"/>
      <c r="IL246" s="114"/>
      <c r="IM246" s="114"/>
      <c r="IN246" s="114"/>
      <c r="IO246" s="114"/>
      <c r="IP246" s="114"/>
      <c r="IQ246" s="114"/>
      <c r="IR246" s="114"/>
      <c r="IS246" s="114"/>
      <c r="IT246" s="114"/>
      <c r="IU246" s="114"/>
      <c r="IV246" s="114"/>
    </row>
    <row r="247" spans="1:256" s="49" customFormat="1" ht="20.25" customHeight="1" x14ac:dyDescent="0.15">
      <c r="A247" s="261"/>
      <c r="B247" s="75" t="s">
        <v>33</v>
      </c>
      <c r="C247" s="74">
        <v>321.97075300019992</v>
      </c>
      <c r="D247" s="74">
        <v>906</v>
      </c>
      <c r="E247" s="82">
        <v>36.198174125757419</v>
      </c>
      <c r="F247" s="82">
        <v>1078.2251610000001</v>
      </c>
      <c r="G247" s="74">
        <v>1075</v>
      </c>
      <c r="H247" s="76">
        <v>0</v>
      </c>
      <c r="I247" s="76">
        <v>0</v>
      </c>
      <c r="J247" s="76">
        <v>0.12</v>
      </c>
      <c r="K247" s="76">
        <v>2</v>
      </c>
      <c r="L247" s="74">
        <v>186.23514786680002</v>
      </c>
      <c r="M247" s="74">
        <v>151</v>
      </c>
      <c r="N247" s="74">
        <v>86.497991622035101</v>
      </c>
      <c r="O247" s="74">
        <v>831.86949900000002</v>
      </c>
      <c r="P247" s="74">
        <v>180</v>
      </c>
      <c r="Q247" s="74">
        <v>33.528310999999995</v>
      </c>
      <c r="R247" s="74">
        <v>5</v>
      </c>
      <c r="S247" s="74">
        <v>817.30240542289062</v>
      </c>
      <c r="T247" s="74">
        <v>14.130962</v>
      </c>
      <c r="U247" s="74">
        <v>13</v>
      </c>
      <c r="V247" s="76">
        <v>162.26439786680004</v>
      </c>
      <c r="W247" s="76">
        <v>137</v>
      </c>
      <c r="X247" s="74">
        <v>76.291593456023108</v>
      </c>
      <c r="Y247" s="76">
        <v>760.22809899999993</v>
      </c>
      <c r="Z247" s="76">
        <v>157</v>
      </c>
      <c r="AA247" s="74">
        <v>12.515650000000001</v>
      </c>
      <c r="AB247" s="74">
        <v>10</v>
      </c>
      <c r="AC247" s="74">
        <v>50.031999999999996</v>
      </c>
      <c r="AD247" s="74">
        <v>20</v>
      </c>
      <c r="AE247" s="74">
        <v>11.4551</v>
      </c>
      <c r="AF247" s="74">
        <v>4</v>
      </c>
      <c r="AG247" s="74">
        <v>21.609400000000001</v>
      </c>
      <c r="AH247" s="74">
        <v>3</v>
      </c>
      <c r="AI247" s="76">
        <v>123.82933858040001</v>
      </c>
      <c r="AJ247" s="76">
        <v>746</v>
      </c>
      <c r="AK247" s="74">
        <v>94.392636999999993</v>
      </c>
      <c r="AL247" s="74">
        <v>877</v>
      </c>
      <c r="AM247" s="76">
        <v>123.62517186950001</v>
      </c>
      <c r="AN247" s="76">
        <v>745</v>
      </c>
      <c r="AO247" s="74">
        <v>90.392636999999993</v>
      </c>
      <c r="AP247" s="74">
        <v>861</v>
      </c>
      <c r="AQ247" s="76">
        <v>0</v>
      </c>
      <c r="AR247" s="76">
        <v>0</v>
      </c>
      <c r="AS247" s="74">
        <v>0</v>
      </c>
      <c r="AT247" s="74">
        <v>0</v>
      </c>
      <c r="AU247" s="76">
        <v>0</v>
      </c>
      <c r="AV247" s="76">
        <v>0</v>
      </c>
      <c r="AW247" s="74">
        <v>0</v>
      </c>
      <c r="AX247" s="74">
        <v>0</v>
      </c>
      <c r="AY247" s="76">
        <v>0</v>
      </c>
      <c r="AZ247" s="76">
        <v>0</v>
      </c>
      <c r="BA247" s="74">
        <v>0</v>
      </c>
      <c r="BB247" s="74">
        <v>0</v>
      </c>
      <c r="BC247" s="76">
        <v>0</v>
      </c>
      <c r="BD247" s="76">
        <v>0</v>
      </c>
      <c r="BE247" s="74">
        <v>0</v>
      </c>
      <c r="BF247" s="74">
        <v>0</v>
      </c>
      <c r="BG247" s="76">
        <v>5.6092762122000002</v>
      </c>
      <c r="BH247" s="76">
        <v>2</v>
      </c>
      <c r="BI247" s="74">
        <v>140.92327299999999</v>
      </c>
      <c r="BJ247" s="74">
        <v>10</v>
      </c>
      <c r="BK247" s="76">
        <v>4.4496327747000004</v>
      </c>
      <c r="BL247" s="76">
        <v>2</v>
      </c>
      <c r="BM247" s="74">
        <v>10.364752000000001</v>
      </c>
      <c r="BN247" s="74">
        <v>6</v>
      </c>
      <c r="BO247" s="76">
        <v>1.8473575660999999</v>
      </c>
      <c r="BP247" s="76">
        <v>5</v>
      </c>
      <c r="BQ247" s="74">
        <v>0.55500000000000005</v>
      </c>
      <c r="BR247" s="74">
        <v>0</v>
      </c>
      <c r="BS247" s="76">
        <v>-4.8405723873656825E-14</v>
      </c>
      <c r="BT247" s="76">
        <v>0</v>
      </c>
      <c r="BU247" s="74">
        <v>-4.1189274213593308E-14</v>
      </c>
      <c r="BV247" s="74">
        <v>0</v>
      </c>
      <c r="BW247" s="110">
        <f t="shared" si="22"/>
        <v>321.97075300019992</v>
      </c>
      <c r="BX247" s="110">
        <f t="shared" si="23"/>
        <v>0</v>
      </c>
      <c r="IS247" s="59"/>
      <c r="IT247" s="59"/>
      <c r="IU247" s="59"/>
      <c r="IV247" s="59"/>
    </row>
    <row r="248" spans="1:256" s="49" customFormat="1" ht="20.25" customHeight="1" x14ac:dyDescent="0.15">
      <c r="A248" s="261"/>
      <c r="B248" s="75" t="s">
        <v>35</v>
      </c>
      <c r="C248" s="74">
        <v>43.325299999999999</v>
      </c>
      <c r="D248" s="74">
        <v>46</v>
      </c>
      <c r="E248" s="82">
        <v>70.648017284665798</v>
      </c>
      <c r="F248" s="82">
        <v>173.153705</v>
      </c>
      <c r="G248" s="74">
        <v>71</v>
      </c>
      <c r="H248" s="74"/>
      <c r="I248" s="74"/>
      <c r="J248" s="74"/>
      <c r="K248" s="74"/>
      <c r="L248" s="74">
        <v>24.875299999999999</v>
      </c>
      <c r="M248" s="74">
        <v>45</v>
      </c>
      <c r="N248" s="74">
        <v>45.634044145704301</v>
      </c>
      <c r="O248" s="74">
        <v>172.933705</v>
      </c>
      <c r="P248" s="74">
        <v>69</v>
      </c>
      <c r="Q248" s="74">
        <v>12.095454999999999</v>
      </c>
      <c r="R248" s="74">
        <v>28</v>
      </c>
      <c r="S248" s="74">
        <v>45.432607703532902</v>
      </c>
      <c r="T248" s="74">
        <v>93.961588000000006</v>
      </c>
      <c r="U248" s="74">
        <v>31</v>
      </c>
      <c r="V248" s="74">
        <v>24.875299999999999</v>
      </c>
      <c r="W248" s="74">
        <v>45</v>
      </c>
      <c r="X248" s="74">
        <v>45.634044145704301</v>
      </c>
      <c r="Y248" s="74">
        <v>172.933705</v>
      </c>
      <c r="Z248" s="74">
        <v>69</v>
      </c>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v>18.45</v>
      </c>
      <c r="BL248" s="74">
        <v>1</v>
      </c>
      <c r="BM248" s="74">
        <v>0.22</v>
      </c>
      <c r="BN248" s="74">
        <v>2</v>
      </c>
      <c r="BO248" s="74"/>
      <c r="BP248" s="74"/>
      <c r="BQ248" s="74"/>
      <c r="BR248" s="74"/>
      <c r="BS248" s="74"/>
      <c r="BT248" s="74"/>
      <c r="BU248" s="74"/>
      <c r="BV248" s="74"/>
      <c r="BW248" s="110">
        <f t="shared" si="22"/>
        <v>43.325299999999999</v>
      </c>
      <c r="BX248" s="110">
        <f t="shared" si="23"/>
        <v>0</v>
      </c>
      <c r="IS248" s="59"/>
      <c r="IT248" s="59"/>
      <c r="IU248" s="59"/>
      <c r="IV248" s="59"/>
    </row>
    <row r="249" spans="1:256" s="49" customFormat="1" ht="20.25" customHeight="1" x14ac:dyDescent="0.15">
      <c r="A249" s="261"/>
      <c r="B249" s="75" t="s">
        <v>32</v>
      </c>
      <c r="C249" s="76">
        <v>531.35</v>
      </c>
      <c r="D249" s="76">
        <v>799</v>
      </c>
      <c r="E249" s="82">
        <v>30.256261893598001</v>
      </c>
      <c r="F249" s="82">
        <v>3651.908633</v>
      </c>
      <c r="G249" s="76">
        <v>1516</v>
      </c>
      <c r="H249" s="76">
        <v>0.42328900000000003</v>
      </c>
      <c r="I249" s="76">
        <v>3</v>
      </c>
      <c r="J249" s="76">
        <v>0.38</v>
      </c>
      <c r="K249" s="76">
        <v>1</v>
      </c>
      <c r="L249" s="76">
        <v>516.74530800000002</v>
      </c>
      <c r="M249" s="76">
        <v>784</v>
      </c>
      <c r="N249" s="76">
        <v>35.3928487751921</v>
      </c>
      <c r="O249" s="76">
        <v>3510.5272340000001</v>
      </c>
      <c r="P249" s="76">
        <v>1407</v>
      </c>
      <c r="Q249" s="76">
        <v>158.355931</v>
      </c>
      <c r="R249" s="76">
        <v>206</v>
      </c>
      <c r="S249" s="76">
        <v>16374.901920533999</v>
      </c>
      <c r="T249" s="76">
        <v>1119.7917500000001</v>
      </c>
      <c r="U249" s="76">
        <v>507</v>
      </c>
      <c r="V249" s="76">
        <v>516.31492500000002</v>
      </c>
      <c r="W249" s="76">
        <v>782</v>
      </c>
      <c r="X249" s="76">
        <v>35.3811546753439</v>
      </c>
      <c r="Y249" s="76">
        <v>3387.1688049999998</v>
      </c>
      <c r="Z249" s="76">
        <v>1327</v>
      </c>
      <c r="AA249" s="76">
        <v>0.188024</v>
      </c>
      <c r="AB249" s="76">
        <v>1</v>
      </c>
      <c r="AC249" s="76">
        <v>76.938854000000006</v>
      </c>
      <c r="AD249" s="76">
        <v>47</v>
      </c>
      <c r="AE249" s="76">
        <v>0.24235899999999999</v>
      </c>
      <c r="AF249" s="76">
        <v>1</v>
      </c>
      <c r="AG249" s="76">
        <v>46.419575000000002</v>
      </c>
      <c r="AH249" s="76">
        <v>33</v>
      </c>
      <c r="AI249" s="76">
        <v>0.81731699999999996</v>
      </c>
      <c r="AJ249" s="76">
        <v>2</v>
      </c>
      <c r="AK249" s="76">
        <v>0</v>
      </c>
      <c r="AL249" s="76">
        <v>0</v>
      </c>
      <c r="AM249" s="76">
        <v>0.81731699999999996</v>
      </c>
      <c r="AN249" s="76">
        <v>2</v>
      </c>
      <c r="AO249" s="76">
        <v>0</v>
      </c>
      <c r="AP249" s="76">
        <v>0</v>
      </c>
      <c r="AQ249" s="76">
        <v>0</v>
      </c>
      <c r="AR249" s="76">
        <v>0</v>
      </c>
      <c r="AS249" s="76">
        <v>2.7187619999999999</v>
      </c>
      <c r="AT249" s="76">
        <v>18</v>
      </c>
      <c r="AU249" s="76">
        <v>0</v>
      </c>
      <c r="AV249" s="76">
        <v>0</v>
      </c>
      <c r="AW249" s="76">
        <v>0</v>
      </c>
      <c r="AX249" s="76">
        <v>0</v>
      </c>
      <c r="AY249" s="76">
        <v>0</v>
      </c>
      <c r="AZ249" s="76">
        <v>0</v>
      </c>
      <c r="BA249" s="76">
        <v>0</v>
      </c>
      <c r="BB249" s="76">
        <v>0</v>
      </c>
      <c r="BC249" s="76">
        <v>0</v>
      </c>
      <c r="BD249" s="76">
        <v>0</v>
      </c>
      <c r="BE249" s="76">
        <v>0</v>
      </c>
      <c r="BF249" s="76">
        <v>0</v>
      </c>
      <c r="BG249" s="76">
        <v>0.39604699999999998</v>
      </c>
      <c r="BH249" s="76">
        <v>2</v>
      </c>
      <c r="BI249" s="76">
        <v>41.537962999999998</v>
      </c>
      <c r="BJ249" s="76">
        <v>7</v>
      </c>
      <c r="BK249" s="76">
        <v>11.789381000000001</v>
      </c>
      <c r="BL249" s="76">
        <v>3</v>
      </c>
      <c r="BM249" s="76">
        <v>88.757362000000001</v>
      </c>
      <c r="BN249" s="76">
        <v>46</v>
      </c>
      <c r="BO249" s="76">
        <v>0.44694499999999998</v>
      </c>
      <c r="BP249" s="76">
        <v>4</v>
      </c>
      <c r="BQ249" s="76">
        <v>7.9873120000000002</v>
      </c>
      <c r="BR249" s="76">
        <v>37</v>
      </c>
      <c r="BS249" s="76">
        <v>0.73535300000009396</v>
      </c>
      <c r="BT249" s="76">
        <v>1</v>
      </c>
      <c r="BU249" s="76">
        <v>0</v>
      </c>
      <c r="BV249" s="76">
        <v>0</v>
      </c>
      <c r="BW249" s="110">
        <f t="shared" si="22"/>
        <v>531.35364000000015</v>
      </c>
      <c r="BX249" s="110">
        <f t="shared" si="23"/>
        <v>-3.6400000001322041E-3</v>
      </c>
      <c r="IS249" s="59"/>
      <c r="IT249" s="59"/>
      <c r="IU249" s="59"/>
      <c r="IV249" s="59"/>
    </row>
    <row r="250" spans="1:256" s="49" customFormat="1" ht="20.25" customHeight="1" x14ac:dyDescent="0.15">
      <c r="A250" s="261"/>
      <c r="B250" s="75" t="s">
        <v>37</v>
      </c>
      <c r="C250" s="81">
        <v>2.02</v>
      </c>
      <c r="D250" s="81">
        <v>6</v>
      </c>
      <c r="E250" s="82">
        <v>34.353741496598602</v>
      </c>
      <c r="F250" s="82">
        <v>0.5</v>
      </c>
      <c r="G250" s="81">
        <v>2</v>
      </c>
      <c r="H250" s="74">
        <v>0.18</v>
      </c>
      <c r="I250" s="74">
        <v>1</v>
      </c>
      <c r="J250" s="74">
        <v>0</v>
      </c>
      <c r="K250" s="74">
        <v>0</v>
      </c>
      <c r="L250" s="81">
        <v>1.84</v>
      </c>
      <c r="M250" s="81">
        <v>5</v>
      </c>
      <c r="N250" s="81">
        <v>32.974910394265201</v>
      </c>
      <c r="O250" s="81">
        <v>0.5</v>
      </c>
      <c r="P250" s="81">
        <v>2</v>
      </c>
      <c r="Q250" s="81">
        <v>0</v>
      </c>
      <c r="R250" s="81">
        <v>0</v>
      </c>
      <c r="S250" s="81" t="e">
        <v>#DIV/0!</v>
      </c>
      <c r="T250" s="81">
        <v>0</v>
      </c>
      <c r="U250" s="81">
        <v>0</v>
      </c>
      <c r="V250" s="81">
        <v>1.84</v>
      </c>
      <c r="W250" s="81">
        <v>5</v>
      </c>
      <c r="X250" s="81">
        <v>32.974910394265201</v>
      </c>
      <c r="Y250" s="81">
        <v>0.5</v>
      </c>
      <c r="Z250" s="81">
        <v>2</v>
      </c>
      <c r="AA250" s="81">
        <v>0</v>
      </c>
      <c r="AB250" s="81">
        <v>0</v>
      </c>
      <c r="AC250" s="81">
        <v>0</v>
      </c>
      <c r="AD250" s="81">
        <v>0</v>
      </c>
      <c r="AE250" s="81">
        <v>0</v>
      </c>
      <c r="AF250" s="81">
        <v>0</v>
      </c>
      <c r="AG250" s="81">
        <v>0</v>
      </c>
      <c r="AH250" s="81">
        <v>0</v>
      </c>
      <c r="AI250" s="81">
        <v>0</v>
      </c>
      <c r="AJ250" s="81">
        <v>0</v>
      </c>
      <c r="AK250" s="81">
        <v>0</v>
      </c>
      <c r="AL250" s="81">
        <v>0</v>
      </c>
      <c r="AM250" s="81">
        <v>0</v>
      </c>
      <c r="AN250" s="81">
        <v>0</v>
      </c>
      <c r="AO250" s="81">
        <v>0</v>
      </c>
      <c r="AP250" s="81">
        <v>0</v>
      </c>
      <c r="AQ250" s="81">
        <v>0</v>
      </c>
      <c r="AR250" s="81">
        <v>0</v>
      </c>
      <c r="AS250" s="81">
        <v>0</v>
      </c>
      <c r="AT250" s="81">
        <v>0</v>
      </c>
      <c r="AU250" s="81">
        <v>0</v>
      </c>
      <c r="AV250" s="81">
        <v>0</v>
      </c>
      <c r="AW250" s="81">
        <v>0</v>
      </c>
      <c r="AX250" s="81">
        <v>0</v>
      </c>
      <c r="AY250" s="81">
        <v>0</v>
      </c>
      <c r="AZ250" s="81">
        <v>0</v>
      </c>
      <c r="BA250" s="81">
        <v>0</v>
      </c>
      <c r="BB250" s="81">
        <v>0</v>
      </c>
      <c r="BC250" s="81">
        <v>0</v>
      </c>
      <c r="BD250" s="81">
        <v>0</v>
      </c>
      <c r="BE250" s="81">
        <v>0</v>
      </c>
      <c r="BF250" s="81">
        <v>0</v>
      </c>
      <c r="BG250" s="81">
        <v>0</v>
      </c>
      <c r="BH250" s="81">
        <v>0</v>
      </c>
      <c r="BI250" s="81">
        <v>0</v>
      </c>
      <c r="BJ250" s="81">
        <v>0</v>
      </c>
      <c r="BK250" s="81">
        <v>0</v>
      </c>
      <c r="BL250" s="81">
        <v>0</v>
      </c>
      <c r="BM250" s="81">
        <v>0</v>
      </c>
      <c r="BN250" s="81">
        <v>0</v>
      </c>
      <c r="BO250" s="81">
        <v>0</v>
      </c>
      <c r="BP250" s="81">
        <v>0</v>
      </c>
      <c r="BQ250" s="81">
        <v>0</v>
      </c>
      <c r="BR250" s="81">
        <v>0</v>
      </c>
      <c r="BS250" s="81">
        <v>0</v>
      </c>
      <c r="BT250" s="81">
        <v>0</v>
      </c>
      <c r="BU250" s="81">
        <v>0</v>
      </c>
      <c r="BV250" s="81">
        <v>0</v>
      </c>
      <c r="BW250" s="110">
        <f t="shared" si="22"/>
        <v>2.02</v>
      </c>
      <c r="BX250" s="110">
        <f t="shared" si="23"/>
        <v>0</v>
      </c>
      <c r="IS250" s="59"/>
      <c r="IT250" s="59"/>
      <c r="IU250" s="59"/>
      <c r="IV250" s="59"/>
    </row>
    <row r="251" spans="1:256" s="49" customFormat="1" ht="20.25" customHeight="1" x14ac:dyDescent="0.15">
      <c r="A251" s="261"/>
      <c r="B251" s="75" t="s">
        <v>38</v>
      </c>
      <c r="C251" s="82">
        <v>133.21572399999999</v>
      </c>
      <c r="D251" s="82">
        <v>155</v>
      </c>
      <c r="E251" s="82">
        <v>83.95</v>
      </c>
      <c r="F251" s="82">
        <v>330.040052</v>
      </c>
      <c r="G251" s="82">
        <v>108</v>
      </c>
      <c r="H251" s="82">
        <v>0</v>
      </c>
      <c r="I251" s="94">
        <v>0</v>
      </c>
      <c r="J251" s="82">
        <v>0</v>
      </c>
      <c r="K251" s="94">
        <v>0</v>
      </c>
      <c r="L251" s="82">
        <v>132.89296899999999</v>
      </c>
      <c r="M251" s="82">
        <v>152</v>
      </c>
      <c r="N251" s="83">
        <v>89.83</v>
      </c>
      <c r="O251" s="82">
        <v>320.540052</v>
      </c>
      <c r="P251" s="85">
        <v>101</v>
      </c>
      <c r="Q251" s="82">
        <v>9.8595000000000006</v>
      </c>
      <c r="R251" s="82">
        <v>19</v>
      </c>
      <c r="S251" s="83">
        <v>116.64</v>
      </c>
      <c r="T251" s="82">
        <v>47.487268999999998</v>
      </c>
      <c r="U251" s="94">
        <v>13</v>
      </c>
      <c r="V251" s="82">
        <v>87.541769000000002</v>
      </c>
      <c r="W251" s="82">
        <v>139</v>
      </c>
      <c r="X251" s="83">
        <v>89.83</v>
      </c>
      <c r="Y251" s="82">
        <v>295.540052</v>
      </c>
      <c r="Z251" s="85">
        <v>76</v>
      </c>
      <c r="AA251" s="82">
        <v>45.351199999999999</v>
      </c>
      <c r="AB251" s="102">
        <v>13</v>
      </c>
      <c r="AC251" s="82">
        <v>25</v>
      </c>
      <c r="AD251" s="94">
        <v>25</v>
      </c>
      <c r="AE251" s="82"/>
      <c r="AF251" s="94"/>
      <c r="AG251" s="82"/>
      <c r="AH251" s="94"/>
      <c r="AI251" s="94"/>
      <c r="AJ251" s="94"/>
      <c r="AK251" s="94"/>
      <c r="AL251" s="94"/>
      <c r="AM251" s="94"/>
      <c r="AN251" s="94"/>
      <c r="AO251" s="94"/>
      <c r="AP251" s="94"/>
      <c r="AQ251" s="94"/>
      <c r="AR251" s="94"/>
      <c r="AS251" s="94">
        <v>0.3</v>
      </c>
      <c r="AT251" s="94">
        <v>1</v>
      </c>
      <c r="AU251" s="94">
        <v>0</v>
      </c>
      <c r="AV251" s="94">
        <v>0</v>
      </c>
      <c r="AW251" s="94">
        <v>0</v>
      </c>
      <c r="AX251" s="94">
        <v>0</v>
      </c>
      <c r="AY251" s="94">
        <v>0</v>
      </c>
      <c r="AZ251" s="94">
        <v>0</v>
      </c>
      <c r="BA251" s="94">
        <v>0</v>
      </c>
      <c r="BB251" s="94">
        <v>0</v>
      </c>
      <c r="BC251" s="94"/>
      <c r="BD251" s="94">
        <v>0</v>
      </c>
      <c r="BE251" s="94"/>
      <c r="BF251" s="94"/>
      <c r="BG251" s="82">
        <v>0.13222</v>
      </c>
      <c r="BH251" s="94">
        <v>1</v>
      </c>
      <c r="BI251" s="82">
        <v>8.1999999999999993</v>
      </c>
      <c r="BJ251" s="94">
        <v>4</v>
      </c>
      <c r="BK251" s="94"/>
      <c r="BL251" s="82">
        <v>2</v>
      </c>
      <c r="BM251" s="94">
        <v>1</v>
      </c>
      <c r="BN251" s="94">
        <v>2</v>
      </c>
      <c r="BO251" s="94">
        <v>0.19053500000000001</v>
      </c>
      <c r="BP251" s="94"/>
      <c r="BQ251" s="94"/>
      <c r="BR251" s="94"/>
      <c r="BS251" s="94">
        <v>0</v>
      </c>
      <c r="BT251" s="94">
        <v>0</v>
      </c>
      <c r="BU251" s="94">
        <v>0</v>
      </c>
      <c r="BV251" s="94">
        <v>0</v>
      </c>
      <c r="BW251" s="110">
        <f t="shared" si="22"/>
        <v>133.21572399999999</v>
      </c>
      <c r="BX251" s="110">
        <f t="shared" si="23"/>
        <v>0</v>
      </c>
      <c r="IS251" s="59"/>
      <c r="IT251" s="59"/>
      <c r="IU251" s="59"/>
      <c r="IV251" s="59"/>
    </row>
    <row r="252" spans="1:256" s="49" customFormat="1" ht="20.25" customHeight="1" x14ac:dyDescent="0.15">
      <c r="A252" s="261"/>
      <c r="B252" s="75" t="s">
        <v>34</v>
      </c>
      <c r="C252" s="74">
        <v>133.037115</v>
      </c>
      <c r="D252" s="74">
        <v>181</v>
      </c>
      <c r="E252" s="82">
        <v>57.381319689418198</v>
      </c>
      <c r="F252" s="82">
        <v>372.68570599999998</v>
      </c>
      <c r="G252" s="74">
        <v>121</v>
      </c>
      <c r="H252" s="74">
        <v>0</v>
      </c>
      <c r="I252" s="74">
        <v>0</v>
      </c>
      <c r="J252" s="74">
        <v>3</v>
      </c>
      <c r="K252" s="74">
        <v>2</v>
      </c>
      <c r="L252" s="74">
        <v>69.739534000000006</v>
      </c>
      <c r="M252" s="74">
        <v>178</v>
      </c>
      <c r="N252" s="74">
        <v>32.461764356997797</v>
      </c>
      <c r="O252" s="74">
        <v>323.30740600000001</v>
      </c>
      <c r="P252" s="74">
        <v>108</v>
      </c>
      <c r="Q252" s="74">
        <v>25.376926999999998</v>
      </c>
      <c r="R252" s="74">
        <v>51</v>
      </c>
      <c r="S252" s="74">
        <v>2334.2059611323298</v>
      </c>
      <c r="T252" s="74">
        <v>27.006</v>
      </c>
      <c r="U252" s="74">
        <v>18</v>
      </c>
      <c r="V252" s="74">
        <v>69.739534000000006</v>
      </c>
      <c r="W252" s="74">
        <v>178</v>
      </c>
      <c r="X252" s="74">
        <v>32.477167115975199</v>
      </c>
      <c r="Y252" s="74">
        <v>323.30740600000001</v>
      </c>
      <c r="Z252" s="74">
        <v>108</v>
      </c>
      <c r="AA252" s="74">
        <v>0</v>
      </c>
      <c r="AB252" s="74">
        <v>0</v>
      </c>
      <c r="AC252" s="74">
        <v>0</v>
      </c>
      <c r="AD252" s="74">
        <v>0</v>
      </c>
      <c r="AE252" s="74">
        <v>0</v>
      </c>
      <c r="AF252" s="74">
        <v>0</v>
      </c>
      <c r="AG252" s="74">
        <v>0</v>
      </c>
      <c r="AH252" s="74">
        <v>0</v>
      </c>
      <c r="AI252" s="74"/>
      <c r="AJ252" s="74"/>
      <c r="AK252" s="74"/>
      <c r="AL252" s="74"/>
      <c r="AM252" s="74"/>
      <c r="AN252" s="74"/>
      <c r="AO252" s="74"/>
      <c r="AP252" s="74"/>
      <c r="AQ252" s="74">
        <v>0</v>
      </c>
      <c r="AR252" s="74">
        <v>0</v>
      </c>
      <c r="AS252" s="74">
        <v>0</v>
      </c>
      <c r="AT252" s="74">
        <v>0</v>
      </c>
      <c r="AU252" s="74">
        <v>0</v>
      </c>
      <c r="AV252" s="74">
        <v>0</v>
      </c>
      <c r="AW252" s="74">
        <v>0</v>
      </c>
      <c r="AX252" s="74">
        <v>0</v>
      </c>
      <c r="AY252" s="74">
        <v>0</v>
      </c>
      <c r="AZ252" s="74">
        <v>0</v>
      </c>
      <c r="BA252" s="74">
        <v>0</v>
      </c>
      <c r="BB252" s="74">
        <v>0</v>
      </c>
      <c r="BC252" s="74">
        <v>0</v>
      </c>
      <c r="BD252" s="74">
        <v>0</v>
      </c>
      <c r="BE252" s="74">
        <v>0</v>
      </c>
      <c r="BF252" s="74">
        <v>0</v>
      </c>
      <c r="BG252" s="74">
        <v>60</v>
      </c>
      <c r="BH252" s="74">
        <v>1</v>
      </c>
      <c r="BI252" s="74">
        <v>42.468499999999999</v>
      </c>
      <c r="BJ252" s="74">
        <v>4</v>
      </c>
      <c r="BK252" s="74">
        <v>0</v>
      </c>
      <c r="BL252" s="74">
        <v>0</v>
      </c>
      <c r="BM252" s="74">
        <v>3.8797999999999999</v>
      </c>
      <c r="BN252" s="74">
        <v>7</v>
      </c>
      <c r="BO252" s="74">
        <v>3.2975810000000001</v>
      </c>
      <c r="BP252" s="74">
        <v>2</v>
      </c>
      <c r="BQ252" s="74">
        <v>0</v>
      </c>
      <c r="BR252" s="74">
        <v>0</v>
      </c>
      <c r="BS252" s="74">
        <v>0</v>
      </c>
      <c r="BT252" s="74">
        <v>0</v>
      </c>
      <c r="BU252" s="74">
        <v>0.03</v>
      </c>
      <c r="BV252" s="74">
        <v>0</v>
      </c>
      <c r="BW252" s="110">
        <f t="shared" si="22"/>
        <v>133.037115</v>
      </c>
      <c r="BX252" s="110">
        <f t="shared" si="23"/>
        <v>0</v>
      </c>
      <c r="IS252" s="59"/>
      <c r="IT252" s="59"/>
      <c r="IU252" s="59"/>
      <c r="IV252" s="59"/>
    </row>
    <row r="253" spans="1:256" s="49" customFormat="1" ht="20.25" customHeight="1" x14ac:dyDescent="0.15">
      <c r="A253" s="261"/>
      <c r="B253" s="75" t="s">
        <v>36</v>
      </c>
      <c r="C253" s="79">
        <v>404.23273599999999</v>
      </c>
      <c r="D253" s="79">
        <v>2256</v>
      </c>
      <c r="E253" s="82">
        <v>44.9934082704386</v>
      </c>
      <c r="F253" s="82">
        <v>218.291189</v>
      </c>
      <c r="G253" s="79">
        <v>104</v>
      </c>
      <c r="H253" s="79">
        <v>0</v>
      </c>
      <c r="I253" s="79">
        <v>0</v>
      </c>
      <c r="J253" s="79">
        <v>0</v>
      </c>
      <c r="K253" s="79">
        <v>0</v>
      </c>
      <c r="L253" s="79">
        <v>53.142850000000003</v>
      </c>
      <c r="M253" s="79">
        <v>102</v>
      </c>
      <c r="N253" s="80">
        <v>44.961819064746699</v>
      </c>
      <c r="O253" s="79">
        <v>194.4298</v>
      </c>
      <c r="P253" s="79">
        <v>20</v>
      </c>
      <c r="Q253" s="79"/>
      <c r="R253" s="79"/>
      <c r="S253" s="101">
        <v>0</v>
      </c>
      <c r="T253" s="79"/>
      <c r="U253" s="79"/>
      <c r="V253" s="79">
        <v>51.469177999999999</v>
      </c>
      <c r="W253" s="79">
        <v>97</v>
      </c>
      <c r="X253" s="80">
        <v>45.5780484253644</v>
      </c>
      <c r="Y253" s="79">
        <v>183.3098</v>
      </c>
      <c r="Z253" s="79">
        <v>19</v>
      </c>
      <c r="AA253" s="79">
        <v>1.673672</v>
      </c>
      <c r="AB253" s="79">
        <v>5</v>
      </c>
      <c r="AC253" s="79">
        <v>11.12</v>
      </c>
      <c r="AD253" s="79">
        <v>1</v>
      </c>
      <c r="AE253" s="79">
        <v>0</v>
      </c>
      <c r="AF253" s="79">
        <v>0</v>
      </c>
      <c r="AG253" s="79">
        <v>0</v>
      </c>
      <c r="AH253" s="79">
        <v>0</v>
      </c>
      <c r="AI253" s="79">
        <v>338.95075800000001</v>
      </c>
      <c r="AJ253" s="79">
        <v>2152</v>
      </c>
      <c r="AK253" s="79">
        <v>13.415388999999999</v>
      </c>
      <c r="AL253" s="79">
        <v>79</v>
      </c>
      <c r="AM253" s="79">
        <v>332.88742500000001</v>
      </c>
      <c r="AN253" s="79">
        <v>2151</v>
      </c>
      <c r="AO253" s="79">
        <v>332.88742500000001</v>
      </c>
      <c r="AP253" s="79">
        <v>78</v>
      </c>
      <c r="AQ253" s="79">
        <v>0</v>
      </c>
      <c r="AR253" s="79">
        <v>0</v>
      </c>
      <c r="AS253" s="79">
        <v>0</v>
      </c>
      <c r="AT253" s="79">
        <v>0</v>
      </c>
      <c r="AU253" s="79">
        <v>0</v>
      </c>
      <c r="AV253" s="79">
        <v>0</v>
      </c>
      <c r="AW253" s="79">
        <v>0</v>
      </c>
      <c r="AX253" s="79">
        <v>0</v>
      </c>
      <c r="AY253" s="79">
        <v>0</v>
      </c>
      <c r="AZ253" s="79">
        <v>0</v>
      </c>
      <c r="BA253" s="79">
        <v>0</v>
      </c>
      <c r="BB253" s="79">
        <v>0</v>
      </c>
      <c r="BC253" s="79">
        <v>0</v>
      </c>
      <c r="BD253" s="79">
        <v>0</v>
      </c>
      <c r="BE253" s="79">
        <v>0</v>
      </c>
      <c r="BF253" s="79">
        <v>0</v>
      </c>
      <c r="BG253" s="79">
        <v>0</v>
      </c>
      <c r="BH253" s="79">
        <v>0</v>
      </c>
      <c r="BI253" s="79">
        <v>0.26</v>
      </c>
      <c r="BJ253" s="79">
        <v>1</v>
      </c>
      <c r="BK253" s="79">
        <v>12.139127999999999</v>
      </c>
      <c r="BL253" s="79">
        <v>2</v>
      </c>
      <c r="BM253" s="79">
        <v>10.186</v>
      </c>
      <c r="BN253" s="79">
        <v>4</v>
      </c>
      <c r="BO253" s="79">
        <v>0</v>
      </c>
      <c r="BP253" s="79">
        <v>0</v>
      </c>
      <c r="BQ253" s="79">
        <v>0</v>
      </c>
      <c r="BR253" s="79">
        <v>0</v>
      </c>
      <c r="BS253" s="79">
        <v>0</v>
      </c>
      <c r="BT253" s="79">
        <v>0</v>
      </c>
      <c r="BU253" s="79">
        <v>0</v>
      </c>
      <c r="BV253" s="79">
        <v>0</v>
      </c>
      <c r="BW253" s="110">
        <f t="shared" si="22"/>
        <v>404.23273600000005</v>
      </c>
      <c r="BX253" s="110">
        <f t="shared" si="23"/>
        <v>0</v>
      </c>
      <c r="IS253" s="59"/>
      <c r="IT253" s="59"/>
      <c r="IU253" s="59"/>
      <c r="IV253" s="59"/>
    </row>
    <row r="254" spans="1:256" s="49" customFormat="1" ht="20.25" customHeight="1" x14ac:dyDescent="0.15">
      <c r="A254" s="261"/>
      <c r="B254" s="75" t="s">
        <v>39</v>
      </c>
      <c r="C254" s="86">
        <v>254.99517900000001</v>
      </c>
      <c r="D254" s="87">
        <v>530</v>
      </c>
      <c r="E254" s="82">
        <v>25.618981310607801</v>
      </c>
      <c r="F254" s="82">
        <v>2288.568123</v>
      </c>
      <c r="G254" s="86">
        <v>814</v>
      </c>
      <c r="H254" s="89">
        <v>2.9729999999999999</v>
      </c>
      <c r="I254" s="89">
        <v>3</v>
      </c>
      <c r="J254" s="89">
        <v>3.07</v>
      </c>
      <c r="K254" s="89">
        <v>8</v>
      </c>
      <c r="L254" s="89">
        <v>203.37917400000001</v>
      </c>
      <c r="M254" s="89">
        <v>451</v>
      </c>
      <c r="N254" s="87">
        <v>26.340625420631898</v>
      </c>
      <c r="O254" s="89">
        <v>2051.0754379999998</v>
      </c>
      <c r="P254" s="95">
        <v>550</v>
      </c>
      <c r="Q254" s="95">
        <v>1.496</v>
      </c>
      <c r="R254" s="89">
        <v>6</v>
      </c>
      <c r="S254" s="87">
        <v>3.5435458197529002</v>
      </c>
      <c r="T254" s="95">
        <v>122.55249999999999</v>
      </c>
      <c r="U254" s="89">
        <v>22</v>
      </c>
      <c r="V254" s="95">
        <v>189.119</v>
      </c>
      <c r="W254" s="89">
        <v>434</v>
      </c>
      <c r="X254" s="87">
        <v>24.865967100426499</v>
      </c>
      <c r="Y254" s="95">
        <v>1966.6768</v>
      </c>
      <c r="Z254" s="95">
        <v>517</v>
      </c>
      <c r="AA254" s="95">
        <v>13.418008</v>
      </c>
      <c r="AB254" s="89">
        <v>13</v>
      </c>
      <c r="AC254" s="95">
        <v>36.333067999999997</v>
      </c>
      <c r="AD254" s="89">
        <v>13</v>
      </c>
      <c r="AE254" s="95">
        <v>0.84215600000000002</v>
      </c>
      <c r="AF254" s="103">
        <v>4</v>
      </c>
      <c r="AG254" s="95">
        <v>48.065600000000003</v>
      </c>
      <c r="AH254" s="103">
        <v>20</v>
      </c>
      <c r="AI254" s="89">
        <v>6.58819</v>
      </c>
      <c r="AJ254" s="89">
        <v>60</v>
      </c>
      <c r="AK254" s="89">
        <v>45.225082</v>
      </c>
      <c r="AL254" s="89">
        <v>175</v>
      </c>
      <c r="AM254" s="89">
        <v>6.58819</v>
      </c>
      <c r="AN254" s="89">
        <v>60</v>
      </c>
      <c r="AO254" s="89">
        <v>45.225082</v>
      </c>
      <c r="AP254" s="89">
        <v>175</v>
      </c>
      <c r="AQ254" s="106">
        <v>0</v>
      </c>
      <c r="AR254" s="103">
        <v>1</v>
      </c>
      <c r="AS254" s="106">
        <v>0</v>
      </c>
      <c r="AT254" s="103">
        <v>0</v>
      </c>
      <c r="AU254" s="89">
        <v>0</v>
      </c>
      <c r="AV254" s="89">
        <v>0</v>
      </c>
      <c r="AW254" s="89">
        <v>11.94</v>
      </c>
      <c r="AX254" s="89">
        <v>1</v>
      </c>
      <c r="AY254" s="95">
        <v>8.8999999999999996E-2</v>
      </c>
      <c r="AZ254" s="95">
        <v>1</v>
      </c>
      <c r="BA254" s="95">
        <v>2</v>
      </c>
      <c r="BB254" s="95">
        <v>1</v>
      </c>
      <c r="BC254" s="95">
        <v>0</v>
      </c>
      <c r="BD254" s="95">
        <v>0</v>
      </c>
      <c r="BE254" s="95">
        <v>0</v>
      </c>
      <c r="BF254" s="95">
        <v>0</v>
      </c>
      <c r="BG254" s="95">
        <v>41.947744</v>
      </c>
      <c r="BH254" s="103">
        <v>13</v>
      </c>
      <c r="BI254" s="95">
        <v>134.83000000000001</v>
      </c>
      <c r="BJ254" s="103">
        <v>51</v>
      </c>
      <c r="BK254" s="106">
        <v>1.8071E-2</v>
      </c>
      <c r="BL254" s="103">
        <v>1</v>
      </c>
      <c r="BM254" s="106">
        <v>40.427602999999998</v>
      </c>
      <c r="BN254" s="103">
        <v>28</v>
      </c>
      <c r="BO254" s="89">
        <v>0</v>
      </c>
      <c r="BP254" s="89">
        <v>0</v>
      </c>
      <c r="BQ254" s="89">
        <v>0</v>
      </c>
      <c r="BR254" s="89">
        <v>0</v>
      </c>
      <c r="BS254" s="89">
        <v>-8.0456474815804297E-15</v>
      </c>
      <c r="BT254" s="103">
        <v>0</v>
      </c>
      <c r="BU254" s="89">
        <v>0</v>
      </c>
      <c r="BV254" s="103">
        <v>0</v>
      </c>
      <c r="BW254" s="110">
        <f t="shared" si="22"/>
        <v>254.99517900000001</v>
      </c>
      <c r="BX254" s="110">
        <f t="shared" si="23"/>
        <v>0</v>
      </c>
      <c r="IS254" s="59"/>
      <c r="IT254" s="59"/>
      <c r="IU254" s="59"/>
      <c r="IV254" s="59"/>
    </row>
    <row r="255" spans="1:256" s="49" customFormat="1" ht="20.25" customHeight="1" x14ac:dyDescent="0.15">
      <c r="A255" s="261"/>
      <c r="B255" s="75" t="s">
        <v>117</v>
      </c>
      <c r="C255" s="74">
        <v>39.204900000000002</v>
      </c>
      <c r="D255" s="74">
        <v>37</v>
      </c>
      <c r="E255" s="82">
        <v>81.510966220838</v>
      </c>
      <c r="F255" s="82">
        <v>126.40519999999999</v>
      </c>
      <c r="G255" s="74">
        <v>33</v>
      </c>
      <c r="H255" s="74">
        <v>2.0354000000000001</v>
      </c>
      <c r="I255" s="74">
        <v>1</v>
      </c>
      <c r="J255" s="74"/>
      <c r="K255" s="74"/>
      <c r="L255" s="74">
        <v>36.3855</v>
      </c>
      <c r="M255" s="74">
        <v>33</v>
      </c>
      <c r="N255" s="74">
        <v>78.633437283212601</v>
      </c>
      <c r="O255" s="74">
        <v>110.2152</v>
      </c>
      <c r="P255" s="74">
        <v>26</v>
      </c>
      <c r="Q255" s="74"/>
      <c r="R255" s="74"/>
      <c r="S255" s="74" t="e">
        <v>#DIV/0!</v>
      </c>
      <c r="T255" s="74">
        <v>0</v>
      </c>
      <c r="U255" s="74">
        <v>0</v>
      </c>
      <c r="V255" s="74">
        <v>33.738</v>
      </c>
      <c r="W255" s="74">
        <v>25</v>
      </c>
      <c r="X255" s="74">
        <v>219.26301423279401</v>
      </c>
      <c r="Y255" s="74">
        <v>75.684100000000001</v>
      </c>
      <c r="Z255" s="74">
        <v>20</v>
      </c>
      <c r="AA255" s="74">
        <v>2.6475</v>
      </c>
      <c r="AB255" s="74">
        <v>8</v>
      </c>
      <c r="AC255" s="74">
        <v>34.131100000000004</v>
      </c>
      <c r="AD255" s="74">
        <v>5</v>
      </c>
      <c r="AE255" s="74"/>
      <c r="AF255" s="74"/>
      <c r="AG255" s="74">
        <v>0.4</v>
      </c>
      <c r="AH255" s="74">
        <v>1</v>
      </c>
      <c r="AI255" s="74"/>
      <c r="AJ255" s="74"/>
      <c r="AK255" s="74"/>
      <c r="AL255" s="74"/>
      <c r="AM255" s="74"/>
      <c r="AN255" s="74"/>
      <c r="AO255" s="74"/>
      <c r="AP255" s="74"/>
      <c r="AQ255" s="74"/>
      <c r="AR255" s="74"/>
      <c r="AS255" s="74"/>
      <c r="AT255" s="74"/>
      <c r="AU255" s="74"/>
      <c r="AV255" s="74"/>
      <c r="AW255" s="74"/>
      <c r="AX255" s="74"/>
      <c r="AY255" s="74"/>
      <c r="AZ255" s="74"/>
      <c r="BA255" s="74">
        <v>2.2999999999999998</v>
      </c>
      <c r="BB255" s="74">
        <v>1</v>
      </c>
      <c r="BC255" s="74"/>
      <c r="BD255" s="74"/>
      <c r="BE255" s="74"/>
      <c r="BF255" s="74"/>
      <c r="BG255" s="74"/>
      <c r="BH255" s="74"/>
      <c r="BI255" s="74">
        <v>0.32</v>
      </c>
      <c r="BJ255" s="74">
        <v>1</v>
      </c>
      <c r="BK255" s="74">
        <v>0.78400000000000003</v>
      </c>
      <c r="BL255" s="74">
        <v>3</v>
      </c>
      <c r="BM255" s="74">
        <v>12.6</v>
      </c>
      <c r="BN255" s="74">
        <v>4</v>
      </c>
      <c r="BO255" s="74"/>
      <c r="BP255" s="74"/>
      <c r="BQ255" s="74">
        <v>0.97</v>
      </c>
      <c r="BR255" s="74">
        <v>1</v>
      </c>
      <c r="BS255" s="74"/>
      <c r="BT255" s="74"/>
      <c r="BU255" s="74"/>
      <c r="BV255" s="74"/>
      <c r="BW255" s="110">
        <f t="shared" si="22"/>
        <v>39.204900000000002</v>
      </c>
      <c r="BX255" s="110">
        <f t="shared" si="23"/>
        <v>0</v>
      </c>
      <c r="IS255" s="59"/>
      <c r="IT255" s="59"/>
      <c r="IU255" s="59"/>
      <c r="IV255" s="59"/>
    </row>
    <row r="256" spans="1:256" ht="20.25" customHeight="1" x14ac:dyDescent="0.15">
      <c r="A256" s="261"/>
      <c r="B256" s="75" t="s">
        <v>60</v>
      </c>
      <c r="C256" s="74">
        <v>18.910572999999999</v>
      </c>
      <c r="D256" s="74">
        <v>125</v>
      </c>
      <c r="E256" s="82">
        <v>37.5972506128753</v>
      </c>
      <c r="F256" s="82">
        <v>166.825962</v>
      </c>
      <c r="G256" s="74">
        <v>275</v>
      </c>
      <c r="H256" s="74">
        <v>0</v>
      </c>
      <c r="I256" s="74">
        <v>0</v>
      </c>
      <c r="J256" s="74">
        <v>28.980319999999999</v>
      </c>
      <c r="K256" s="74">
        <v>25</v>
      </c>
      <c r="L256" s="74">
        <v>10.930630000000001</v>
      </c>
      <c r="M256" s="74">
        <v>36</v>
      </c>
      <c r="N256" s="74">
        <v>38.151734910357703</v>
      </c>
      <c r="O256" s="74">
        <v>105.774992</v>
      </c>
      <c r="P256" s="74">
        <v>42</v>
      </c>
      <c r="Q256" s="74">
        <v>0.34799999999999998</v>
      </c>
      <c r="R256" s="74">
        <v>2</v>
      </c>
      <c r="S256" s="74" t="s">
        <v>56</v>
      </c>
      <c r="T256" s="74">
        <v>0.22</v>
      </c>
      <c r="U256" s="74">
        <v>1</v>
      </c>
      <c r="V256" s="74">
        <v>10.73063</v>
      </c>
      <c r="W256" s="74">
        <v>35</v>
      </c>
      <c r="X256" s="74">
        <v>37.483287207960203</v>
      </c>
      <c r="Y256" s="74">
        <v>103.087642</v>
      </c>
      <c r="Z256" s="74">
        <v>40</v>
      </c>
      <c r="AA256" s="74">
        <v>0.2</v>
      </c>
      <c r="AB256" s="74">
        <v>1</v>
      </c>
      <c r="AC256" s="74">
        <v>2.6873499999999999</v>
      </c>
      <c r="AD256" s="74">
        <v>2</v>
      </c>
      <c r="AE256" s="74">
        <v>0</v>
      </c>
      <c r="AF256" s="74">
        <v>0</v>
      </c>
      <c r="AG256" s="74">
        <v>0</v>
      </c>
      <c r="AH256" s="74">
        <v>0</v>
      </c>
      <c r="AI256" s="74">
        <v>7.4118199999999996</v>
      </c>
      <c r="AJ256" s="74">
        <v>84</v>
      </c>
      <c r="AK256" s="74">
        <v>8.5576500000000006</v>
      </c>
      <c r="AL256" s="74">
        <v>177</v>
      </c>
      <c r="AM256" s="74">
        <v>7.4118199999999996</v>
      </c>
      <c r="AN256" s="74">
        <v>84</v>
      </c>
      <c r="AO256" s="74">
        <v>8.5576500000000006</v>
      </c>
      <c r="AP256" s="74">
        <v>177</v>
      </c>
      <c r="AQ256" s="74">
        <v>0</v>
      </c>
      <c r="AR256" s="74">
        <v>0</v>
      </c>
      <c r="AS256" s="74">
        <v>0</v>
      </c>
      <c r="AT256" s="74">
        <v>0</v>
      </c>
      <c r="AU256" s="74">
        <v>0</v>
      </c>
      <c r="AV256" s="74">
        <v>0</v>
      </c>
      <c r="AW256" s="74">
        <v>0</v>
      </c>
      <c r="AX256" s="74">
        <v>0</v>
      </c>
      <c r="AY256" s="74">
        <v>0</v>
      </c>
      <c r="AZ256" s="74">
        <v>0</v>
      </c>
      <c r="BA256" s="74">
        <v>0</v>
      </c>
      <c r="BB256" s="74">
        <v>0</v>
      </c>
      <c r="BC256" s="74">
        <v>0</v>
      </c>
      <c r="BD256" s="74">
        <v>0</v>
      </c>
      <c r="BE256" s="74">
        <v>0</v>
      </c>
      <c r="BF256" s="74">
        <v>0</v>
      </c>
      <c r="BG256" s="74">
        <v>0.44306499999999999</v>
      </c>
      <c r="BH256" s="74">
        <v>4</v>
      </c>
      <c r="BI256" s="74">
        <v>6.35</v>
      </c>
      <c r="BJ256" s="74">
        <v>17</v>
      </c>
      <c r="BK256" s="74">
        <v>0</v>
      </c>
      <c r="BL256" s="74">
        <v>0</v>
      </c>
      <c r="BM256" s="74">
        <v>10.3</v>
      </c>
      <c r="BN256" s="74">
        <v>14</v>
      </c>
      <c r="BO256" s="74">
        <v>0.125058</v>
      </c>
      <c r="BP256" s="74">
        <v>1</v>
      </c>
      <c r="BQ256" s="74">
        <v>6.8630000000000004</v>
      </c>
      <c r="BR256" s="74">
        <v>0</v>
      </c>
      <c r="BS256" s="74">
        <v>0</v>
      </c>
      <c r="BT256" s="74">
        <v>0</v>
      </c>
      <c r="BU256" s="74">
        <v>0</v>
      </c>
      <c r="BV256" s="74">
        <v>0</v>
      </c>
      <c r="BW256" s="110">
        <f t="shared" si="22"/>
        <v>18.910572999999999</v>
      </c>
      <c r="BX256" s="110">
        <f t="shared" si="23"/>
        <v>0</v>
      </c>
      <c r="BY256" s="59"/>
      <c r="BZ256" s="59"/>
      <c r="CA256" s="59"/>
      <c r="CB256" s="59"/>
      <c r="CC256" s="59"/>
      <c r="CD256" s="59"/>
      <c r="CE256" s="59"/>
      <c r="CF256" s="59"/>
      <c r="CG256" s="59"/>
      <c r="CH256" s="59"/>
      <c r="CI256" s="59"/>
      <c r="CJ256" s="59"/>
      <c r="CK256" s="59"/>
      <c r="CL256" s="59"/>
      <c r="CM256" s="59"/>
      <c r="CN256" s="59"/>
      <c r="CO256" s="59"/>
      <c r="CP256" s="59"/>
      <c r="CQ256" s="59"/>
      <c r="CR256" s="59"/>
      <c r="CS256" s="59"/>
      <c r="CT256" s="59"/>
      <c r="CU256" s="59"/>
      <c r="CV256" s="59"/>
      <c r="CW256" s="59"/>
      <c r="CX256" s="59"/>
      <c r="CY256" s="59"/>
      <c r="CZ256" s="59"/>
      <c r="DA256" s="59"/>
      <c r="DB256" s="59"/>
      <c r="DC256" s="59"/>
      <c r="DD256" s="59"/>
      <c r="DE256" s="59"/>
      <c r="DF256" s="59"/>
      <c r="DG256" s="59"/>
      <c r="DH256" s="59"/>
      <c r="DI256" s="59"/>
      <c r="DJ256" s="59"/>
      <c r="DK256" s="59"/>
      <c r="DL256" s="59"/>
      <c r="DM256" s="59"/>
      <c r="DN256" s="59"/>
      <c r="DO256" s="59"/>
      <c r="DP256" s="59"/>
      <c r="DQ256" s="59"/>
      <c r="DR256" s="59"/>
      <c r="DS256" s="59"/>
      <c r="DT256" s="59"/>
      <c r="DU256" s="59"/>
      <c r="DV256" s="59"/>
      <c r="DW256" s="59"/>
      <c r="DX256" s="59"/>
      <c r="DY256" s="59"/>
      <c r="DZ256" s="59"/>
      <c r="EA256" s="59"/>
      <c r="EB256" s="59"/>
      <c r="EC256" s="59"/>
      <c r="ED256" s="59"/>
      <c r="EE256" s="59"/>
      <c r="EF256" s="59"/>
      <c r="EG256" s="59"/>
      <c r="EH256" s="59"/>
      <c r="EI256" s="59"/>
      <c r="EJ256" s="59"/>
      <c r="EK256" s="59"/>
      <c r="EL256" s="59"/>
      <c r="EM256" s="59"/>
      <c r="EN256" s="59"/>
      <c r="EO256" s="59"/>
      <c r="EP256" s="59"/>
      <c r="EQ256" s="59"/>
      <c r="ER256" s="59"/>
      <c r="ES256" s="59"/>
      <c r="ET256" s="59"/>
      <c r="EU256" s="59"/>
      <c r="EV256" s="59"/>
      <c r="EW256" s="59"/>
      <c r="EX256" s="59"/>
      <c r="EY256" s="59"/>
      <c r="EZ256" s="59"/>
      <c r="FA256" s="59"/>
      <c r="FB256" s="59"/>
      <c r="FC256" s="59"/>
      <c r="FD256" s="59"/>
      <c r="FE256" s="59"/>
      <c r="FF256" s="59"/>
      <c r="FG256" s="59"/>
      <c r="FH256" s="59"/>
      <c r="FI256" s="59"/>
      <c r="FJ256" s="59"/>
      <c r="FK256" s="59"/>
      <c r="FL256" s="59"/>
      <c r="FM256" s="59"/>
      <c r="FN256" s="59"/>
      <c r="FO256" s="59"/>
      <c r="FP256" s="59"/>
      <c r="FQ256" s="59"/>
      <c r="FR256" s="59"/>
      <c r="FS256" s="59"/>
      <c r="FT256" s="59"/>
      <c r="FU256" s="59"/>
      <c r="FV256" s="59"/>
      <c r="FW256" s="59"/>
      <c r="FX256" s="59"/>
      <c r="FY256" s="59"/>
      <c r="FZ256" s="59"/>
      <c r="GA256" s="59"/>
      <c r="GB256" s="59"/>
      <c r="GC256" s="59"/>
      <c r="GD256" s="59"/>
      <c r="GE256" s="59"/>
      <c r="GF256" s="59"/>
      <c r="GG256" s="59"/>
      <c r="GH256" s="59"/>
      <c r="GI256" s="59"/>
      <c r="GJ256" s="59"/>
      <c r="GK256" s="59"/>
      <c r="GL256" s="59"/>
      <c r="GM256" s="59"/>
      <c r="GN256" s="59"/>
      <c r="GO256" s="59"/>
      <c r="GP256" s="59"/>
      <c r="GQ256" s="59"/>
      <c r="GR256" s="59"/>
      <c r="GS256" s="59"/>
      <c r="GT256" s="59"/>
      <c r="GU256" s="59"/>
      <c r="GV256" s="59"/>
      <c r="GW256" s="59"/>
      <c r="GX256" s="59"/>
      <c r="GY256" s="59"/>
      <c r="GZ256" s="59"/>
      <c r="HA256" s="59"/>
      <c r="HB256" s="59"/>
      <c r="HC256" s="59"/>
      <c r="HD256" s="59"/>
      <c r="HE256" s="59"/>
      <c r="HF256" s="59"/>
      <c r="HG256" s="59"/>
      <c r="HH256" s="59"/>
      <c r="HI256" s="59"/>
      <c r="HJ256" s="59"/>
      <c r="HK256" s="59"/>
      <c r="HL256" s="59"/>
      <c r="HM256" s="59"/>
      <c r="HN256" s="59"/>
      <c r="HO256" s="59"/>
      <c r="HP256" s="59"/>
      <c r="HQ256" s="59"/>
      <c r="HR256" s="59"/>
      <c r="HS256" s="59"/>
      <c r="HT256" s="59"/>
      <c r="HU256" s="59"/>
      <c r="HV256" s="59"/>
      <c r="HW256" s="59"/>
      <c r="HX256" s="59"/>
      <c r="HY256" s="59"/>
      <c r="HZ256" s="59"/>
      <c r="IA256" s="59"/>
      <c r="IB256" s="59"/>
      <c r="IC256" s="59"/>
      <c r="ID256" s="59"/>
      <c r="IE256" s="59"/>
      <c r="IF256" s="59"/>
      <c r="IG256" s="59"/>
      <c r="IH256" s="59"/>
      <c r="II256" s="59"/>
      <c r="IJ256" s="59"/>
      <c r="IK256" s="59"/>
      <c r="IL256" s="59"/>
      <c r="IM256" s="59"/>
      <c r="IN256" s="59"/>
      <c r="IO256" s="59"/>
      <c r="IP256" s="59"/>
      <c r="IQ256" s="59"/>
      <c r="IR256" s="59"/>
    </row>
    <row r="257" spans="1:256" s="52" customFormat="1" ht="20.25" customHeight="1" x14ac:dyDescent="0.15">
      <c r="A257" s="261"/>
      <c r="B257" s="90" t="s">
        <v>17</v>
      </c>
      <c r="C257" s="91">
        <f t="shared" ref="C257:M257" si="32">C245+C246+C247+C248+C249+C250+C251+C252+C253+C254+C255+C256</f>
        <v>3611.5337010002004</v>
      </c>
      <c r="D257" s="91">
        <f t="shared" si="32"/>
        <v>10751</v>
      </c>
      <c r="E257" s="234">
        <f>C257/各地承保!D256*100</f>
        <v>40.506171133687822</v>
      </c>
      <c r="F257" s="234">
        <f t="shared" si="32"/>
        <v>15261.939511</v>
      </c>
      <c r="G257" s="91">
        <f t="shared" si="32"/>
        <v>6637</v>
      </c>
      <c r="H257" s="91">
        <f t="shared" si="32"/>
        <v>20.434224999999998</v>
      </c>
      <c r="I257" s="91">
        <f t="shared" si="32"/>
        <v>9</v>
      </c>
      <c r="J257" s="91">
        <f t="shared" si="32"/>
        <v>53.855321000000004</v>
      </c>
      <c r="K257" s="91">
        <f t="shared" si="32"/>
        <v>41</v>
      </c>
      <c r="L257" s="91">
        <f t="shared" si="32"/>
        <v>2347.3713538667998</v>
      </c>
      <c r="M257" s="91">
        <f t="shared" si="32"/>
        <v>3497</v>
      </c>
      <c r="N257" s="91">
        <f>L257/各地承保!N256*100</f>
        <v>40.350685959139305</v>
      </c>
      <c r="O257" s="91">
        <f>O245+O246+O247+O248+O249+O250+O251+O252+O253+O254+O255+O256</f>
        <v>13475.327789000001</v>
      </c>
      <c r="P257" s="91">
        <f>P245+P246+P247+P248+P249+P250+P251+P252+P253+P254+P255+P256</f>
        <v>4721</v>
      </c>
      <c r="Q257" s="91">
        <f>Q245+Q246+Q247+Q248+Q249+Q250+Q251+Q252+Q253+Q254+Q255+Q256</f>
        <v>306.42817300000002</v>
      </c>
      <c r="R257" s="91">
        <f>R245+R246+R247+R248+R249+R250+R251+R252+R253+R254+R255+R256</f>
        <v>443</v>
      </c>
      <c r="S257" s="91">
        <f>Q257/各地承保!T256*100</f>
        <v>78.638884470990973</v>
      </c>
      <c r="T257" s="91">
        <f>T245+T246+T247+T248+T249+T250+T251+T252+T253+T254+T255+T256</f>
        <v>2107.5206019999996</v>
      </c>
      <c r="U257" s="91">
        <f>U245+U246+U247+U248+U249+U250+U251+U252+U253+U254+U255+U256</f>
        <v>753</v>
      </c>
      <c r="V257" s="91">
        <f>V245+V246+V247+V248+V249+V250+V251+V252+V253+V254+V255+V256</f>
        <v>2203.2288258667995</v>
      </c>
      <c r="W257" s="91">
        <f>W245+W246+W247+W248+W249+W250+W251+W252+W253+W254+W255+W256</f>
        <v>3384</v>
      </c>
      <c r="X257" s="91">
        <f>V257/各地承保!Z256*100</f>
        <v>38.491443406110896</v>
      </c>
      <c r="Y257" s="91">
        <f t="shared" ref="Y257:BV257" si="33">Y245+Y246+Y247+Y248+Y249+Y250+Y251+Y252+Y253+Y254+Y255+Y256</f>
        <v>12772.946751000001</v>
      </c>
      <c r="Z257" s="91">
        <f t="shared" si="33"/>
        <v>4398</v>
      </c>
      <c r="AA257" s="91">
        <f t="shared" si="33"/>
        <v>86.603757000000002</v>
      </c>
      <c r="AB257" s="91">
        <f t="shared" si="33"/>
        <v>86</v>
      </c>
      <c r="AC257" s="91">
        <f t="shared" si="33"/>
        <v>432.05600400000003</v>
      </c>
      <c r="AD257" s="91">
        <f t="shared" si="33"/>
        <v>205</v>
      </c>
      <c r="AE257" s="91">
        <f t="shared" si="33"/>
        <v>57.538761000000008</v>
      </c>
      <c r="AF257" s="91">
        <f t="shared" si="33"/>
        <v>27</v>
      </c>
      <c r="AG257" s="91">
        <f t="shared" si="33"/>
        <v>270.325064</v>
      </c>
      <c r="AH257" s="91">
        <f t="shared" si="33"/>
        <v>118</v>
      </c>
      <c r="AI257" s="91">
        <f t="shared" si="33"/>
        <v>741.26530458040008</v>
      </c>
      <c r="AJ257" s="91">
        <f t="shared" si="33"/>
        <v>5232</v>
      </c>
      <c r="AK257" s="91">
        <f t="shared" si="33"/>
        <v>170.974785</v>
      </c>
      <c r="AL257" s="91">
        <f t="shared" si="33"/>
        <v>1388</v>
      </c>
      <c r="AM257" s="91">
        <f t="shared" si="33"/>
        <v>733.03448486950015</v>
      </c>
      <c r="AN257" s="91">
        <f t="shared" si="33"/>
        <v>5212</v>
      </c>
      <c r="AO257" s="91">
        <f t="shared" si="33"/>
        <v>486.446821</v>
      </c>
      <c r="AP257" s="91">
        <f t="shared" si="33"/>
        <v>1371</v>
      </c>
      <c r="AQ257" s="91">
        <f t="shared" si="33"/>
        <v>8.6211059999999993</v>
      </c>
      <c r="AR257" s="91">
        <f t="shared" si="33"/>
        <v>64</v>
      </c>
      <c r="AS257" s="91">
        <f t="shared" si="33"/>
        <v>4.316262</v>
      </c>
      <c r="AT257" s="91">
        <f t="shared" si="33"/>
        <v>30</v>
      </c>
      <c r="AU257" s="91">
        <f t="shared" si="33"/>
        <v>2.1061160000000001</v>
      </c>
      <c r="AV257" s="91">
        <f t="shared" si="33"/>
        <v>2</v>
      </c>
      <c r="AW257" s="91">
        <f t="shared" si="33"/>
        <v>105.23392199999999</v>
      </c>
      <c r="AX257" s="91">
        <f t="shared" si="33"/>
        <v>5</v>
      </c>
      <c r="AY257" s="91">
        <f t="shared" si="33"/>
        <v>2.5096639999999999</v>
      </c>
      <c r="AZ257" s="91">
        <f t="shared" si="33"/>
        <v>11</v>
      </c>
      <c r="BA257" s="91">
        <f t="shared" si="33"/>
        <v>7.5880000000000001</v>
      </c>
      <c r="BB257" s="91">
        <f t="shared" si="33"/>
        <v>4</v>
      </c>
      <c r="BC257" s="91">
        <f t="shared" si="33"/>
        <v>0</v>
      </c>
      <c r="BD257" s="91">
        <f t="shared" si="33"/>
        <v>0</v>
      </c>
      <c r="BE257" s="91">
        <f t="shared" si="33"/>
        <v>0</v>
      </c>
      <c r="BF257" s="91">
        <f t="shared" si="33"/>
        <v>0</v>
      </c>
      <c r="BG257" s="91">
        <f t="shared" si="33"/>
        <v>121.6472572122</v>
      </c>
      <c r="BH257" s="91">
        <f t="shared" si="33"/>
        <v>36</v>
      </c>
      <c r="BI257" s="91">
        <f t="shared" si="33"/>
        <v>944.55759000000012</v>
      </c>
      <c r="BJ257" s="91">
        <f t="shared" si="33"/>
        <v>174</v>
      </c>
      <c r="BK257" s="91">
        <f t="shared" si="33"/>
        <v>189.91524577469997</v>
      </c>
      <c r="BL257" s="91">
        <f t="shared" si="33"/>
        <v>1160</v>
      </c>
      <c r="BM257" s="91">
        <f t="shared" si="33"/>
        <v>478.97962999999999</v>
      </c>
      <c r="BN257" s="91">
        <f t="shared" si="33"/>
        <v>232</v>
      </c>
      <c r="BO257" s="91">
        <f t="shared" si="33"/>
        <v>176.9317575661</v>
      </c>
      <c r="BP257" s="91">
        <f t="shared" si="33"/>
        <v>739</v>
      </c>
      <c r="BQ257" s="91">
        <f t="shared" si="33"/>
        <v>21.075212000000001</v>
      </c>
      <c r="BR257" s="91">
        <f t="shared" si="33"/>
        <v>42</v>
      </c>
      <c r="BS257" s="91">
        <f t="shared" si="33"/>
        <v>0.73535300000003756</v>
      </c>
      <c r="BT257" s="91">
        <f t="shared" si="33"/>
        <v>1</v>
      </c>
      <c r="BU257" s="91">
        <f t="shared" si="33"/>
        <v>3.0000000000441979E-2</v>
      </c>
      <c r="BV257" s="91">
        <f t="shared" si="33"/>
        <v>0</v>
      </c>
      <c r="BW257" s="110">
        <f t="shared" ref="BW257:BW320" si="34">H257+L257+AI257+AQ257+AU257+AY257+BC257+BG257+BK257+BO257+BS257</f>
        <v>3611.5373830002</v>
      </c>
      <c r="BX257" s="110">
        <f t="shared" ref="BX257:BX320" si="35">C257-BW257</f>
        <v>-3.681999999571417E-3</v>
      </c>
      <c r="BY257" s="56"/>
      <c r="BZ257" s="56"/>
      <c r="CA257" s="56"/>
      <c r="CB257" s="56"/>
      <c r="CC257" s="56"/>
      <c r="CD257" s="56"/>
      <c r="CE257" s="56"/>
      <c r="CF257" s="56"/>
      <c r="CG257" s="56"/>
      <c r="CH257" s="56"/>
      <c r="CI257" s="56"/>
      <c r="CJ257" s="56"/>
      <c r="CK257" s="56"/>
      <c r="CL257" s="56"/>
      <c r="CM257" s="56"/>
      <c r="CN257" s="56"/>
      <c r="CO257" s="56"/>
      <c r="CP257" s="56"/>
      <c r="CQ257" s="56"/>
      <c r="CR257" s="56"/>
      <c r="CS257" s="56"/>
      <c r="CT257" s="56"/>
      <c r="CU257" s="56"/>
      <c r="CV257" s="56"/>
      <c r="CW257" s="56"/>
      <c r="CX257" s="56"/>
      <c r="CY257" s="56"/>
      <c r="CZ257" s="56"/>
      <c r="DA257" s="56"/>
      <c r="DB257" s="56"/>
      <c r="DC257" s="56"/>
      <c r="DD257" s="56"/>
      <c r="DE257" s="56"/>
      <c r="DF257" s="56"/>
      <c r="DG257" s="56"/>
      <c r="DH257" s="56"/>
      <c r="DI257" s="56"/>
      <c r="DJ257" s="56"/>
      <c r="DK257" s="56"/>
      <c r="DL257" s="56"/>
      <c r="DM257" s="56"/>
      <c r="DN257" s="56"/>
      <c r="DO257" s="56"/>
      <c r="DP257" s="56"/>
      <c r="DQ257" s="56"/>
      <c r="DR257" s="56"/>
      <c r="DS257" s="56"/>
      <c r="DT257" s="56"/>
      <c r="DU257" s="56"/>
      <c r="DV257" s="56"/>
      <c r="DW257" s="56"/>
      <c r="DX257" s="56"/>
      <c r="DY257" s="56"/>
      <c r="DZ257" s="56"/>
      <c r="EA257" s="56"/>
      <c r="EB257" s="56"/>
      <c r="EC257" s="56"/>
      <c r="ED257" s="56"/>
      <c r="EE257" s="56"/>
      <c r="EF257" s="56"/>
      <c r="EG257" s="56"/>
      <c r="EH257" s="56"/>
      <c r="EI257" s="56"/>
      <c r="EJ257" s="56"/>
      <c r="EK257" s="56"/>
      <c r="EL257" s="56"/>
      <c r="EM257" s="56"/>
      <c r="EN257" s="56"/>
      <c r="EO257" s="56"/>
      <c r="EP257" s="56"/>
      <c r="EQ257" s="56"/>
      <c r="ER257" s="56"/>
      <c r="ES257" s="56"/>
      <c r="ET257" s="56"/>
      <c r="EU257" s="56"/>
      <c r="EV257" s="56"/>
      <c r="EW257" s="56"/>
      <c r="EX257" s="56"/>
      <c r="EY257" s="56"/>
      <c r="EZ257" s="56"/>
      <c r="FA257" s="56"/>
      <c r="FB257" s="56"/>
      <c r="FC257" s="56"/>
      <c r="FD257" s="56"/>
      <c r="FE257" s="56"/>
      <c r="FF257" s="56"/>
      <c r="FG257" s="56"/>
      <c r="FH257" s="56"/>
      <c r="FI257" s="56"/>
      <c r="FJ257" s="56"/>
      <c r="FK257" s="56"/>
      <c r="FL257" s="56"/>
      <c r="FM257" s="56"/>
      <c r="FN257" s="56"/>
      <c r="FO257" s="56"/>
      <c r="FP257" s="56"/>
      <c r="FQ257" s="56"/>
      <c r="FR257" s="56"/>
      <c r="FS257" s="56"/>
      <c r="FT257" s="56"/>
      <c r="FU257" s="56"/>
      <c r="FV257" s="56"/>
      <c r="FW257" s="56"/>
      <c r="FX257" s="56"/>
      <c r="FY257" s="56"/>
      <c r="FZ257" s="56"/>
      <c r="GA257" s="56"/>
      <c r="GB257" s="56"/>
      <c r="GC257" s="56"/>
      <c r="GD257" s="56"/>
      <c r="GE257" s="56"/>
      <c r="GF257" s="56"/>
      <c r="GG257" s="56"/>
      <c r="GH257" s="56"/>
      <c r="GI257" s="56"/>
      <c r="GJ257" s="56"/>
      <c r="GK257" s="56"/>
      <c r="GL257" s="56"/>
      <c r="GM257" s="56"/>
      <c r="GN257" s="56"/>
      <c r="GO257" s="56"/>
      <c r="GP257" s="56"/>
      <c r="GQ257" s="56"/>
      <c r="GR257" s="56"/>
      <c r="GS257" s="56"/>
      <c r="GT257" s="56"/>
      <c r="GU257" s="56"/>
      <c r="GV257" s="56"/>
      <c r="GW257" s="56"/>
      <c r="GX257" s="56"/>
      <c r="GY257" s="56"/>
      <c r="GZ257" s="56"/>
      <c r="HA257" s="56"/>
      <c r="HB257" s="56"/>
      <c r="HC257" s="56"/>
      <c r="HD257" s="56"/>
      <c r="HE257" s="56"/>
      <c r="HF257" s="56"/>
      <c r="HG257" s="56"/>
      <c r="HH257" s="56"/>
      <c r="HI257" s="56"/>
      <c r="HJ257" s="56"/>
      <c r="HK257" s="56"/>
      <c r="HL257" s="56"/>
      <c r="HM257" s="56"/>
      <c r="HN257" s="56"/>
      <c r="HO257" s="56"/>
      <c r="HP257" s="56"/>
      <c r="HQ257" s="56"/>
      <c r="HR257" s="56"/>
      <c r="HS257" s="56"/>
      <c r="HT257" s="56"/>
      <c r="HU257" s="56"/>
      <c r="HV257" s="56"/>
      <c r="HW257" s="56"/>
      <c r="HX257" s="56"/>
      <c r="HY257" s="56"/>
      <c r="HZ257" s="56"/>
      <c r="IA257" s="56"/>
      <c r="IB257" s="56"/>
      <c r="IC257" s="56"/>
      <c r="ID257" s="56"/>
      <c r="IE257" s="56"/>
      <c r="IF257" s="56"/>
      <c r="IG257" s="56"/>
      <c r="IH257" s="56"/>
      <c r="II257" s="56"/>
      <c r="IJ257" s="56"/>
      <c r="IK257" s="56"/>
      <c r="IL257" s="56"/>
      <c r="IM257" s="56"/>
      <c r="IN257" s="56"/>
      <c r="IO257" s="56"/>
      <c r="IP257" s="56"/>
      <c r="IQ257" s="56"/>
      <c r="IR257" s="56"/>
      <c r="IS257" s="56"/>
      <c r="IT257" s="56"/>
      <c r="IU257" s="56"/>
      <c r="IV257" s="56"/>
    </row>
    <row r="258" spans="1:256" s="49" customFormat="1" ht="20.25" customHeight="1" x14ac:dyDescent="0.15">
      <c r="A258" s="261" t="s">
        <v>87</v>
      </c>
      <c r="B258" s="75" t="s">
        <v>74</v>
      </c>
      <c r="C258" s="74">
        <v>3871.7898829999999</v>
      </c>
      <c r="D258" s="74">
        <v>9590</v>
      </c>
      <c r="E258" s="82">
        <v>52.7839669462887</v>
      </c>
      <c r="F258" s="82">
        <v>12419.054330000001</v>
      </c>
      <c r="G258" s="74">
        <v>2984</v>
      </c>
      <c r="H258" s="74">
        <v>5.8694850000000001</v>
      </c>
      <c r="I258" s="74">
        <v>5</v>
      </c>
      <c r="J258" s="74">
        <v>117</v>
      </c>
      <c r="K258" s="74">
        <v>6</v>
      </c>
      <c r="L258" s="74">
        <v>2976.6849820000002</v>
      </c>
      <c r="M258" s="74">
        <v>4037</v>
      </c>
      <c r="N258" s="74"/>
      <c r="O258" s="74">
        <v>10185.535604000001</v>
      </c>
      <c r="P258" s="74">
        <v>2741</v>
      </c>
      <c r="Q258" s="74">
        <v>32.030814999999997</v>
      </c>
      <c r="R258" s="74">
        <v>25</v>
      </c>
      <c r="S258" s="74"/>
      <c r="T258" s="74">
        <v>201.947563</v>
      </c>
      <c r="U258" s="74">
        <v>38</v>
      </c>
      <c r="V258" s="74">
        <v>2882.5408579999998</v>
      </c>
      <c r="W258" s="74">
        <v>3736</v>
      </c>
      <c r="X258" s="74"/>
      <c r="Y258" s="74">
        <v>9433.2722659999999</v>
      </c>
      <c r="Z258" s="74">
        <v>2512</v>
      </c>
      <c r="AA258" s="74">
        <v>76.376791999999995</v>
      </c>
      <c r="AB258" s="74">
        <v>233</v>
      </c>
      <c r="AC258" s="74">
        <v>551.82116399999995</v>
      </c>
      <c r="AD258" s="74">
        <v>177</v>
      </c>
      <c r="AE258" s="74">
        <v>17.767332</v>
      </c>
      <c r="AF258" s="74">
        <v>68</v>
      </c>
      <c r="AG258" s="74">
        <v>200.44217399999999</v>
      </c>
      <c r="AH258" s="74">
        <v>52</v>
      </c>
      <c r="AI258" s="74">
        <v>436.19811900000002</v>
      </c>
      <c r="AJ258" s="74">
        <v>4274</v>
      </c>
      <c r="AK258" s="74">
        <v>9.5000699999999991</v>
      </c>
      <c r="AL258" s="74">
        <v>10</v>
      </c>
      <c r="AM258" s="74">
        <v>436.19811900000002</v>
      </c>
      <c r="AN258" s="74">
        <v>4274</v>
      </c>
      <c r="AO258" s="74">
        <v>9.5000699999999991</v>
      </c>
      <c r="AP258" s="74">
        <v>10</v>
      </c>
      <c r="AQ258" s="74">
        <v>28.672889999999999</v>
      </c>
      <c r="AR258" s="74">
        <v>251</v>
      </c>
      <c r="AS258" s="74">
        <v>0.16700000000000001</v>
      </c>
      <c r="AT258" s="74">
        <v>3</v>
      </c>
      <c r="AU258" s="74">
        <v>0</v>
      </c>
      <c r="AV258" s="74">
        <v>0</v>
      </c>
      <c r="AW258" s="74">
        <v>0</v>
      </c>
      <c r="AX258" s="74">
        <v>0</v>
      </c>
      <c r="AY258" s="74">
        <v>0</v>
      </c>
      <c r="AZ258" s="74">
        <v>0</v>
      </c>
      <c r="BA258" s="74">
        <v>0</v>
      </c>
      <c r="BB258" s="74">
        <v>0</v>
      </c>
      <c r="BC258" s="74">
        <v>0</v>
      </c>
      <c r="BD258" s="74">
        <v>0</v>
      </c>
      <c r="BE258" s="74">
        <v>0</v>
      </c>
      <c r="BF258" s="74">
        <v>0</v>
      </c>
      <c r="BG258" s="74">
        <v>216.05389099999999</v>
      </c>
      <c r="BH258" s="74">
        <v>61</v>
      </c>
      <c r="BI258" s="74">
        <v>1487.482978</v>
      </c>
      <c r="BJ258" s="74">
        <v>112</v>
      </c>
      <c r="BK258" s="74">
        <v>208.31051600000001</v>
      </c>
      <c r="BL258" s="74">
        <v>961</v>
      </c>
      <c r="BM258" s="74">
        <v>619.36867800000005</v>
      </c>
      <c r="BN258" s="74">
        <v>112</v>
      </c>
      <c r="BO258" s="74">
        <v>0</v>
      </c>
      <c r="BP258" s="74">
        <v>1</v>
      </c>
      <c r="BQ258" s="74">
        <v>0</v>
      </c>
      <c r="BR258" s="74">
        <v>0</v>
      </c>
      <c r="BS258" s="74">
        <v>-5.9685589803848395E-13</v>
      </c>
      <c r="BT258" s="74">
        <v>0</v>
      </c>
      <c r="BU258" s="74">
        <v>-1.59161572810262E-12</v>
      </c>
      <c r="BV258" s="74">
        <v>0</v>
      </c>
      <c r="BW258" s="110">
        <f t="shared" si="34"/>
        <v>3871.7898829999999</v>
      </c>
      <c r="BX258" s="110">
        <f t="shared" si="35"/>
        <v>0</v>
      </c>
      <c r="IS258" s="59"/>
      <c r="IT258" s="59"/>
      <c r="IU258" s="59"/>
      <c r="IV258" s="59"/>
    </row>
    <row r="259" spans="1:256" s="49" customFormat="1" ht="20.25" customHeight="1" x14ac:dyDescent="0.15">
      <c r="A259" s="261"/>
      <c r="B259" s="75" t="s">
        <v>32</v>
      </c>
      <c r="C259" s="76">
        <v>2171.935759</v>
      </c>
      <c r="D259" s="76">
        <v>3336</v>
      </c>
      <c r="E259" s="82">
        <v>46.025162020932598</v>
      </c>
      <c r="F259" s="82">
        <v>9402.8823680000005</v>
      </c>
      <c r="G259" s="76">
        <v>3398</v>
      </c>
      <c r="H259" s="76">
        <v>2.6664E-2</v>
      </c>
      <c r="I259" s="76">
        <v>1</v>
      </c>
      <c r="J259" s="76">
        <v>8.0433620000000001</v>
      </c>
      <c r="K259" s="76">
        <v>3</v>
      </c>
      <c r="L259" s="76">
        <v>1991.466817</v>
      </c>
      <c r="M259" s="76">
        <v>2850</v>
      </c>
      <c r="N259" s="76">
        <v>46.343400101731802</v>
      </c>
      <c r="O259" s="76">
        <v>8625.0061010000009</v>
      </c>
      <c r="P259" s="76">
        <v>2714</v>
      </c>
      <c r="Q259" s="76">
        <v>413.88580999999999</v>
      </c>
      <c r="R259" s="76">
        <v>804</v>
      </c>
      <c r="S259" s="76">
        <v>3805.4091253878901</v>
      </c>
      <c r="T259" s="76">
        <v>1986.4843430000001</v>
      </c>
      <c r="U259" s="76">
        <v>662</v>
      </c>
      <c r="V259" s="76">
        <v>1990.877223</v>
      </c>
      <c r="W259" s="76">
        <v>2845</v>
      </c>
      <c r="X259" s="76">
        <v>46.352515333958998</v>
      </c>
      <c r="Y259" s="76">
        <v>8610.2621010000003</v>
      </c>
      <c r="Z259" s="76">
        <v>2706</v>
      </c>
      <c r="AA259" s="76">
        <v>0.577268</v>
      </c>
      <c r="AB259" s="76">
        <v>4</v>
      </c>
      <c r="AC259" s="76">
        <v>2.2240000000000002</v>
      </c>
      <c r="AD259" s="76">
        <v>6</v>
      </c>
      <c r="AE259" s="76">
        <v>1.2326E-2</v>
      </c>
      <c r="AF259" s="76">
        <v>1</v>
      </c>
      <c r="AG259" s="76">
        <v>12.52</v>
      </c>
      <c r="AH259" s="76">
        <v>2</v>
      </c>
      <c r="AI259" s="76">
        <v>55.878892999999998</v>
      </c>
      <c r="AJ259" s="76">
        <v>242</v>
      </c>
      <c r="AK259" s="76">
        <v>13.180666</v>
      </c>
      <c r="AL259" s="76">
        <v>60</v>
      </c>
      <c r="AM259" s="76">
        <v>55.878892999999998</v>
      </c>
      <c r="AN259" s="76">
        <v>242</v>
      </c>
      <c r="AO259" s="76">
        <v>13.180666</v>
      </c>
      <c r="AP259" s="76">
        <v>60</v>
      </c>
      <c r="AQ259" s="76">
        <v>0.56379900000000005</v>
      </c>
      <c r="AR259" s="76">
        <v>11</v>
      </c>
      <c r="AS259" s="76">
        <v>30.545117000000001</v>
      </c>
      <c r="AT259" s="76">
        <v>129</v>
      </c>
      <c r="AU259" s="76">
        <v>0</v>
      </c>
      <c r="AV259" s="76">
        <v>0</v>
      </c>
      <c r="AW259" s="76">
        <v>0</v>
      </c>
      <c r="AX259" s="76">
        <v>0</v>
      </c>
      <c r="AY259" s="76">
        <v>0</v>
      </c>
      <c r="AZ259" s="76">
        <v>0</v>
      </c>
      <c r="BA259" s="76">
        <v>0</v>
      </c>
      <c r="BB259" s="76">
        <v>0</v>
      </c>
      <c r="BC259" s="76">
        <v>0</v>
      </c>
      <c r="BD259" s="76">
        <v>0</v>
      </c>
      <c r="BE259" s="76">
        <v>0</v>
      </c>
      <c r="BF259" s="76">
        <v>0</v>
      </c>
      <c r="BG259" s="76">
        <v>85.001495000000006</v>
      </c>
      <c r="BH259" s="76">
        <v>35</v>
      </c>
      <c r="BI259" s="76">
        <v>497.118268</v>
      </c>
      <c r="BJ259" s="76">
        <v>197</v>
      </c>
      <c r="BK259" s="76">
        <v>22.385968999999999</v>
      </c>
      <c r="BL259" s="76">
        <v>40</v>
      </c>
      <c r="BM259" s="76">
        <v>189.68192400000001</v>
      </c>
      <c r="BN259" s="76">
        <v>182</v>
      </c>
      <c r="BO259" s="76">
        <v>16.612121999999999</v>
      </c>
      <c r="BP259" s="76">
        <v>157</v>
      </c>
      <c r="BQ259" s="76">
        <v>39.306930000000001</v>
      </c>
      <c r="BR259" s="76">
        <v>113</v>
      </c>
      <c r="BS259" s="76">
        <v>0</v>
      </c>
      <c r="BT259" s="76">
        <v>0</v>
      </c>
      <c r="BU259" s="76">
        <v>0</v>
      </c>
      <c r="BV259" s="76">
        <v>0</v>
      </c>
      <c r="BW259" s="110">
        <f t="shared" si="34"/>
        <v>2171.935759</v>
      </c>
      <c r="BX259" s="110">
        <f t="shared" si="35"/>
        <v>0</v>
      </c>
      <c r="IS259" s="59"/>
      <c r="IT259" s="59"/>
      <c r="IU259" s="59"/>
      <c r="IV259" s="59"/>
    </row>
    <row r="260" spans="1:256" s="49" customFormat="1" ht="20.25" customHeight="1" x14ac:dyDescent="0.15">
      <c r="A260" s="261"/>
      <c r="B260" s="75" t="s">
        <v>33</v>
      </c>
      <c r="C260" s="74">
        <v>381.47417499990001</v>
      </c>
      <c r="D260" s="74">
        <v>899</v>
      </c>
      <c r="E260" s="82">
        <v>82.426668271815927</v>
      </c>
      <c r="F260" s="82">
        <v>816.72347699999989</v>
      </c>
      <c r="G260" s="74">
        <v>882</v>
      </c>
      <c r="H260" s="76">
        <v>0</v>
      </c>
      <c r="I260" s="76">
        <v>0</v>
      </c>
      <c r="J260" s="76">
        <v>0</v>
      </c>
      <c r="K260" s="76">
        <v>0</v>
      </c>
      <c r="L260" s="74">
        <v>114.5396708243</v>
      </c>
      <c r="M260" s="74">
        <v>197</v>
      </c>
      <c r="N260" s="74">
        <v>38.621642562576483</v>
      </c>
      <c r="O260" s="74">
        <v>633.13192400000003</v>
      </c>
      <c r="P260" s="74">
        <v>193</v>
      </c>
      <c r="Q260" s="74">
        <v>22.216692999999999</v>
      </c>
      <c r="R260" s="74">
        <v>20</v>
      </c>
      <c r="S260" s="74">
        <v>179.40967530332784</v>
      </c>
      <c r="T260" s="74">
        <v>29.345980999999998</v>
      </c>
      <c r="U260" s="74">
        <v>11</v>
      </c>
      <c r="V260" s="76">
        <v>112.2476268243</v>
      </c>
      <c r="W260" s="76">
        <v>187</v>
      </c>
      <c r="X260" s="74">
        <v>38.203814510231915</v>
      </c>
      <c r="Y260" s="76">
        <v>600.71646399999997</v>
      </c>
      <c r="Z260" s="76">
        <v>179</v>
      </c>
      <c r="AA260" s="74">
        <v>2.092044</v>
      </c>
      <c r="AB260" s="74">
        <v>9</v>
      </c>
      <c r="AC260" s="74">
        <v>32.320959999999999</v>
      </c>
      <c r="AD260" s="74">
        <v>13</v>
      </c>
      <c r="AE260" s="74">
        <v>0.2</v>
      </c>
      <c r="AF260" s="74">
        <v>1</v>
      </c>
      <c r="AG260" s="74">
        <v>9.4500000000000001E-2</v>
      </c>
      <c r="AH260" s="74">
        <v>1</v>
      </c>
      <c r="AI260" s="76">
        <v>60.092508135700008</v>
      </c>
      <c r="AJ260" s="76">
        <v>559</v>
      </c>
      <c r="AK260" s="74">
        <v>66.894130000000004</v>
      </c>
      <c r="AL260" s="74">
        <v>585</v>
      </c>
      <c r="AM260" s="76">
        <v>60.092508135700001</v>
      </c>
      <c r="AN260" s="76">
        <v>559</v>
      </c>
      <c r="AO260" s="74">
        <v>66.894130000000004</v>
      </c>
      <c r="AP260" s="74">
        <v>585</v>
      </c>
      <c r="AQ260" s="76">
        <v>13.380896291999999</v>
      </c>
      <c r="AR260" s="76">
        <v>35</v>
      </c>
      <c r="AS260" s="74">
        <v>3.17</v>
      </c>
      <c r="AT260" s="74">
        <v>27</v>
      </c>
      <c r="AU260" s="76">
        <v>0</v>
      </c>
      <c r="AV260" s="76">
        <v>0</v>
      </c>
      <c r="AW260" s="74">
        <v>14.9</v>
      </c>
      <c r="AX260" s="74">
        <v>4</v>
      </c>
      <c r="AY260" s="76">
        <v>0</v>
      </c>
      <c r="AZ260" s="76">
        <v>0</v>
      </c>
      <c r="BA260" s="74">
        <v>0</v>
      </c>
      <c r="BB260" s="74">
        <v>0</v>
      </c>
      <c r="BC260" s="76">
        <v>0</v>
      </c>
      <c r="BD260" s="76">
        <v>0</v>
      </c>
      <c r="BE260" s="74">
        <v>0</v>
      </c>
      <c r="BF260" s="74">
        <v>0</v>
      </c>
      <c r="BG260" s="76">
        <v>48.122333487299997</v>
      </c>
      <c r="BH260" s="76">
        <v>24</v>
      </c>
      <c r="BI260" s="74">
        <v>83.710883999999993</v>
      </c>
      <c r="BJ260" s="74">
        <v>40</v>
      </c>
      <c r="BK260" s="76">
        <v>133.10059898719999</v>
      </c>
      <c r="BL260" s="76">
        <v>5</v>
      </c>
      <c r="BM260" s="74">
        <v>6.2324989999999998</v>
      </c>
      <c r="BN260" s="74">
        <v>29</v>
      </c>
      <c r="BO260" s="76">
        <v>12.2381672734</v>
      </c>
      <c r="BP260" s="76">
        <v>79</v>
      </c>
      <c r="BQ260" s="74">
        <v>8.6840399999999995</v>
      </c>
      <c r="BR260" s="74">
        <v>4</v>
      </c>
      <c r="BS260" s="76">
        <v>5.1514348342607263E-14</v>
      </c>
      <c r="BT260" s="76">
        <v>0</v>
      </c>
      <c r="BU260" s="74">
        <v>-2.8421709430404007E-14</v>
      </c>
      <c r="BV260" s="74">
        <v>0</v>
      </c>
      <c r="BW260" s="110">
        <f t="shared" si="34"/>
        <v>381.47417499990001</v>
      </c>
      <c r="BX260" s="110">
        <f t="shared" si="35"/>
        <v>0</v>
      </c>
      <c r="IS260" s="59"/>
      <c r="IT260" s="59"/>
      <c r="IU260" s="59"/>
      <c r="IV260" s="59"/>
    </row>
    <row r="261" spans="1:256" s="49" customFormat="1" ht="20.25" customHeight="1" x14ac:dyDescent="0.15">
      <c r="A261" s="261"/>
      <c r="B261" s="75" t="s">
        <v>117</v>
      </c>
      <c r="C261" s="74">
        <v>68.311899999999994</v>
      </c>
      <c r="D261" s="74">
        <v>151</v>
      </c>
      <c r="E261" s="82">
        <v>83.3700317248869</v>
      </c>
      <c r="F261" s="82">
        <v>377.13766099999998</v>
      </c>
      <c r="G261" s="74">
        <v>81</v>
      </c>
      <c r="H261" s="74">
        <v>0</v>
      </c>
      <c r="I261" s="74">
        <v>0</v>
      </c>
      <c r="J261" s="74">
        <v>1.8598079999999999</v>
      </c>
      <c r="K261" s="74">
        <v>1</v>
      </c>
      <c r="L261" s="74">
        <v>43.171433</v>
      </c>
      <c r="M261" s="74">
        <v>133</v>
      </c>
      <c r="N261" s="74">
        <v>62.215613683983101</v>
      </c>
      <c r="O261" s="74">
        <v>118.562236</v>
      </c>
      <c r="P261" s="74">
        <v>28</v>
      </c>
      <c r="Q261" s="74">
        <v>0</v>
      </c>
      <c r="R261" s="74"/>
      <c r="S261" s="74" t="e">
        <v>#DIV/0!</v>
      </c>
      <c r="T261" s="74">
        <v>0</v>
      </c>
      <c r="U261" s="74">
        <v>0</v>
      </c>
      <c r="V261" s="74">
        <v>41.271425000000001</v>
      </c>
      <c r="W261" s="74">
        <v>126</v>
      </c>
      <c r="X261" s="74">
        <v>63.496781976656898</v>
      </c>
      <c r="Y261" s="74">
        <v>105.60696799999999</v>
      </c>
      <c r="Z261" s="74">
        <v>24</v>
      </c>
      <c r="AA261" s="74">
        <v>1.8264609999999999</v>
      </c>
      <c r="AB261" s="74">
        <v>6</v>
      </c>
      <c r="AC261" s="74">
        <v>12.955268</v>
      </c>
      <c r="AD261" s="74">
        <v>4</v>
      </c>
      <c r="AE261" s="74">
        <v>7.3547000000000001E-2</v>
      </c>
      <c r="AF261" s="74">
        <v>1</v>
      </c>
      <c r="AG261" s="74">
        <v>0</v>
      </c>
      <c r="AH261" s="74">
        <v>0</v>
      </c>
      <c r="AI261" s="74"/>
      <c r="AJ261" s="74"/>
      <c r="AK261" s="74"/>
      <c r="AL261" s="74"/>
      <c r="AM261" s="74"/>
      <c r="AN261" s="74"/>
      <c r="AO261" s="74"/>
      <c r="AP261" s="74"/>
      <c r="AQ261" s="74"/>
      <c r="AR261" s="74"/>
      <c r="AS261" s="74">
        <v>1.9094E-2</v>
      </c>
      <c r="AT261" s="74">
        <v>1</v>
      </c>
      <c r="AU261" s="74">
        <v>0</v>
      </c>
      <c r="AV261" s="74">
        <v>0</v>
      </c>
      <c r="AW261" s="74">
        <v>2.7842790000000002</v>
      </c>
      <c r="AX261" s="74">
        <v>1</v>
      </c>
      <c r="AY261" s="74"/>
      <c r="AZ261" s="74"/>
      <c r="BA261" s="74">
        <v>0</v>
      </c>
      <c r="BB261" s="74">
        <v>0</v>
      </c>
      <c r="BC261" s="74">
        <v>0</v>
      </c>
      <c r="BD261" s="74">
        <v>0</v>
      </c>
      <c r="BE261" s="74">
        <v>0</v>
      </c>
      <c r="BF261" s="74">
        <v>0</v>
      </c>
      <c r="BG261" s="74">
        <v>10.149386</v>
      </c>
      <c r="BH261" s="74">
        <v>6</v>
      </c>
      <c r="BI261" s="74">
        <v>28.989070999999999</v>
      </c>
      <c r="BJ261" s="74">
        <v>4</v>
      </c>
      <c r="BK261" s="74">
        <v>13.134392999999999</v>
      </c>
      <c r="BL261" s="74">
        <v>8</v>
      </c>
      <c r="BM261" s="74">
        <v>216.22320999999999</v>
      </c>
      <c r="BN261" s="74">
        <v>42</v>
      </c>
      <c r="BO261" s="74">
        <v>1.8566879999999999</v>
      </c>
      <c r="BP261" s="74">
        <v>4</v>
      </c>
      <c r="BQ261" s="74">
        <v>8.6999630000000003</v>
      </c>
      <c r="BR261" s="74">
        <v>4</v>
      </c>
      <c r="BS261" s="74"/>
      <c r="BT261" s="74"/>
      <c r="BU261" s="74"/>
      <c r="BV261" s="74"/>
      <c r="BW261" s="110">
        <f t="shared" si="34"/>
        <v>68.311900000000009</v>
      </c>
      <c r="BX261" s="110">
        <f t="shared" si="35"/>
        <v>0</v>
      </c>
      <c r="IS261" s="59"/>
      <c r="IT261" s="59"/>
      <c r="IU261" s="59"/>
      <c r="IV261" s="59"/>
    </row>
    <row r="262" spans="1:256" s="53" customFormat="1" ht="20.25" customHeight="1" x14ac:dyDescent="0.15">
      <c r="A262" s="261"/>
      <c r="B262" s="69" t="s">
        <v>31</v>
      </c>
      <c r="C262" s="74">
        <v>680.66701399999999</v>
      </c>
      <c r="D262" s="74">
        <v>1740</v>
      </c>
      <c r="E262" s="82">
        <v>42.6368440577588</v>
      </c>
      <c r="F262" s="82">
        <v>2699.3157540000002</v>
      </c>
      <c r="G262" s="74">
        <v>668</v>
      </c>
      <c r="H262" s="74">
        <v>0</v>
      </c>
      <c r="I262" s="74">
        <v>0</v>
      </c>
      <c r="J262" s="74">
        <v>42.7</v>
      </c>
      <c r="K262" s="74">
        <v>3</v>
      </c>
      <c r="L262" s="74">
        <v>591.64139999999998</v>
      </c>
      <c r="M262" s="74">
        <v>953</v>
      </c>
      <c r="N262" s="74">
        <v>51.725967586034599</v>
      </c>
      <c r="O262" s="74">
        <v>1982.948854</v>
      </c>
      <c r="P262" s="74">
        <v>490</v>
      </c>
      <c r="Q262" s="74">
        <v>48.984448</v>
      </c>
      <c r="R262" s="74">
        <v>111</v>
      </c>
      <c r="S262" s="74">
        <v>38.709798046688803</v>
      </c>
      <c r="T262" s="74">
        <v>84.234416999999993</v>
      </c>
      <c r="U262" s="74">
        <v>37</v>
      </c>
      <c r="V262" s="74">
        <v>580.651253</v>
      </c>
      <c r="W262" s="74">
        <v>910</v>
      </c>
      <c r="X262" s="74">
        <v>51.384412281687801</v>
      </c>
      <c r="Y262" s="74">
        <v>1900.232931</v>
      </c>
      <c r="Z262" s="74">
        <v>468</v>
      </c>
      <c r="AA262" s="74">
        <v>8.7711469999999991</v>
      </c>
      <c r="AB262" s="74">
        <v>37</v>
      </c>
      <c r="AC262" s="74">
        <v>75.675922999999997</v>
      </c>
      <c r="AD262" s="74">
        <v>21</v>
      </c>
      <c r="AE262" s="74">
        <v>2.2189999999999999</v>
      </c>
      <c r="AF262" s="74">
        <v>6</v>
      </c>
      <c r="AG262" s="74">
        <v>7.04</v>
      </c>
      <c r="AH262" s="74">
        <v>1</v>
      </c>
      <c r="AI262" s="74">
        <v>43.935974000000002</v>
      </c>
      <c r="AJ262" s="74">
        <v>289</v>
      </c>
      <c r="AK262" s="74">
        <v>10.368</v>
      </c>
      <c r="AL262" s="74">
        <v>71</v>
      </c>
      <c r="AM262" s="74">
        <v>43.935974000000002</v>
      </c>
      <c r="AN262" s="74">
        <v>289</v>
      </c>
      <c r="AO262" s="74">
        <v>10.368</v>
      </c>
      <c r="AP262" s="74">
        <v>71</v>
      </c>
      <c r="AQ262" s="74">
        <v>0.33979999999999999</v>
      </c>
      <c r="AR262" s="74">
        <v>1</v>
      </c>
      <c r="AS262" s="74">
        <v>0</v>
      </c>
      <c r="AT262" s="74">
        <v>0</v>
      </c>
      <c r="AU262" s="74">
        <v>0</v>
      </c>
      <c r="AV262" s="74">
        <v>0</v>
      </c>
      <c r="AW262" s="74">
        <v>65.171499999999995</v>
      </c>
      <c r="AX262" s="74">
        <v>15</v>
      </c>
      <c r="AY262" s="74">
        <v>0</v>
      </c>
      <c r="AZ262" s="74">
        <v>0</v>
      </c>
      <c r="BA262" s="74">
        <v>0</v>
      </c>
      <c r="BB262" s="74">
        <v>0</v>
      </c>
      <c r="BC262" s="74">
        <v>0</v>
      </c>
      <c r="BD262" s="74">
        <v>0</v>
      </c>
      <c r="BE262" s="74">
        <v>0</v>
      </c>
      <c r="BF262" s="74">
        <v>0</v>
      </c>
      <c r="BG262" s="74">
        <v>0.42</v>
      </c>
      <c r="BH262" s="74">
        <v>3</v>
      </c>
      <c r="BI262" s="74">
        <v>48.7</v>
      </c>
      <c r="BJ262" s="74">
        <v>15</v>
      </c>
      <c r="BK262" s="74">
        <v>0</v>
      </c>
      <c r="BL262" s="74">
        <v>13</v>
      </c>
      <c r="BM262" s="74">
        <v>510.35</v>
      </c>
      <c r="BN262" s="74">
        <v>63</v>
      </c>
      <c r="BO262" s="74">
        <v>44.329839999999997</v>
      </c>
      <c r="BP262" s="74">
        <v>481</v>
      </c>
      <c r="BQ262" s="74">
        <v>39.077399999999997</v>
      </c>
      <c r="BR262" s="74">
        <v>11</v>
      </c>
      <c r="BS262" s="74">
        <v>0</v>
      </c>
      <c r="BT262" s="74">
        <v>0</v>
      </c>
      <c r="BU262" s="74">
        <v>0</v>
      </c>
      <c r="BV262" s="74">
        <v>0</v>
      </c>
      <c r="BW262" s="110">
        <f t="shared" si="34"/>
        <v>680.66701399999988</v>
      </c>
      <c r="BX262" s="110">
        <f t="shared" si="35"/>
        <v>0</v>
      </c>
      <c r="BY262" s="114"/>
      <c r="BZ262" s="114"/>
      <c r="CA262" s="114"/>
      <c r="CB262" s="114"/>
      <c r="CC262" s="114"/>
      <c r="CD262" s="114"/>
      <c r="CE262" s="114"/>
      <c r="CF262" s="114"/>
      <c r="CG262" s="114"/>
      <c r="CH262" s="114"/>
      <c r="CI262" s="114"/>
      <c r="CJ262" s="114"/>
      <c r="CK262" s="114"/>
      <c r="CL262" s="114"/>
      <c r="CM262" s="114"/>
      <c r="CN262" s="114"/>
      <c r="CO262" s="114"/>
      <c r="CP262" s="114"/>
      <c r="CQ262" s="114"/>
      <c r="CR262" s="114"/>
      <c r="CS262" s="114"/>
      <c r="CT262" s="114"/>
      <c r="CU262" s="114"/>
      <c r="CV262" s="114"/>
      <c r="CW262" s="114"/>
      <c r="CX262" s="114"/>
      <c r="CY262" s="114"/>
      <c r="CZ262" s="114"/>
      <c r="DA262" s="114"/>
      <c r="DB262" s="114"/>
      <c r="DC262" s="114"/>
      <c r="DD262" s="114"/>
      <c r="DE262" s="114"/>
      <c r="DF262" s="114"/>
      <c r="DG262" s="114"/>
      <c r="DH262" s="114"/>
      <c r="DI262" s="114"/>
      <c r="DJ262" s="114"/>
      <c r="DK262" s="114"/>
      <c r="DL262" s="114"/>
      <c r="DM262" s="114"/>
      <c r="DN262" s="114"/>
      <c r="DO262" s="114"/>
      <c r="DP262" s="114"/>
      <c r="DQ262" s="114"/>
      <c r="DR262" s="114"/>
      <c r="DS262" s="114"/>
      <c r="DT262" s="114"/>
      <c r="DU262" s="114"/>
      <c r="DV262" s="114"/>
      <c r="DW262" s="114"/>
      <c r="DX262" s="114"/>
      <c r="DY262" s="114"/>
      <c r="DZ262" s="114"/>
      <c r="EA262" s="114"/>
      <c r="EB262" s="114"/>
      <c r="EC262" s="114"/>
      <c r="ED262" s="114"/>
      <c r="EE262" s="114"/>
      <c r="EF262" s="114"/>
      <c r="EG262" s="114"/>
      <c r="EH262" s="114"/>
      <c r="EI262" s="114"/>
      <c r="EJ262" s="114"/>
      <c r="EK262" s="114"/>
      <c r="EL262" s="114"/>
      <c r="EM262" s="114"/>
      <c r="EN262" s="114"/>
      <c r="EO262" s="114"/>
      <c r="EP262" s="114"/>
      <c r="EQ262" s="114"/>
      <c r="ER262" s="114"/>
      <c r="ES262" s="114"/>
      <c r="ET262" s="114"/>
      <c r="EU262" s="114"/>
      <c r="EV262" s="114"/>
      <c r="EW262" s="114"/>
      <c r="EX262" s="114"/>
      <c r="EY262" s="114"/>
      <c r="EZ262" s="114"/>
      <c r="FA262" s="114"/>
      <c r="FB262" s="114"/>
      <c r="FC262" s="114"/>
      <c r="FD262" s="114"/>
      <c r="FE262" s="114"/>
      <c r="FF262" s="114"/>
      <c r="FG262" s="114"/>
      <c r="FH262" s="114"/>
      <c r="FI262" s="114"/>
      <c r="FJ262" s="114"/>
      <c r="FK262" s="114"/>
      <c r="FL262" s="114"/>
      <c r="FM262" s="114"/>
      <c r="FN262" s="114"/>
      <c r="FO262" s="114"/>
      <c r="FP262" s="114"/>
      <c r="FQ262" s="114"/>
      <c r="FR262" s="114"/>
      <c r="FS262" s="114"/>
      <c r="FT262" s="114"/>
      <c r="FU262" s="114"/>
      <c r="FV262" s="114"/>
      <c r="FW262" s="114"/>
      <c r="FX262" s="114"/>
      <c r="FY262" s="114"/>
      <c r="FZ262" s="114"/>
      <c r="GA262" s="114"/>
      <c r="GB262" s="114"/>
      <c r="GC262" s="114"/>
      <c r="GD262" s="114"/>
      <c r="GE262" s="114"/>
      <c r="GF262" s="114"/>
      <c r="GG262" s="114"/>
      <c r="GH262" s="114"/>
      <c r="GI262" s="114"/>
      <c r="GJ262" s="114"/>
      <c r="GK262" s="114"/>
      <c r="GL262" s="114"/>
      <c r="GM262" s="114"/>
      <c r="GN262" s="114"/>
      <c r="GO262" s="114"/>
      <c r="GP262" s="114"/>
      <c r="GQ262" s="114"/>
      <c r="GR262" s="114"/>
      <c r="GS262" s="114"/>
      <c r="GT262" s="114"/>
      <c r="GU262" s="114"/>
      <c r="GV262" s="114"/>
      <c r="GW262" s="114"/>
      <c r="GX262" s="114"/>
      <c r="GY262" s="114"/>
      <c r="GZ262" s="114"/>
      <c r="HA262" s="114"/>
      <c r="HB262" s="114"/>
      <c r="HC262" s="114"/>
      <c r="HD262" s="114"/>
      <c r="HE262" s="114"/>
      <c r="HF262" s="114"/>
      <c r="HG262" s="114"/>
      <c r="HH262" s="114"/>
      <c r="HI262" s="114"/>
      <c r="HJ262" s="114"/>
      <c r="HK262" s="114"/>
      <c r="HL262" s="114"/>
      <c r="HM262" s="114"/>
      <c r="HN262" s="114"/>
      <c r="HO262" s="114"/>
      <c r="HP262" s="114"/>
      <c r="HQ262" s="114"/>
      <c r="HR262" s="114"/>
      <c r="HS262" s="114"/>
      <c r="HT262" s="114"/>
      <c r="HU262" s="114"/>
      <c r="HV262" s="114"/>
      <c r="HW262" s="114"/>
      <c r="HX262" s="114"/>
      <c r="HY262" s="114"/>
      <c r="HZ262" s="114"/>
      <c r="IA262" s="114"/>
      <c r="IB262" s="114"/>
      <c r="IC262" s="114"/>
      <c r="ID262" s="114"/>
      <c r="IE262" s="114"/>
      <c r="IF262" s="114"/>
      <c r="IG262" s="114"/>
      <c r="IH262" s="114"/>
      <c r="II262" s="114"/>
      <c r="IJ262" s="114"/>
      <c r="IK262" s="114"/>
      <c r="IL262" s="114"/>
      <c r="IM262" s="114"/>
      <c r="IN262" s="114"/>
      <c r="IO262" s="114"/>
      <c r="IP262" s="114"/>
      <c r="IQ262" s="114"/>
      <c r="IR262" s="114"/>
      <c r="IS262" s="114"/>
      <c r="IT262" s="114"/>
      <c r="IU262" s="114"/>
      <c r="IV262" s="114"/>
    </row>
    <row r="263" spans="1:256" s="53" customFormat="1" ht="20.25" customHeight="1" x14ac:dyDescent="0.15">
      <c r="A263" s="261"/>
      <c r="B263" s="69" t="s">
        <v>46</v>
      </c>
      <c r="C263" s="74">
        <v>192.764477</v>
      </c>
      <c r="D263" s="74">
        <v>545</v>
      </c>
      <c r="E263" s="82">
        <v>66.516126299128501</v>
      </c>
      <c r="F263" s="82">
        <v>491.42128300000002</v>
      </c>
      <c r="G263" s="74">
        <v>282</v>
      </c>
      <c r="H263" s="74">
        <v>0</v>
      </c>
      <c r="I263" s="74">
        <v>0</v>
      </c>
      <c r="J263" s="74">
        <v>0</v>
      </c>
      <c r="K263" s="74">
        <v>0</v>
      </c>
      <c r="L263" s="74">
        <v>113.924477</v>
      </c>
      <c r="M263" s="74">
        <v>333</v>
      </c>
      <c r="N263" s="74">
        <v>43.2117896398182</v>
      </c>
      <c r="O263" s="74">
        <v>377.99128300000001</v>
      </c>
      <c r="P263" s="74">
        <v>192</v>
      </c>
      <c r="Q263" s="74">
        <v>25.445627000000002</v>
      </c>
      <c r="R263" s="74">
        <v>48</v>
      </c>
      <c r="S263" s="74">
        <v>56.898657502045701</v>
      </c>
      <c r="T263" s="74">
        <v>35.326301000000001</v>
      </c>
      <c r="U263" s="74">
        <v>14</v>
      </c>
      <c r="V263" s="74">
        <v>110.843107</v>
      </c>
      <c r="W263" s="74">
        <v>306</v>
      </c>
      <c r="X263" s="74">
        <v>46.273484189069798</v>
      </c>
      <c r="Y263" s="74">
        <v>339.659153</v>
      </c>
      <c r="Z263" s="74">
        <v>145</v>
      </c>
      <c r="AA263" s="74">
        <v>3.0813700000000002</v>
      </c>
      <c r="AB263" s="74">
        <v>27</v>
      </c>
      <c r="AC263" s="74">
        <v>38.332129999999999</v>
      </c>
      <c r="AD263" s="74">
        <v>47</v>
      </c>
      <c r="AE263" s="74">
        <v>0</v>
      </c>
      <c r="AF263" s="74">
        <v>0</v>
      </c>
      <c r="AG263" s="74">
        <v>0</v>
      </c>
      <c r="AH263" s="74">
        <v>0</v>
      </c>
      <c r="AI263" s="74">
        <v>0</v>
      </c>
      <c r="AJ263" s="74">
        <v>0</v>
      </c>
      <c r="AK263" s="74">
        <v>0</v>
      </c>
      <c r="AL263" s="74">
        <v>0</v>
      </c>
      <c r="AM263" s="74">
        <v>0</v>
      </c>
      <c r="AN263" s="74">
        <v>0</v>
      </c>
      <c r="AO263" s="74">
        <v>0</v>
      </c>
      <c r="AP263" s="74">
        <v>0</v>
      </c>
      <c r="AQ263" s="74">
        <v>0</v>
      </c>
      <c r="AR263" s="74">
        <v>0</v>
      </c>
      <c r="AS263" s="74">
        <v>0</v>
      </c>
      <c r="AT263" s="74">
        <v>0</v>
      </c>
      <c r="AU263" s="74">
        <v>0</v>
      </c>
      <c r="AV263" s="74">
        <v>0</v>
      </c>
      <c r="AW263" s="74">
        <v>0</v>
      </c>
      <c r="AX263" s="74">
        <v>0</v>
      </c>
      <c r="AY263" s="74">
        <v>0</v>
      </c>
      <c r="AZ263" s="74">
        <v>0</v>
      </c>
      <c r="BA263" s="74">
        <v>0</v>
      </c>
      <c r="BB263" s="74">
        <v>0</v>
      </c>
      <c r="BC263" s="74">
        <v>0</v>
      </c>
      <c r="BD263" s="74">
        <v>4</v>
      </c>
      <c r="BE263" s="74">
        <v>0</v>
      </c>
      <c r="BF263" s="74">
        <v>0</v>
      </c>
      <c r="BG263" s="74">
        <v>4.88</v>
      </c>
      <c r="BH263" s="74">
        <v>4</v>
      </c>
      <c r="BI263" s="74">
        <v>2</v>
      </c>
      <c r="BJ263" s="74">
        <v>7</v>
      </c>
      <c r="BK263" s="74">
        <v>73.959999999999994</v>
      </c>
      <c r="BL263" s="74">
        <v>204</v>
      </c>
      <c r="BM263" s="74">
        <v>111.43</v>
      </c>
      <c r="BN263" s="74">
        <v>83</v>
      </c>
      <c r="BO263" s="74">
        <v>0</v>
      </c>
      <c r="BP263" s="74">
        <v>0</v>
      </c>
      <c r="BQ263" s="74">
        <v>0</v>
      </c>
      <c r="BR263" s="74">
        <v>0</v>
      </c>
      <c r="BS263" s="74">
        <v>0</v>
      </c>
      <c r="BT263" s="74">
        <v>0</v>
      </c>
      <c r="BU263" s="74">
        <v>0</v>
      </c>
      <c r="BV263" s="74">
        <v>0</v>
      </c>
      <c r="BW263" s="110">
        <f t="shared" si="34"/>
        <v>192.764477</v>
      </c>
      <c r="BX263" s="110">
        <f t="shared" si="35"/>
        <v>0</v>
      </c>
      <c r="BY263" s="114"/>
      <c r="BZ263" s="114"/>
      <c r="CA263" s="114"/>
      <c r="CB263" s="114"/>
      <c r="CC263" s="114"/>
      <c r="CD263" s="114"/>
      <c r="CE263" s="114"/>
      <c r="CF263" s="114"/>
      <c r="CG263" s="114"/>
      <c r="CH263" s="114"/>
      <c r="CI263" s="114"/>
      <c r="CJ263" s="114"/>
      <c r="CK263" s="114"/>
      <c r="CL263" s="114"/>
      <c r="CM263" s="114"/>
      <c r="CN263" s="114"/>
      <c r="CO263" s="114"/>
      <c r="CP263" s="114"/>
      <c r="CQ263" s="114"/>
      <c r="CR263" s="114"/>
      <c r="CS263" s="114"/>
      <c r="CT263" s="114"/>
      <c r="CU263" s="114"/>
      <c r="CV263" s="114"/>
      <c r="CW263" s="114"/>
      <c r="CX263" s="114"/>
      <c r="CY263" s="114"/>
      <c r="CZ263" s="114"/>
      <c r="DA263" s="114"/>
      <c r="DB263" s="114"/>
      <c r="DC263" s="114"/>
      <c r="DD263" s="114"/>
      <c r="DE263" s="114"/>
      <c r="DF263" s="114"/>
      <c r="DG263" s="114"/>
      <c r="DH263" s="114"/>
      <c r="DI263" s="114"/>
      <c r="DJ263" s="114"/>
      <c r="DK263" s="114"/>
      <c r="DL263" s="114"/>
      <c r="DM263" s="114"/>
      <c r="DN263" s="114"/>
      <c r="DO263" s="114"/>
      <c r="DP263" s="114"/>
      <c r="DQ263" s="114"/>
      <c r="DR263" s="114"/>
      <c r="DS263" s="114"/>
      <c r="DT263" s="114"/>
      <c r="DU263" s="114"/>
      <c r="DV263" s="114"/>
      <c r="DW263" s="114"/>
      <c r="DX263" s="114"/>
      <c r="DY263" s="114"/>
      <c r="DZ263" s="114"/>
      <c r="EA263" s="114"/>
      <c r="EB263" s="114"/>
      <c r="EC263" s="114"/>
      <c r="ED263" s="114"/>
      <c r="EE263" s="114"/>
      <c r="EF263" s="114"/>
      <c r="EG263" s="114"/>
      <c r="EH263" s="114"/>
      <c r="EI263" s="114"/>
      <c r="EJ263" s="114"/>
      <c r="EK263" s="114"/>
      <c r="EL263" s="114"/>
      <c r="EM263" s="114"/>
      <c r="EN263" s="114"/>
      <c r="EO263" s="114"/>
      <c r="EP263" s="114"/>
      <c r="EQ263" s="114"/>
      <c r="ER263" s="114"/>
      <c r="ES263" s="114"/>
      <c r="ET263" s="114"/>
      <c r="EU263" s="114"/>
      <c r="EV263" s="114"/>
      <c r="EW263" s="114"/>
      <c r="EX263" s="114"/>
      <c r="EY263" s="114"/>
      <c r="EZ263" s="114"/>
      <c r="FA263" s="114"/>
      <c r="FB263" s="114"/>
      <c r="FC263" s="114"/>
      <c r="FD263" s="114"/>
      <c r="FE263" s="114"/>
      <c r="FF263" s="114"/>
      <c r="FG263" s="114"/>
      <c r="FH263" s="114"/>
      <c r="FI263" s="114"/>
      <c r="FJ263" s="114"/>
      <c r="FK263" s="114"/>
      <c r="FL263" s="114"/>
      <c r="FM263" s="114"/>
      <c r="FN263" s="114"/>
      <c r="FO263" s="114"/>
      <c r="FP263" s="114"/>
      <c r="FQ263" s="114"/>
      <c r="FR263" s="114"/>
      <c r="FS263" s="114"/>
      <c r="FT263" s="114"/>
      <c r="FU263" s="114"/>
      <c r="FV263" s="114"/>
      <c r="FW263" s="114"/>
      <c r="FX263" s="114"/>
      <c r="FY263" s="114"/>
      <c r="FZ263" s="114"/>
      <c r="GA263" s="114"/>
      <c r="GB263" s="114"/>
      <c r="GC263" s="114"/>
      <c r="GD263" s="114"/>
      <c r="GE263" s="114"/>
      <c r="GF263" s="114"/>
      <c r="GG263" s="114"/>
      <c r="GH263" s="114"/>
      <c r="GI263" s="114"/>
      <c r="GJ263" s="114"/>
      <c r="GK263" s="114"/>
      <c r="GL263" s="114"/>
      <c r="GM263" s="114"/>
      <c r="GN263" s="114"/>
      <c r="GO263" s="114"/>
      <c r="GP263" s="114"/>
      <c r="GQ263" s="114"/>
      <c r="GR263" s="114"/>
      <c r="GS263" s="114"/>
      <c r="GT263" s="114"/>
      <c r="GU263" s="114"/>
      <c r="GV263" s="114"/>
      <c r="GW263" s="114"/>
      <c r="GX263" s="114"/>
      <c r="GY263" s="114"/>
      <c r="GZ263" s="114"/>
      <c r="HA263" s="114"/>
      <c r="HB263" s="114"/>
      <c r="HC263" s="114"/>
      <c r="HD263" s="114"/>
      <c r="HE263" s="114"/>
      <c r="HF263" s="114"/>
      <c r="HG263" s="114"/>
      <c r="HH263" s="114"/>
      <c r="HI263" s="114"/>
      <c r="HJ263" s="114"/>
      <c r="HK263" s="114"/>
      <c r="HL263" s="114"/>
      <c r="HM263" s="114"/>
      <c r="HN263" s="114"/>
      <c r="HO263" s="114"/>
      <c r="HP263" s="114"/>
      <c r="HQ263" s="114"/>
      <c r="HR263" s="114"/>
      <c r="HS263" s="114"/>
      <c r="HT263" s="114"/>
      <c r="HU263" s="114"/>
      <c r="HV263" s="114"/>
      <c r="HW263" s="114"/>
      <c r="HX263" s="114"/>
      <c r="HY263" s="114"/>
      <c r="HZ263" s="114"/>
      <c r="IA263" s="114"/>
      <c r="IB263" s="114"/>
      <c r="IC263" s="114"/>
      <c r="ID263" s="114"/>
      <c r="IE263" s="114"/>
      <c r="IF263" s="114"/>
      <c r="IG263" s="114"/>
      <c r="IH263" s="114"/>
      <c r="II263" s="114"/>
      <c r="IJ263" s="114"/>
      <c r="IK263" s="114"/>
      <c r="IL263" s="114"/>
      <c r="IM263" s="114"/>
      <c r="IN263" s="114"/>
      <c r="IO263" s="114"/>
      <c r="IP263" s="114"/>
      <c r="IQ263" s="114"/>
      <c r="IR263" s="114"/>
      <c r="IS263" s="114"/>
      <c r="IT263" s="114"/>
      <c r="IU263" s="114"/>
      <c r="IV263" s="114"/>
    </row>
    <row r="264" spans="1:256" s="53" customFormat="1" ht="20.25" customHeight="1" x14ac:dyDescent="0.15">
      <c r="A264" s="261"/>
      <c r="B264" s="69" t="s">
        <v>34</v>
      </c>
      <c r="C264" s="74">
        <v>244.25443200000001</v>
      </c>
      <c r="D264" s="74">
        <v>620</v>
      </c>
      <c r="E264" s="82">
        <v>119.84136362778401</v>
      </c>
      <c r="F264" s="82">
        <v>162.2474</v>
      </c>
      <c r="G264" s="74">
        <v>79</v>
      </c>
      <c r="H264" s="74">
        <v>0</v>
      </c>
      <c r="I264" s="74">
        <v>0</v>
      </c>
      <c r="J264" s="74">
        <v>0</v>
      </c>
      <c r="K264" s="74">
        <v>0</v>
      </c>
      <c r="L264" s="74">
        <v>64.587986999999998</v>
      </c>
      <c r="M264" s="74">
        <v>149</v>
      </c>
      <c r="N264" s="74">
        <v>32.556561189294797</v>
      </c>
      <c r="O264" s="74">
        <v>137.59960000000001</v>
      </c>
      <c r="P264" s="74">
        <v>67</v>
      </c>
      <c r="Q264" s="74">
        <v>41.099887000000003</v>
      </c>
      <c r="R264" s="74">
        <v>100</v>
      </c>
      <c r="S264" s="74">
        <v>1314.9636880257699</v>
      </c>
      <c r="T264" s="74">
        <v>58.915100000000002</v>
      </c>
      <c r="U264" s="74">
        <v>32</v>
      </c>
      <c r="V264" s="74">
        <v>64.587986999999998</v>
      </c>
      <c r="W264" s="74">
        <v>149</v>
      </c>
      <c r="X264" s="74">
        <v>32.556561189294797</v>
      </c>
      <c r="Y264" s="74">
        <v>137.59960000000001</v>
      </c>
      <c r="Z264" s="74">
        <v>67</v>
      </c>
      <c r="AA264" s="74">
        <v>0</v>
      </c>
      <c r="AB264" s="74">
        <v>0</v>
      </c>
      <c r="AC264" s="74">
        <v>0</v>
      </c>
      <c r="AD264" s="74">
        <v>0</v>
      </c>
      <c r="AE264" s="74">
        <v>0</v>
      </c>
      <c r="AF264" s="74">
        <v>0</v>
      </c>
      <c r="AG264" s="74">
        <v>0</v>
      </c>
      <c r="AH264" s="74">
        <v>0</v>
      </c>
      <c r="AI264" s="74"/>
      <c r="AJ264" s="74"/>
      <c r="AK264" s="74"/>
      <c r="AL264" s="74"/>
      <c r="AM264" s="74"/>
      <c r="AN264" s="74"/>
      <c r="AO264" s="74"/>
      <c r="AP264" s="74"/>
      <c r="AQ264" s="74">
        <v>0</v>
      </c>
      <c r="AR264" s="74">
        <v>0</v>
      </c>
      <c r="AS264" s="74">
        <v>0</v>
      </c>
      <c r="AT264" s="74">
        <v>0</v>
      </c>
      <c r="AU264" s="74">
        <v>0</v>
      </c>
      <c r="AV264" s="74">
        <v>0</v>
      </c>
      <c r="AW264" s="74">
        <v>0</v>
      </c>
      <c r="AX264" s="74">
        <v>0</v>
      </c>
      <c r="AY264" s="74">
        <v>0</v>
      </c>
      <c r="AZ264" s="74">
        <v>0</v>
      </c>
      <c r="BA264" s="74">
        <v>0</v>
      </c>
      <c r="BB264" s="74">
        <v>0</v>
      </c>
      <c r="BC264" s="74">
        <v>0</v>
      </c>
      <c r="BD264" s="74">
        <v>0</v>
      </c>
      <c r="BE264" s="74">
        <v>0</v>
      </c>
      <c r="BF264" s="74">
        <v>0</v>
      </c>
      <c r="BG264" s="74">
        <v>51.136684000000002</v>
      </c>
      <c r="BH264" s="74">
        <v>11</v>
      </c>
      <c r="BI264" s="74">
        <v>10</v>
      </c>
      <c r="BJ264" s="74">
        <v>1</v>
      </c>
      <c r="BK264" s="74">
        <v>9.1300369999999997</v>
      </c>
      <c r="BL264" s="74">
        <v>93</v>
      </c>
      <c r="BM264" s="74">
        <v>9.5373000000000001</v>
      </c>
      <c r="BN264" s="74">
        <v>7</v>
      </c>
      <c r="BO264" s="74">
        <v>119.39972400000001</v>
      </c>
      <c r="BP264" s="74">
        <v>367</v>
      </c>
      <c r="BQ264" s="74">
        <v>5.1105</v>
      </c>
      <c r="BR264" s="74">
        <v>4</v>
      </c>
      <c r="BS264" s="74">
        <v>0</v>
      </c>
      <c r="BT264" s="74">
        <v>0</v>
      </c>
      <c r="BU264" s="74">
        <v>0</v>
      </c>
      <c r="BV264" s="74">
        <v>0</v>
      </c>
      <c r="BW264" s="110">
        <f t="shared" si="34"/>
        <v>244.25443200000001</v>
      </c>
      <c r="BX264" s="110">
        <f t="shared" si="35"/>
        <v>0</v>
      </c>
      <c r="BY264" s="114"/>
      <c r="BZ264" s="114"/>
      <c r="CA264" s="114"/>
      <c r="CB264" s="114"/>
      <c r="CC264" s="114"/>
      <c r="CD264" s="114"/>
      <c r="CE264" s="114"/>
      <c r="CF264" s="114"/>
      <c r="CG264" s="114"/>
      <c r="CH264" s="114"/>
      <c r="CI264" s="114"/>
      <c r="CJ264" s="114"/>
      <c r="CK264" s="114"/>
      <c r="CL264" s="114"/>
      <c r="CM264" s="114"/>
      <c r="CN264" s="114"/>
      <c r="CO264" s="114"/>
      <c r="CP264" s="114"/>
      <c r="CQ264" s="114"/>
      <c r="CR264" s="114"/>
      <c r="CS264" s="114"/>
      <c r="CT264" s="114"/>
      <c r="CU264" s="114"/>
      <c r="CV264" s="114"/>
      <c r="CW264" s="114"/>
      <c r="CX264" s="114"/>
      <c r="CY264" s="114"/>
      <c r="CZ264" s="114"/>
      <c r="DA264" s="114"/>
      <c r="DB264" s="114"/>
      <c r="DC264" s="114"/>
      <c r="DD264" s="114"/>
      <c r="DE264" s="114"/>
      <c r="DF264" s="114"/>
      <c r="DG264" s="114"/>
      <c r="DH264" s="114"/>
      <c r="DI264" s="114"/>
      <c r="DJ264" s="114"/>
      <c r="DK264" s="114"/>
      <c r="DL264" s="114"/>
      <c r="DM264" s="114"/>
      <c r="DN264" s="114"/>
      <c r="DO264" s="114"/>
      <c r="DP264" s="114"/>
      <c r="DQ264" s="114"/>
      <c r="DR264" s="114"/>
      <c r="DS264" s="114"/>
      <c r="DT264" s="114"/>
      <c r="DU264" s="114"/>
      <c r="DV264" s="114"/>
      <c r="DW264" s="114"/>
      <c r="DX264" s="114"/>
      <c r="DY264" s="114"/>
      <c r="DZ264" s="114"/>
      <c r="EA264" s="114"/>
      <c r="EB264" s="114"/>
      <c r="EC264" s="114"/>
      <c r="ED264" s="114"/>
      <c r="EE264" s="114"/>
      <c r="EF264" s="114"/>
      <c r="EG264" s="114"/>
      <c r="EH264" s="114"/>
      <c r="EI264" s="114"/>
      <c r="EJ264" s="114"/>
      <c r="EK264" s="114"/>
      <c r="EL264" s="114"/>
      <c r="EM264" s="114"/>
      <c r="EN264" s="114"/>
      <c r="EO264" s="114"/>
      <c r="EP264" s="114"/>
      <c r="EQ264" s="114"/>
      <c r="ER264" s="114"/>
      <c r="ES264" s="114"/>
      <c r="ET264" s="114"/>
      <c r="EU264" s="114"/>
      <c r="EV264" s="114"/>
      <c r="EW264" s="114"/>
      <c r="EX264" s="114"/>
      <c r="EY264" s="114"/>
      <c r="EZ264" s="114"/>
      <c r="FA264" s="114"/>
      <c r="FB264" s="114"/>
      <c r="FC264" s="114"/>
      <c r="FD264" s="114"/>
      <c r="FE264" s="114"/>
      <c r="FF264" s="114"/>
      <c r="FG264" s="114"/>
      <c r="FH264" s="114"/>
      <c r="FI264" s="114"/>
      <c r="FJ264" s="114"/>
      <c r="FK264" s="114"/>
      <c r="FL264" s="114"/>
      <c r="FM264" s="114"/>
      <c r="FN264" s="114"/>
      <c r="FO264" s="114"/>
      <c r="FP264" s="114"/>
      <c r="FQ264" s="114"/>
      <c r="FR264" s="114"/>
      <c r="FS264" s="114"/>
      <c r="FT264" s="114"/>
      <c r="FU264" s="114"/>
      <c r="FV264" s="114"/>
      <c r="FW264" s="114"/>
      <c r="FX264" s="114"/>
      <c r="FY264" s="114"/>
      <c r="FZ264" s="114"/>
      <c r="GA264" s="114"/>
      <c r="GB264" s="114"/>
      <c r="GC264" s="114"/>
      <c r="GD264" s="114"/>
      <c r="GE264" s="114"/>
      <c r="GF264" s="114"/>
      <c r="GG264" s="114"/>
      <c r="GH264" s="114"/>
      <c r="GI264" s="114"/>
      <c r="GJ264" s="114"/>
      <c r="GK264" s="114"/>
      <c r="GL264" s="114"/>
      <c r="GM264" s="114"/>
      <c r="GN264" s="114"/>
      <c r="GO264" s="114"/>
      <c r="GP264" s="114"/>
      <c r="GQ264" s="114"/>
      <c r="GR264" s="114"/>
      <c r="GS264" s="114"/>
      <c r="GT264" s="114"/>
      <c r="GU264" s="114"/>
      <c r="GV264" s="114"/>
      <c r="GW264" s="114"/>
      <c r="GX264" s="114"/>
      <c r="GY264" s="114"/>
      <c r="GZ264" s="114"/>
      <c r="HA264" s="114"/>
      <c r="HB264" s="114"/>
      <c r="HC264" s="114"/>
      <c r="HD264" s="114"/>
      <c r="HE264" s="114"/>
      <c r="HF264" s="114"/>
      <c r="HG264" s="114"/>
      <c r="HH264" s="114"/>
      <c r="HI264" s="114"/>
      <c r="HJ264" s="114"/>
      <c r="HK264" s="114"/>
      <c r="HL264" s="114"/>
      <c r="HM264" s="114"/>
      <c r="HN264" s="114"/>
      <c r="HO264" s="114"/>
      <c r="HP264" s="114"/>
      <c r="HQ264" s="114"/>
      <c r="HR264" s="114"/>
      <c r="HS264" s="114"/>
      <c r="HT264" s="114"/>
      <c r="HU264" s="114"/>
      <c r="HV264" s="114"/>
      <c r="HW264" s="114"/>
      <c r="HX264" s="114"/>
      <c r="HY264" s="114"/>
      <c r="HZ264" s="114"/>
      <c r="IA264" s="114"/>
      <c r="IB264" s="114"/>
      <c r="IC264" s="114"/>
      <c r="ID264" s="114"/>
      <c r="IE264" s="114"/>
      <c r="IF264" s="114"/>
      <c r="IG264" s="114"/>
      <c r="IH264" s="114"/>
      <c r="II264" s="114"/>
      <c r="IJ264" s="114"/>
      <c r="IK264" s="114"/>
      <c r="IL264" s="114"/>
      <c r="IM264" s="114"/>
      <c r="IN264" s="114"/>
      <c r="IO264" s="114"/>
      <c r="IP264" s="114"/>
      <c r="IQ264" s="114"/>
      <c r="IR264" s="114"/>
      <c r="IS264" s="114"/>
      <c r="IT264" s="114"/>
      <c r="IU264" s="114"/>
      <c r="IV264" s="114"/>
    </row>
    <row r="265" spans="1:256" s="53" customFormat="1" ht="20.25" customHeight="1" x14ac:dyDescent="0.15">
      <c r="A265" s="261"/>
      <c r="B265" s="75" t="s">
        <v>60</v>
      </c>
      <c r="C265" s="74">
        <v>26.001821</v>
      </c>
      <c r="D265" s="74">
        <v>64</v>
      </c>
      <c r="E265" s="82">
        <v>15.2200531510252</v>
      </c>
      <c r="F265" s="82">
        <v>228.63000299999999</v>
      </c>
      <c r="G265" s="74">
        <v>88</v>
      </c>
      <c r="H265" s="74">
        <v>0</v>
      </c>
      <c r="I265" s="74">
        <v>0</v>
      </c>
      <c r="J265" s="74">
        <v>0</v>
      </c>
      <c r="K265" s="74">
        <v>0</v>
      </c>
      <c r="L265" s="74">
        <v>25.901821000000002</v>
      </c>
      <c r="M265" s="74">
        <v>63</v>
      </c>
      <c r="N265" s="74">
        <v>15.3838229472835</v>
      </c>
      <c r="O265" s="74">
        <v>218.30395300000001</v>
      </c>
      <c r="P265" s="74">
        <v>53</v>
      </c>
      <c r="Q265" s="74">
        <v>5.4791210000000001</v>
      </c>
      <c r="R265" s="74">
        <v>7</v>
      </c>
      <c r="S265" s="74" t="s">
        <v>56</v>
      </c>
      <c r="T265" s="74">
        <v>20.837</v>
      </c>
      <c r="U265" s="74">
        <v>4</v>
      </c>
      <c r="V265" s="74">
        <v>25.901821000000002</v>
      </c>
      <c r="W265" s="74">
        <v>63</v>
      </c>
      <c r="X265" s="74">
        <v>15.3838229472835</v>
      </c>
      <c r="Y265" s="74">
        <v>218.30395300000001</v>
      </c>
      <c r="Z265" s="74">
        <v>53</v>
      </c>
      <c r="AA265" s="74">
        <v>0</v>
      </c>
      <c r="AB265" s="74">
        <v>0</v>
      </c>
      <c r="AC265" s="74">
        <v>0</v>
      </c>
      <c r="AD265" s="74">
        <v>0</v>
      </c>
      <c r="AE265" s="74">
        <v>0</v>
      </c>
      <c r="AF265" s="74">
        <v>0</v>
      </c>
      <c r="AG265" s="74">
        <v>0</v>
      </c>
      <c r="AH265" s="74">
        <v>0</v>
      </c>
      <c r="AI265" s="74">
        <v>0.1</v>
      </c>
      <c r="AJ265" s="74">
        <v>1</v>
      </c>
      <c r="AK265" s="74">
        <v>0.55746499999999999</v>
      </c>
      <c r="AL265" s="74">
        <v>31</v>
      </c>
      <c r="AM265" s="74">
        <v>0.1</v>
      </c>
      <c r="AN265" s="74">
        <v>1</v>
      </c>
      <c r="AO265" s="74">
        <v>0.55746499999999999</v>
      </c>
      <c r="AP265" s="74">
        <v>31</v>
      </c>
      <c r="AQ265" s="74">
        <v>0</v>
      </c>
      <c r="AR265" s="74">
        <v>0</v>
      </c>
      <c r="AS265" s="74">
        <v>0</v>
      </c>
      <c r="AT265" s="74">
        <v>0</v>
      </c>
      <c r="AU265" s="74">
        <v>0</v>
      </c>
      <c r="AV265" s="74">
        <v>0</v>
      </c>
      <c r="AW265" s="74">
        <v>0</v>
      </c>
      <c r="AX265" s="74">
        <v>0</v>
      </c>
      <c r="AY265" s="74">
        <v>0</v>
      </c>
      <c r="AZ265" s="74">
        <v>0</v>
      </c>
      <c r="BA265" s="74">
        <v>0</v>
      </c>
      <c r="BB265" s="74">
        <v>0</v>
      </c>
      <c r="BC265" s="74">
        <v>0</v>
      </c>
      <c r="BD265" s="74">
        <v>0</v>
      </c>
      <c r="BE265" s="74">
        <v>0</v>
      </c>
      <c r="BF265" s="74">
        <v>0</v>
      </c>
      <c r="BG265" s="74">
        <v>0</v>
      </c>
      <c r="BH265" s="74">
        <v>0</v>
      </c>
      <c r="BI265" s="74">
        <v>0.32</v>
      </c>
      <c r="BJ265" s="74">
        <v>1</v>
      </c>
      <c r="BK265" s="74">
        <v>0</v>
      </c>
      <c r="BL265" s="74">
        <v>0</v>
      </c>
      <c r="BM265" s="74">
        <v>6</v>
      </c>
      <c r="BN265" s="74">
        <v>3</v>
      </c>
      <c r="BO265" s="74">
        <v>0</v>
      </c>
      <c r="BP265" s="74">
        <v>0</v>
      </c>
      <c r="BQ265" s="74">
        <v>3.448585</v>
      </c>
      <c r="BR265" s="74">
        <v>0</v>
      </c>
      <c r="BS265" s="74">
        <v>0</v>
      </c>
      <c r="BT265" s="74">
        <v>0</v>
      </c>
      <c r="BU265" s="74">
        <v>0</v>
      </c>
      <c r="BV265" s="74">
        <v>0</v>
      </c>
      <c r="BW265" s="110">
        <f t="shared" si="34"/>
        <v>26.001821000000003</v>
      </c>
      <c r="BX265" s="110">
        <f t="shared" si="35"/>
        <v>0</v>
      </c>
      <c r="BY265" s="114"/>
      <c r="BZ265" s="114"/>
      <c r="CA265" s="114"/>
      <c r="CB265" s="114"/>
      <c r="CC265" s="114"/>
      <c r="CD265" s="114"/>
      <c r="CE265" s="114"/>
      <c r="CF265" s="114"/>
      <c r="CG265" s="114"/>
      <c r="CH265" s="114"/>
      <c r="CI265" s="114"/>
      <c r="CJ265" s="114"/>
      <c r="CK265" s="114"/>
      <c r="CL265" s="114"/>
      <c r="CM265" s="114"/>
      <c r="CN265" s="114"/>
      <c r="CO265" s="114"/>
      <c r="CP265" s="114"/>
      <c r="CQ265" s="114"/>
      <c r="CR265" s="114"/>
      <c r="CS265" s="114"/>
      <c r="CT265" s="114"/>
      <c r="CU265" s="114"/>
      <c r="CV265" s="114"/>
      <c r="CW265" s="114"/>
      <c r="CX265" s="114"/>
      <c r="CY265" s="114"/>
      <c r="CZ265" s="114"/>
      <c r="DA265" s="114"/>
      <c r="DB265" s="114"/>
      <c r="DC265" s="114"/>
      <c r="DD265" s="114"/>
      <c r="DE265" s="114"/>
      <c r="DF265" s="114"/>
      <c r="DG265" s="114"/>
      <c r="DH265" s="114"/>
      <c r="DI265" s="114"/>
      <c r="DJ265" s="114"/>
      <c r="DK265" s="114"/>
      <c r="DL265" s="114"/>
      <c r="DM265" s="114"/>
      <c r="DN265" s="114"/>
      <c r="DO265" s="114"/>
      <c r="DP265" s="114"/>
      <c r="DQ265" s="114"/>
      <c r="DR265" s="114"/>
      <c r="DS265" s="114"/>
      <c r="DT265" s="114"/>
      <c r="DU265" s="114"/>
      <c r="DV265" s="114"/>
      <c r="DW265" s="114"/>
      <c r="DX265" s="114"/>
      <c r="DY265" s="114"/>
      <c r="DZ265" s="114"/>
      <c r="EA265" s="114"/>
      <c r="EB265" s="114"/>
      <c r="EC265" s="114"/>
      <c r="ED265" s="114"/>
      <c r="EE265" s="114"/>
      <c r="EF265" s="114"/>
      <c r="EG265" s="114"/>
      <c r="EH265" s="114"/>
      <c r="EI265" s="114"/>
      <c r="EJ265" s="114"/>
      <c r="EK265" s="114"/>
      <c r="EL265" s="114"/>
      <c r="EM265" s="114"/>
      <c r="EN265" s="114"/>
      <c r="EO265" s="114"/>
      <c r="EP265" s="114"/>
      <c r="EQ265" s="114"/>
      <c r="ER265" s="114"/>
      <c r="ES265" s="114"/>
      <c r="ET265" s="114"/>
      <c r="EU265" s="114"/>
      <c r="EV265" s="114"/>
      <c r="EW265" s="114"/>
      <c r="EX265" s="114"/>
      <c r="EY265" s="114"/>
      <c r="EZ265" s="114"/>
      <c r="FA265" s="114"/>
      <c r="FB265" s="114"/>
      <c r="FC265" s="114"/>
      <c r="FD265" s="114"/>
      <c r="FE265" s="114"/>
      <c r="FF265" s="114"/>
      <c r="FG265" s="114"/>
      <c r="FH265" s="114"/>
      <c r="FI265" s="114"/>
      <c r="FJ265" s="114"/>
      <c r="FK265" s="114"/>
      <c r="FL265" s="114"/>
      <c r="FM265" s="114"/>
      <c r="FN265" s="114"/>
      <c r="FO265" s="114"/>
      <c r="FP265" s="114"/>
      <c r="FQ265" s="114"/>
      <c r="FR265" s="114"/>
      <c r="FS265" s="114"/>
      <c r="FT265" s="114"/>
      <c r="FU265" s="114"/>
      <c r="FV265" s="114"/>
      <c r="FW265" s="114"/>
      <c r="FX265" s="114"/>
      <c r="FY265" s="114"/>
      <c r="FZ265" s="114"/>
      <c r="GA265" s="114"/>
      <c r="GB265" s="114"/>
      <c r="GC265" s="114"/>
      <c r="GD265" s="114"/>
      <c r="GE265" s="114"/>
      <c r="GF265" s="114"/>
      <c r="GG265" s="114"/>
      <c r="GH265" s="114"/>
      <c r="GI265" s="114"/>
      <c r="GJ265" s="114"/>
      <c r="GK265" s="114"/>
      <c r="GL265" s="114"/>
      <c r="GM265" s="114"/>
      <c r="GN265" s="114"/>
      <c r="GO265" s="114"/>
      <c r="GP265" s="114"/>
      <c r="GQ265" s="114"/>
      <c r="GR265" s="114"/>
      <c r="GS265" s="114"/>
      <c r="GT265" s="114"/>
      <c r="GU265" s="114"/>
      <c r="GV265" s="114"/>
      <c r="GW265" s="114"/>
      <c r="GX265" s="114"/>
      <c r="GY265" s="114"/>
      <c r="GZ265" s="114"/>
      <c r="HA265" s="114"/>
      <c r="HB265" s="114"/>
      <c r="HC265" s="114"/>
      <c r="HD265" s="114"/>
      <c r="HE265" s="114"/>
      <c r="HF265" s="114"/>
      <c r="HG265" s="114"/>
      <c r="HH265" s="114"/>
      <c r="HI265" s="114"/>
      <c r="HJ265" s="114"/>
      <c r="HK265" s="114"/>
      <c r="HL265" s="114"/>
      <c r="HM265" s="114"/>
      <c r="HN265" s="114"/>
      <c r="HO265" s="114"/>
      <c r="HP265" s="114"/>
      <c r="HQ265" s="114"/>
      <c r="HR265" s="114"/>
      <c r="HS265" s="114"/>
      <c r="HT265" s="114"/>
      <c r="HU265" s="114"/>
      <c r="HV265" s="114"/>
      <c r="HW265" s="114"/>
      <c r="HX265" s="114"/>
      <c r="HY265" s="114"/>
      <c r="HZ265" s="114"/>
      <c r="IA265" s="114"/>
      <c r="IB265" s="114"/>
      <c r="IC265" s="114"/>
      <c r="ID265" s="114"/>
      <c r="IE265" s="114"/>
      <c r="IF265" s="114"/>
      <c r="IG265" s="114"/>
      <c r="IH265" s="114"/>
      <c r="II265" s="114"/>
      <c r="IJ265" s="114"/>
      <c r="IK265" s="114"/>
      <c r="IL265" s="114"/>
      <c r="IM265" s="114"/>
      <c r="IN265" s="114"/>
      <c r="IO265" s="114"/>
      <c r="IP265" s="114"/>
      <c r="IQ265" s="114"/>
      <c r="IR265" s="114"/>
      <c r="IS265" s="114"/>
      <c r="IT265" s="114"/>
      <c r="IU265" s="114"/>
      <c r="IV265" s="114"/>
    </row>
    <row r="266" spans="1:256" s="53" customFormat="1" ht="20.25" customHeight="1" x14ac:dyDescent="0.15">
      <c r="A266" s="261"/>
      <c r="B266" s="75" t="s">
        <v>39</v>
      </c>
      <c r="C266" s="86">
        <v>521.51758500000005</v>
      </c>
      <c r="D266" s="87">
        <v>1251</v>
      </c>
      <c r="E266" s="82">
        <v>38.085767051371398</v>
      </c>
      <c r="F266" s="82">
        <v>2631.7157699999998</v>
      </c>
      <c r="G266" s="86">
        <v>1312</v>
      </c>
      <c r="H266" s="89">
        <v>0</v>
      </c>
      <c r="I266" s="89">
        <v>0</v>
      </c>
      <c r="J266" s="89">
        <v>3.05</v>
      </c>
      <c r="K266" s="89">
        <v>3</v>
      </c>
      <c r="L266" s="89">
        <v>436.90123799999998</v>
      </c>
      <c r="M266" s="89">
        <v>944</v>
      </c>
      <c r="N266" s="87">
        <v>33.863295847843197</v>
      </c>
      <c r="O266" s="89">
        <v>2419.138285</v>
      </c>
      <c r="P266" s="95">
        <v>875</v>
      </c>
      <c r="Q266" s="95">
        <v>21.964400000000001</v>
      </c>
      <c r="R266" s="89">
        <v>38</v>
      </c>
      <c r="S266" s="87">
        <v>-16209.889298893</v>
      </c>
      <c r="T266" s="95">
        <v>96.687299999999993</v>
      </c>
      <c r="U266" s="89">
        <v>29</v>
      </c>
      <c r="V266" s="95">
        <v>436.90120000000002</v>
      </c>
      <c r="W266" s="89">
        <v>944</v>
      </c>
      <c r="X266" s="87">
        <v>33.863292902543201</v>
      </c>
      <c r="Y266" s="95">
        <v>2418.7183</v>
      </c>
      <c r="Z266" s="95">
        <v>873</v>
      </c>
      <c r="AA266" s="95">
        <v>0</v>
      </c>
      <c r="AB266" s="89">
        <v>0</v>
      </c>
      <c r="AC266" s="95">
        <v>0.2</v>
      </c>
      <c r="AD266" s="89">
        <v>1</v>
      </c>
      <c r="AE266" s="95">
        <v>0</v>
      </c>
      <c r="AF266" s="103">
        <v>0</v>
      </c>
      <c r="AG266" s="95">
        <v>0</v>
      </c>
      <c r="AH266" s="103">
        <v>0</v>
      </c>
      <c r="AI266" s="89">
        <v>23.964960000000001</v>
      </c>
      <c r="AJ266" s="89">
        <v>277</v>
      </c>
      <c r="AK266" s="89">
        <v>31.704139999999999</v>
      </c>
      <c r="AL266" s="89">
        <v>332</v>
      </c>
      <c r="AM266" s="89">
        <v>23.964960000000001</v>
      </c>
      <c r="AN266" s="89">
        <v>277</v>
      </c>
      <c r="AO266" s="89">
        <v>31.704139999999999</v>
      </c>
      <c r="AP266" s="89">
        <v>332</v>
      </c>
      <c r="AQ266" s="106">
        <v>0</v>
      </c>
      <c r="AR266" s="103">
        <v>0</v>
      </c>
      <c r="AS266" s="106">
        <v>0.05</v>
      </c>
      <c r="AT266" s="103">
        <v>1</v>
      </c>
      <c r="AU266" s="89">
        <v>30.1</v>
      </c>
      <c r="AV266" s="89">
        <v>8</v>
      </c>
      <c r="AW266" s="89">
        <v>0</v>
      </c>
      <c r="AX266" s="89">
        <v>0</v>
      </c>
      <c r="AY266" s="95">
        <v>0</v>
      </c>
      <c r="AZ266" s="95">
        <v>0</v>
      </c>
      <c r="BA266" s="95">
        <v>0</v>
      </c>
      <c r="BB266" s="95">
        <v>0</v>
      </c>
      <c r="BC266" s="95">
        <v>0</v>
      </c>
      <c r="BD266" s="95">
        <v>0</v>
      </c>
      <c r="BE266" s="95">
        <v>0</v>
      </c>
      <c r="BF266" s="95">
        <v>0</v>
      </c>
      <c r="BG266" s="95">
        <v>6.3107139999999999</v>
      </c>
      <c r="BH266" s="103">
        <v>4</v>
      </c>
      <c r="BI266" s="95">
        <v>39.216000000000001</v>
      </c>
      <c r="BJ266" s="103">
        <v>32</v>
      </c>
      <c r="BK266" s="106">
        <v>24.240673000000001</v>
      </c>
      <c r="BL266" s="103">
        <v>18</v>
      </c>
      <c r="BM266" s="106">
        <v>133.557345</v>
      </c>
      <c r="BN266" s="103">
        <v>68</v>
      </c>
      <c r="BO266" s="89">
        <v>0</v>
      </c>
      <c r="BP266" s="89">
        <v>0</v>
      </c>
      <c r="BQ266" s="89">
        <v>5</v>
      </c>
      <c r="BR266" s="89">
        <v>1E-4</v>
      </c>
      <c r="BS266" s="89">
        <v>-4.6185277824406499E-14</v>
      </c>
      <c r="BT266" s="103">
        <v>0</v>
      </c>
      <c r="BU266" s="89">
        <v>-3.97903932025656E-13</v>
      </c>
      <c r="BV266" s="103">
        <v>0.99990000000000001</v>
      </c>
      <c r="BW266" s="110">
        <f t="shared" si="34"/>
        <v>521.51758500000005</v>
      </c>
      <c r="BX266" s="110">
        <f t="shared" si="35"/>
        <v>0</v>
      </c>
      <c r="BY266" s="114"/>
      <c r="BZ266" s="114"/>
      <c r="CA266" s="114"/>
      <c r="CB266" s="114"/>
      <c r="CC266" s="114"/>
      <c r="CD266" s="114"/>
      <c r="CE266" s="114"/>
      <c r="CF266" s="114"/>
      <c r="CG266" s="114"/>
      <c r="CH266" s="114"/>
      <c r="CI266" s="114"/>
      <c r="CJ266" s="114"/>
      <c r="CK266" s="114"/>
      <c r="CL266" s="114"/>
      <c r="CM266" s="114"/>
      <c r="CN266" s="114"/>
      <c r="CO266" s="114"/>
      <c r="CP266" s="114"/>
      <c r="CQ266" s="114"/>
      <c r="CR266" s="114"/>
      <c r="CS266" s="114"/>
      <c r="CT266" s="114"/>
      <c r="CU266" s="114"/>
      <c r="CV266" s="114"/>
      <c r="CW266" s="114"/>
      <c r="CX266" s="114"/>
      <c r="CY266" s="114"/>
      <c r="CZ266" s="114"/>
      <c r="DA266" s="114"/>
      <c r="DB266" s="114"/>
      <c r="DC266" s="114"/>
      <c r="DD266" s="114"/>
      <c r="DE266" s="114"/>
      <c r="DF266" s="114"/>
      <c r="DG266" s="114"/>
      <c r="DH266" s="114"/>
      <c r="DI266" s="114"/>
      <c r="DJ266" s="114"/>
      <c r="DK266" s="114"/>
      <c r="DL266" s="114"/>
      <c r="DM266" s="114"/>
      <c r="DN266" s="114"/>
      <c r="DO266" s="114"/>
      <c r="DP266" s="114"/>
      <c r="DQ266" s="114"/>
      <c r="DR266" s="114"/>
      <c r="DS266" s="114"/>
      <c r="DT266" s="114"/>
      <c r="DU266" s="114"/>
      <c r="DV266" s="114"/>
      <c r="DW266" s="114"/>
      <c r="DX266" s="114"/>
      <c r="DY266" s="114"/>
      <c r="DZ266" s="114"/>
      <c r="EA266" s="114"/>
      <c r="EB266" s="114"/>
      <c r="EC266" s="114"/>
      <c r="ED266" s="114"/>
      <c r="EE266" s="114"/>
      <c r="EF266" s="114"/>
      <c r="EG266" s="114"/>
      <c r="EH266" s="114"/>
      <c r="EI266" s="114"/>
      <c r="EJ266" s="114"/>
      <c r="EK266" s="114"/>
      <c r="EL266" s="114"/>
      <c r="EM266" s="114"/>
      <c r="EN266" s="114"/>
      <c r="EO266" s="114"/>
      <c r="EP266" s="114"/>
      <c r="EQ266" s="114"/>
      <c r="ER266" s="114"/>
      <c r="ES266" s="114"/>
      <c r="ET266" s="114"/>
      <c r="EU266" s="114"/>
      <c r="EV266" s="114"/>
      <c r="EW266" s="114"/>
      <c r="EX266" s="114"/>
      <c r="EY266" s="114"/>
      <c r="EZ266" s="114"/>
      <c r="FA266" s="114"/>
      <c r="FB266" s="114"/>
      <c r="FC266" s="114"/>
      <c r="FD266" s="114"/>
      <c r="FE266" s="114"/>
      <c r="FF266" s="114"/>
      <c r="FG266" s="114"/>
      <c r="FH266" s="114"/>
      <c r="FI266" s="114"/>
      <c r="FJ266" s="114"/>
      <c r="FK266" s="114"/>
      <c r="FL266" s="114"/>
      <c r="FM266" s="114"/>
      <c r="FN266" s="114"/>
      <c r="FO266" s="114"/>
      <c r="FP266" s="114"/>
      <c r="FQ266" s="114"/>
      <c r="FR266" s="114"/>
      <c r="FS266" s="114"/>
      <c r="FT266" s="114"/>
      <c r="FU266" s="114"/>
      <c r="FV266" s="114"/>
      <c r="FW266" s="114"/>
      <c r="FX266" s="114"/>
      <c r="FY266" s="114"/>
      <c r="FZ266" s="114"/>
      <c r="GA266" s="114"/>
      <c r="GB266" s="114"/>
      <c r="GC266" s="114"/>
      <c r="GD266" s="114"/>
      <c r="GE266" s="114"/>
      <c r="GF266" s="114"/>
      <c r="GG266" s="114"/>
      <c r="GH266" s="114"/>
      <c r="GI266" s="114"/>
      <c r="GJ266" s="114"/>
      <c r="GK266" s="114"/>
      <c r="GL266" s="114"/>
      <c r="GM266" s="114"/>
      <c r="GN266" s="114"/>
      <c r="GO266" s="114"/>
      <c r="GP266" s="114"/>
      <c r="GQ266" s="114"/>
      <c r="GR266" s="114"/>
      <c r="GS266" s="114"/>
      <c r="GT266" s="114"/>
      <c r="GU266" s="114"/>
      <c r="GV266" s="114"/>
      <c r="GW266" s="114"/>
      <c r="GX266" s="114"/>
      <c r="GY266" s="114"/>
      <c r="GZ266" s="114"/>
      <c r="HA266" s="114"/>
      <c r="HB266" s="114"/>
      <c r="HC266" s="114"/>
      <c r="HD266" s="114"/>
      <c r="HE266" s="114"/>
      <c r="HF266" s="114"/>
      <c r="HG266" s="114"/>
      <c r="HH266" s="114"/>
      <c r="HI266" s="114"/>
      <c r="HJ266" s="114"/>
      <c r="HK266" s="114"/>
      <c r="HL266" s="114"/>
      <c r="HM266" s="114"/>
      <c r="HN266" s="114"/>
      <c r="HO266" s="114"/>
      <c r="HP266" s="114"/>
      <c r="HQ266" s="114"/>
      <c r="HR266" s="114"/>
      <c r="HS266" s="114"/>
      <c r="HT266" s="114"/>
      <c r="HU266" s="114"/>
      <c r="HV266" s="114"/>
      <c r="HW266" s="114"/>
      <c r="HX266" s="114"/>
      <c r="HY266" s="114"/>
      <c r="HZ266" s="114"/>
      <c r="IA266" s="114"/>
      <c r="IB266" s="114"/>
      <c r="IC266" s="114"/>
      <c r="ID266" s="114"/>
      <c r="IE266" s="114"/>
      <c r="IF266" s="114"/>
      <c r="IG266" s="114"/>
      <c r="IH266" s="114"/>
      <c r="II266" s="114"/>
      <c r="IJ266" s="114"/>
      <c r="IK266" s="114"/>
      <c r="IL266" s="114"/>
      <c r="IM266" s="114"/>
      <c r="IN266" s="114"/>
      <c r="IO266" s="114"/>
      <c r="IP266" s="114"/>
      <c r="IQ266" s="114"/>
      <c r="IR266" s="114"/>
      <c r="IS266" s="114"/>
      <c r="IT266" s="114"/>
      <c r="IU266" s="114"/>
      <c r="IV266" s="114"/>
    </row>
    <row r="267" spans="1:256" s="53" customFormat="1" ht="20.25" customHeight="1" x14ac:dyDescent="0.15">
      <c r="A267" s="261"/>
      <c r="B267" s="75" t="s">
        <v>37</v>
      </c>
      <c r="C267" s="119">
        <v>34.86</v>
      </c>
      <c r="D267" s="119">
        <v>72</v>
      </c>
      <c r="E267" s="82">
        <v>31.926000549500898</v>
      </c>
      <c r="F267" s="82">
        <v>5.0999999999999996</v>
      </c>
      <c r="G267" s="119">
        <v>20</v>
      </c>
      <c r="H267" s="119">
        <v>0</v>
      </c>
      <c r="I267" s="119">
        <v>0</v>
      </c>
      <c r="J267" s="119">
        <v>0</v>
      </c>
      <c r="K267" s="119">
        <v>0</v>
      </c>
      <c r="L267" s="119">
        <v>33.86</v>
      </c>
      <c r="M267" s="119">
        <v>70</v>
      </c>
      <c r="N267" s="119">
        <v>31.0215300045808</v>
      </c>
      <c r="O267" s="119">
        <v>5.0999999999999996</v>
      </c>
      <c r="P267" s="119">
        <v>20</v>
      </c>
      <c r="Q267" s="119">
        <v>0</v>
      </c>
      <c r="R267" s="119">
        <v>0</v>
      </c>
      <c r="S267" s="119" t="e">
        <v>#DIV/0!</v>
      </c>
      <c r="T267" s="119">
        <v>0</v>
      </c>
      <c r="U267" s="119">
        <v>0</v>
      </c>
      <c r="V267" s="119">
        <v>33.86</v>
      </c>
      <c r="W267" s="119">
        <v>70</v>
      </c>
      <c r="X267" s="119">
        <v>31.0215300045808</v>
      </c>
      <c r="Y267" s="119">
        <v>5.0999999999999996</v>
      </c>
      <c r="Z267" s="119">
        <v>20</v>
      </c>
      <c r="AA267" s="119">
        <v>0</v>
      </c>
      <c r="AB267" s="119">
        <v>0</v>
      </c>
      <c r="AC267" s="119">
        <v>0</v>
      </c>
      <c r="AD267" s="119">
        <v>0</v>
      </c>
      <c r="AE267" s="119">
        <v>0</v>
      </c>
      <c r="AF267" s="119">
        <v>0</v>
      </c>
      <c r="AG267" s="119">
        <v>0</v>
      </c>
      <c r="AH267" s="119">
        <v>0</v>
      </c>
      <c r="AI267" s="119">
        <v>0</v>
      </c>
      <c r="AJ267" s="119">
        <v>0</v>
      </c>
      <c r="AK267" s="119">
        <v>0</v>
      </c>
      <c r="AL267" s="119">
        <v>0</v>
      </c>
      <c r="AM267" s="119">
        <v>0</v>
      </c>
      <c r="AN267" s="119">
        <v>0</v>
      </c>
      <c r="AO267" s="119">
        <v>0</v>
      </c>
      <c r="AP267" s="119">
        <v>0</v>
      </c>
      <c r="AQ267" s="119">
        <v>0</v>
      </c>
      <c r="AR267" s="119">
        <v>0</v>
      </c>
      <c r="AS267" s="119">
        <v>0</v>
      </c>
      <c r="AT267" s="119">
        <v>0</v>
      </c>
      <c r="AU267" s="119">
        <v>0</v>
      </c>
      <c r="AV267" s="119">
        <v>0</v>
      </c>
      <c r="AW267" s="119">
        <v>0</v>
      </c>
      <c r="AX267" s="119">
        <v>0</v>
      </c>
      <c r="AY267" s="119">
        <v>0</v>
      </c>
      <c r="AZ267" s="119">
        <v>0</v>
      </c>
      <c r="BA267" s="119">
        <v>0</v>
      </c>
      <c r="BB267" s="119">
        <v>0</v>
      </c>
      <c r="BC267" s="119">
        <v>0</v>
      </c>
      <c r="BD267" s="119">
        <v>0</v>
      </c>
      <c r="BE267" s="119">
        <v>0</v>
      </c>
      <c r="BF267" s="119">
        <v>0</v>
      </c>
      <c r="BG267" s="119">
        <v>1</v>
      </c>
      <c r="BH267" s="119">
        <v>2</v>
      </c>
      <c r="BI267" s="119">
        <v>0</v>
      </c>
      <c r="BJ267" s="119">
        <v>0</v>
      </c>
      <c r="BK267" s="119">
        <v>0</v>
      </c>
      <c r="BL267" s="119">
        <v>0</v>
      </c>
      <c r="BM267" s="119">
        <v>0</v>
      </c>
      <c r="BN267" s="119">
        <v>0</v>
      </c>
      <c r="BO267" s="119">
        <v>0</v>
      </c>
      <c r="BP267" s="119">
        <v>0</v>
      </c>
      <c r="BQ267" s="119">
        <v>0</v>
      </c>
      <c r="BR267" s="119">
        <v>0</v>
      </c>
      <c r="BS267" s="119">
        <v>0</v>
      </c>
      <c r="BT267" s="119">
        <v>0</v>
      </c>
      <c r="BU267" s="119">
        <v>0</v>
      </c>
      <c r="BV267" s="119">
        <v>0</v>
      </c>
      <c r="BW267" s="110">
        <f t="shared" si="34"/>
        <v>34.86</v>
      </c>
      <c r="BX267" s="110">
        <f t="shared" si="35"/>
        <v>0</v>
      </c>
      <c r="BY267" s="114"/>
      <c r="BZ267" s="114"/>
      <c r="CA267" s="114"/>
      <c r="CB267" s="114"/>
      <c r="CC267" s="114"/>
      <c r="CD267" s="114"/>
      <c r="CE267" s="114"/>
      <c r="CF267" s="114"/>
      <c r="CG267" s="114"/>
      <c r="CH267" s="114"/>
      <c r="CI267" s="114"/>
      <c r="CJ267" s="114"/>
      <c r="CK267" s="114"/>
      <c r="CL267" s="114"/>
      <c r="CM267" s="114"/>
      <c r="CN267" s="114"/>
      <c r="CO267" s="114"/>
      <c r="CP267" s="114"/>
      <c r="CQ267" s="114"/>
      <c r="CR267" s="114"/>
      <c r="CS267" s="114"/>
      <c r="CT267" s="114"/>
      <c r="CU267" s="114"/>
      <c r="CV267" s="114"/>
      <c r="CW267" s="114"/>
      <c r="CX267" s="114"/>
      <c r="CY267" s="114"/>
      <c r="CZ267" s="114"/>
      <c r="DA267" s="114"/>
      <c r="DB267" s="114"/>
      <c r="DC267" s="114"/>
      <c r="DD267" s="114"/>
      <c r="DE267" s="114"/>
      <c r="DF267" s="114"/>
      <c r="DG267" s="114"/>
      <c r="DH267" s="114"/>
      <c r="DI267" s="114"/>
      <c r="DJ267" s="114"/>
      <c r="DK267" s="114"/>
      <c r="DL267" s="114"/>
      <c r="DM267" s="114"/>
      <c r="DN267" s="114"/>
      <c r="DO267" s="114"/>
      <c r="DP267" s="114"/>
      <c r="DQ267" s="114"/>
      <c r="DR267" s="114"/>
      <c r="DS267" s="114"/>
      <c r="DT267" s="114"/>
      <c r="DU267" s="114"/>
      <c r="DV267" s="114"/>
      <c r="DW267" s="114"/>
      <c r="DX267" s="114"/>
      <c r="DY267" s="114"/>
      <c r="DZ267" s="114"/>
      <c r="EA267" s="114"/>
      <c r="EB267" s="114"/>
      <c r="EC267" s="114"/>
      <c r="ED267" s="114"/>
      <c r="EE267" s="114"/>
      <c r="EF267" s="114"/>
      <c r="EG267" s="114"/>
      <c r="EH267" s="114"/>
      <c r="EI267" s="114"/>
      <c r="EJ267" s="114"/>
      <c r="EK267" s="114"/>
      <c r="EL267" s="114"/>
      <c r="EM267" s="114"/>
      <c r="EN267" s="114"/>
      <c r="EO267" s="114"/>
      <c r="EP267" s="114"/>
      <c r="EQ267" s="114"/>
      <c r="ER267" s="114"/>
      <c r="ES267" s="114"/>
      <c r="ET267" s="114"/>
      <c r="EU267" s="114"/>
      <c r="EV267" s="114"/>
      <c r="EW267" s="114"/>
      <c r="EX267" s="114"/>
      <c r="EY267" s="114"/>
      <c r="EZ267" s="114"/>
      <c r="FA267" s="114"/>
      <c r="FB267" s="114"/>
      <c r="FC267" s="114"/>
      <c r="FD267" s="114"/>
      <c r="FE267" s="114"/>
      <c r="FF267" s="114"/>
      <c r="FG267" s="114"/>
      <c r="FH267" s="114"/>
      <c r="FI267" s="114"/>
      <c r="FJ267" s="114"/>
      <c r="FK267" s="114"/>
      <c r="FL267" s="114"/>
      <c r="FM267" s="114"/>
      <c r="FN267" s="114"/>
      <c r="FO267" s="114"/>
      <c r="FP267" s="114"/>
      <c r="FQ267" s="114"/>
      <c r="FR267" s="114"/>
      <c r="FS267" s="114"/>
      <c r="FT267" s="114"/>
      <c r="FU267" s="114"/>
      <c r="FV267" s="114"/>
      <c r="FW267" s="114"/>
      <c r="FX267" s="114"/>
      <c r="FY267" s="114"/>
      <c r="FZ267" s="114"/>
      <c r="GA267" s="114"/>
      <c r="GB267" s="114"/>
      <c r="GC267" s="114"/>
      <c r="GD267" s="114"/>
      <c r="GE267" s="114"/>
      <c r="GF267" s="114"/>
      <c r="GG267" s="114"/>
      <c r="GH267" s="114"/>
      <c r="GI267" s="114"/>
      <c r="GJ267" s="114"/>
      <c r="GK267" s="114"/>
      <c r="GL267" s="114"/>
      <c r="GM267" s="114"/>
      <c r="GN267" s="114"/>
      <c r="GO267" s="114"/>
      <c r="GP267" s="114"/>
      <c r="GQ267" s="114"/>
      <c r="GR267" s="114"/>
      <c r="GS267" s="114"/>
      <c r="GT267" s="114"/>
      <c r="GU267" s="114"/>
      <c r="GV267" s="114"/>
      <c r="GW267" s="114"/>
      <c r="GX267" s="114"/>
      <c r="GY267" s="114"/>
      <c r="GZ267" s="114"/>
      <c r="HA267" s="114"/>
      <c r="HB267" s="114"/>
      <c r="HC267" s="114"/>
      <c r="HD267" s="114"/>
      <c r="HE267" s="114"/>
      <c r="HF267" s="114"/>
      <c r="HG267" s="114"/>
      <c r="HH267" s="114"/>
      <c r="HI267" s="114"/>
      <c r="HJ267" s="114"/>
      <c r="HK267" s="114"/>
      <c r="HL267" s="114"/>
      <c r="HM267" s="114"/>
      <c r="HN267" s="114"/>
      <c r="HO267" s="114"/>
      <c r="HP267" s="114"/>
      <c r="HQ267" s="114"/>
      <c r="HR267" s="114"/>
      <c r="HS267" s="114"/>
      <c r="HT267" s="114"/>
      <c r="HU267" s="114"/>
      <c r="HV267" s="114"/>
      <c r="HW267" s="114"/>
      <c r="HX267" s="114"/>
      <c r="HY267" s="114"/>
      <c r="HZ267" s="114"/>
      <c r="IA267" s="114"/>
      <c r="IB267" s="114"/>
      <c r="IC267" s="114"/>
      <c r="ID267" s="114"/>
      <c r="IE267" s="114"/>
      <c r="IF267" s="114"/>
      <c r="IG267" s="114"/>
      <c r="IH267" s="114"/>
      <c r="II267" s="114"/>
      <c r="IJ267" s="114"/>
      <c r="IK267" s="114"/>
      <c r="IL267" s="114"/>
      <c r="IM267" s="114"/>
      <c r="IN267" s="114"/>
      <c r="IO267" s="114"/>
      <c r="IP267" s="114"/>
      <c r="IQ267" s="114"/>
      <c r="IR267" s="114"/>
      <c r="IS267" s="114"/>
      <c r="IT267" s="114"/>
      <c r="IU267" s="114"/>
      <c r="IV267" s="114"/>
    </row>
    <row r="268" spans="1:256" s="53" customFormat="1" ht="20.25" customHeight="1" x14ac:dyDescent="0.15">
      <c r="A268" s="261"/>
      <c r="B268" s="75" t="s">
        <v>38</v>
      </c>
      <c r="C268" s="82">
        <v>124.373231</v>
      </c>
      <c r="D268" s="82">
        <v>394</v>
      </c>
      <c r="E268" s="82">
        <v>82.14</v>
      </c>
      <c r="F268" s="82">
        <v>541.69564800000001</v>
      </c>
      <c r="G268" s="82">
        <v>152</v>
      </c>
      <c r="H268" s="82"/>
      <c r="I268" s="94">
        <v>0</v>
      </c>
      <c r="J268" s="82">
        <v>0</v>
      </c>
      <c r="K268" s="94">
        <v>0</v>
      </c>
      <c r="L268" s="82">
        <v>123.713897</v>
      </c>
      <c r="M268" s="82">
        <v>386</v>
      </c>
      <c r="N268" s="83">
        <v>83.99</v>
      </c>
      <c r="O268" s="82">
        <v>370.78796299999999</v>
      </c>
      <c r="P268" s="85">
        <v>135</v>
      </c>
      <c r="Q268" s="82">
        <v>57.665717999999998</v>
      </c>
      <c r="R268" s="82">
        <v>160</v>
      </c>
      <c r="S268" s="83">
        <v>92.15</v>
      </c>
      <c r="T268" s="82">
        <v>162.12893299999999</v>
      </c>
      <c r="U268" s="94">
        <v>57</v>
      </c>
      <c r="V268" s="82">
        <v>123.713897</v>
      </c>
      <c r="W268" s="82">
        <v>386</v>
      </c>
      <c r="X268" s="83">
        <v>83.99</v>
      </c>
      <c r="Y268" s="82">
        <v>370.78796299999999</v>
      </c>
      <c r="Z268" s="85">
        <v>135</v>
      </c>
      <c r="AA268" s="82">
        <v>0</v>
      </c>
      <c r="AB268" s="94">
        <v>0</v>
      </c>
      <c r="AC268" s="82">
        <v>0</v>
      </c>
      <c r="AD268" s="94">
        <v>0</v>
      </c>
      <c r="AE268" s="82"/>
      <c r="AF268" s="94"/>
      <c r="AG268" s="82"/>
      <c r="AH268" s="94"/>
      <c r="AI268" s="94"/>
      <c r="AJ268" s="94"/>
      <c r="AK268" s="94"/>
      <c r="AL268" s="94"/>
      <c r="AM268" s="94"/>
      <c r="AN268" s="94"/>
      <c r="AO268" s="94"/>
      <c r="AP268" s="94"/>
      <c r="AQ268" s="94"/>
      <c r="AR268" s="94"/>
      <c r="AS268" s="94"/>
      <c r="AT268" s="94"/>
      <c r="AU268" s="94">
        <v>0</v>
      </c>
      <c r="AV268" s="94">
        <v>0</v>
      </c>
      <c r="AW268" s="94">
        <v>86.86</v>
      </c>
      <c r="AX268" s="94">
        <v>2</v>
      </c>
      <c r="AY268" s="94">
        <v>0</v>
      </c>
      <c r="AZ268" s="94">
        <v>0</v>
      </c>
      <c r="BA268" s="94">
        <v>0</v>
      </c>
      <c r="BB268" s="94">
        <v>0</v>
      </c>
      <c r="BC268" s="94"/>
      <c r="BD268" s="94">
        <v>0</v>
      </c>
      <c r="BE268" s="94"/>
      <c r="BF268" s="94"/>
      <c r="BG268" s="82">
        <v>0.65933399999999998</v>
      </c>
      <c r="BH268" s="94">
        <v>6</v>
      </c>
      <c r="BI268" s="94">
        <v>22.2</v>
      </c>
      <c r="BJ268" s="94">
        <v>4</v>
      </c>
      <c r="BK268" s="82"/>
      <c r="BL268" s="82">
        <v>2</v>
      </c>
      <c r="BM268" s="82">
        <v>61.847684999999998</v>
      </c>
      <c r="BN268" s="94">
        <v>11</v>
      </c>
      <c r="BO268" s="94"/>
      <c r="BP268" s="94"/>
      <c r="BQ268" s="94"/>
      <c r="BR268" s="94"/>
      <c r="BS268" s="94">
        <v>0</v>
      </c>
      <c r="BT268" s="94">
        <v>0</v>
      </c>
      <c r="BU268" s="94">
        <v>0</v>
      </c>
      <c r="BV268" s="94">
        <v>0</v>
      </c>
      <c r="BW268" s="110">
        <f t="shared" si="34"/>
        <v>124.373231</v>
      </c>
      <c r="BX268" s="110">
        <f t="shared" si="35"/>
        <v>0</v>
      </c>
      <c r="BY268" s="114"/>
      <c r="BZ268" s="114"/>
      <c r="CA268" s="114"/>
      <c r="CB268" s="114"/>
      <c r="CC268" s="114"/>
      <c r="CD268" s="114"/>
      <c r="CE268" s="114"/>
      <c r="CF268" s="114"/>
      <c r="CG268" s="114"/>
      <c r="CH268" s="114"/>
      <c r="CI268" s="114"/>
      <c r="CJ268" s="114"/>
      <c r="CK268" s="114"/>
      <c r="CL268" s="114"/>
      <c r="CM268" s="114"/>
      <c r="CN268" s="114"/>
      <c r="CO268" s="114"/>
      <c r="CP268" s="114"/>
      <c r="CQ268" s="114"/>
      <c r="CR268" s="114"/>
      <c r="CS268" s="114"/>
      <c r="CT268" s="114"/>
      <c r="CU268" s="114"/>
      <c r="CV268" s="114"/>
      <c r="CW268" s="114"/>
      <c r="CX268" s="114"/>
      <c r="CY268" s="114"/>
      <c r="CZ268" s="114"/>
      <c r="DA268" s="114"/>
      <c r="DB268" s="114"/>
      <c r="DC268" s="114"/>
      <c r="DD268" s="114"/>
      <c r="DE268" s="114"/>
      <c r="DF268" s="114"/>
      <c r="DG268" s="114"/>
      <c r="DH268" s="114"/>
      <c r="DI268" s="114"/>
      <c r="DJ268" s="114"/>
      <c r="DK268" s="114"/>
      <c r="DL268" s="114"/>
      <c r="DM268" s="114"/>
      <c r="DN268" s="114"/>
      <c r="DO268" s="114"/>
      <c r="DP268" s="114"/>
      <c r="DQ268" s="114"/>
      <c r="DR268" s="114"/>
      <c r="DS268" s="114"/>
      <c r="DT268" s="114"/>
      <c r="DU268" s="114"/>
      <c r="DV268" s="114"/>
      <c r="DW268" s="114"/>
      <c r="DX268" s="114"/>
      <c r="DY268" s="114"/>
      <c r="DZ268" s="114"/>
      <c r="EA268" s="114"/>
      <c r="EB268" s="114"/>
      <c r="EC268" s="114"/>
      <c r="ED268" s="114"/>
      <c r="EE268" s="114"/>
      <c r="EF268" s="114"/>
      <c r="EG268" s="114"/>
      <c r="EH268" s="114"/>
      <c r="EI268" s="114"/>
      <c r="EJ268" s="114"/>
      <c r="EK268" s="114"/>
      <c r="EL268" s="114"/>
      <c r="EM268" s="114"/>
      <c r="EN268" s="114"/>
      <c r="EO268" s="114"/>
      <c r="EP268" s="114"/>
      <c r="EQ268" s="114"/>
      <c r="ER268" s="114"/>
      <c r="ES268" s="114"/>
      <c r="ET268" s="114"/>
      <c r="EU268" s="114"/>
      <c r="EV268" s="114"/>
      <c r="EW268" s="114"/>
      <c r="EX268" s="114"/>
      <c r="EY268" s="114"/>
      <c r="EZ268" s="114"/>
      <c r="FA268" s="114"/>
      <c r="FB268" s="114"/>
      <c r="FC268" s="114"/>
      <c r="FD268" s="114"/>
      <c r="FE268" s="114"/>
      <c r="FF268" s="114"/>
      <c r="FG268" s="114"/>
      <c r="FH268" s="114"/>
      <c r="FI268" s="114"/>
      <c r="FJ268" s="114"/>
      <c r="FK268" s="114"/>
      <c r="FL268" s="114"/>
      <c r="FM268" s="114"/>
      <c r="FN268" s="114"/>
      <c r="FO268" s="114"/>
      <c r="FP268" s="114"/>
      <c r="FQ268" s="114"/>
      <c r="FR268" s="114"/>
      <c r="FS268" s="114"/>
      <c r="FT268" s="114"/>
      <c r="FU268" s="114"/>
      <c r="FV268" s="114"/>
      <c r="FW268" s="114"/>
      <c r="FX268" s="114"/>
      <c r="FY268" s="114"/>
      <c r="FZ268" s="114"/>
      <c r="GA268" s="114"/>
      <c r="GB268" s="114"/>
      <c r="GC268" s="114"/>
      <c r="GD268" s="114"/>
      <c r="GE268" s="114"/>
      <c r="GF268" s="114"/>
      <c r="GG268" s="114"/>
      <c r="GH268" s="114"/>
      <c r="GI268" s="114"/>
      <c r="GJ268" s="114"/>
      <c r="GK268" s="114"/>
      <c r="GL268" s="114"/>
      <c r="GM268" s="114"/>
      <c r="GN268" s="114"/>
      <c r="GO268" s="114"/>
      <c r="GP268" s="114"/>
      <c r="GQ268" s="114"/>
      <c r="GR268" s="114"/>
      <c r="GS268" s="114"/>
      <c r="GT268" s="114"/>
      <c r="GU268" s="114"/>
      <c r="GV268" s="114"/>
      <c r="GW268" s="114"/>
      <c r="GX268" s="114"/>
      <c r="GY268" s="114"/>
      <c r="GZ268" s="114"/>
      <c r="HA268" s="114"/>
      <c r="HB268" s="114"/>
      <c r="HC268" s="114"/>
      <c r="HD268" s="114"/>
      <c r="HE268" s="114"/>
      <c r="HF268" s="114"/>
      <c r="HG268" s="114"/>
      <c r="HH268" s="114"/>
      <c r="HI268" s="114"/>
      <c r="HJ268" s="114"/>
      <c r="HK268" s="114"/>
      <c r="HL268" s="114"/>
      <c r="HM268" s="114"/>
      <c r="HN268" s="114"/>
      <c r="HO268" s="114"/>
      <c r="HP268" s="114"/>
      <c r="HQ268" s="114"/>
      <c r="HR268" s="114"/>
      <c r="HS268" s="114"/>
      <c r="HT268" s="114"/>
      <c r="HU268" s="114"/>
      <c r="HV268" s="114"/>
      <c r="HW268" s="114"/>
      <c r="HX268" s="114"/>
      <c r="HY268" s="114"/>
      <c r="HZ268" s="114"/>
      <c r="IA268" s="114"/>
      <c r="IB268" s="114"/>
      <c r="IC268" s="114"/>
      <c r="ID268" s="114"/>
      <c r="IE268" s="114"/>
      <c r="IF268" s="114"/>
      <c r="IG268" s="114"/>
      <c r="IH268" s="114"/>
      <c r="II268" s="114"/>
      <c r="IJ268" s="114"/>
      <c r="IK268" s="114"/>
      <c r="IL268" s="114"/>
      <c r="IM268" s="114"/>
      <c r="IN268" s="114"/>
      <c r="IO268" s="114"/>
      <c r="IP268" s="114"/>
      <c r="IQ268" s="114"/>
      <c r="IR268" s="114"/>
      <c r="IS268" s="114"/>
      <c r="IT268" s="114"/>
      <c r="IU268" s="114"/>
      <c r="IV268" s="114"/>
    </row>
    <row r="269" spans="1:256" s="53" customFormat="1" ht="20.25" customHeight="1" x14ac:dyDescent="0.15">
      <c r="A269" s="261"/>
      <c r="B269" s="120" t="s">
        <v>35</v>
      </c>
      <c r="C269" s="82">
        <v>5.9718999999999998</v>
      </c>
      <c r="D269" s="82">
        <v>24</v>
      </c>
      <c r="E269" s="82">
        <v>11.934476548231</v>
      </c>
      <c r="F269" s="82">
        <v>13.507999999999999</v>
      </c>
      <c r="G269" s="82">
        <v>20</v>
      </c>
      <c r="H269" s="82"/>
      <c r="I269" s="94"/>
      <c r="J269" s="82"/>
      <c r="K269" s="94"/>
      <c r="L269" s="82">
        <v>5.9718999999999998</v>
      </c>
      <c r="M269" s="82">
        <v>24</v>
      </c>
      <c r="N269" s="83">
        <v>15.0431755435987</v>
      </c>
      <c r="O269" s="82">
        <v>8.3170000000000002</v>
      </c>
      <c r="P269" s="85">
        <v>17</v>
      </c>
      <c r="Q269" s="82">
        <v>4.5736999999999997</v>
      </c>
      <c r="R269" s="82">
        <v>16</v>
      </c>
      <c r="S269" s="83">
        <v>15.2410582786785</v>
      </c>
      <c r="T269" s="82">
        <v>4.2389999999999999</v>
      </c>
      <c r="U269" s="94">
        <v>10</v>
      </c>
      <c r="V269" s="82">
        <v>5.9718999999999998</v>
      </c>
      <c r="W269" s="82">
        <v>24</v>
      </c>
      <c r="X269" s="83">
        <v>15.0431755435987</v>
      </c>
      <c r="Y269" s="82">
        <v>8.3170000000000002</v>
      </c>
      <c r="Z269" s="85">
        <v>17</v>
      </c>
      <c r="AA269" s="82"/>
      <c r="AB269" s="94"/>
      <c r="AC269" s="82"/>
      <c r="AD269" s="94"/>
      <c r="AE269" s="82"/>
      <c r="AF269" s="94"/>
      <c r="AG269" s="82"/>
      <c r="AH269" s="94"/>
      <c r="AI269" s="94"/>
      <c r="AJ269" s="94"/>
      <c r="AK269" s="94"/>
      <c r="AL269" s="94"/>
      <c r="AM269" s="94"/>
      <c r="AN269" s="94"/>
      <c r="AO269" s="94"/>
      <c r="AP269" s="94"/>
      <c r="AQ269" s="94"/>
      <c r="AR269" s="94"/>
      <c r="AS269" s="94"/>
      <c r="AT269" s="94"/>
      <c r="AU269" s="94"/>
      <c r="AV269" s="94"/>
      <c r="AW269" s="94">
        <v>5.1909999999999998</v>
      </c>
      <c r="AX269" s="94">
        <v>3</v>
      </c>
      <c r="AY269" s="94"/>
      <c r="AZ269" s="94"/>
      <c r="BA269" s="94"/>
      <c r="BB269" s="94"/>
      <c r="BC269" s="94"/>
      <c r="BD269" s="94"/>
      <c r="BE269" s="94"/>
      <c r="BF269" s="94"/>
      <c r="BG269" s="82"/>
      <c r="BH269" s="94"/>
      <c r="BI269" s="94"/>
      <c r="BJ269" s="94"/>
      <c r="BK269" s="82"/>
      <c r="BL269" s="82"/>
      <c r="BM269" s="82"/>
      <c r="BN269" s="94"/>
      <c r="BO269" s="94"/>
      <c r="BP269" s="94"/>
      <c r="BQ269" s="94"/>
      <c r="BR269" s="94"/>
      <c r="BS269" s="94"/>
      <c r="BT269" s="94"/>
      <c r="BU269" s="94"/>
      <c r="BV269" s="94"/>
      <c r="BW269" s="110">
        <f t="shared" si="34"/>
        <v>5.9718999999999998</v>
      </c>
      <c r="BX269" s="110">
        <f t="shared" si="35"/>
        <v>0</v>
      </c>
      <c r="BY269" s="114"/>
      <c r="BZ269" s="114"/>
      <c r="CA269" s="114"/>
      <c r="CB269" s="114"/>
      <c r="CC269" s="114"/>
      <c r="CD269" s="114"/>
      <c r="CE269" s="114"/>
      <c r="CF269" s="114"/>
      <c r="CG269" s="114"/>
      <c r="CH269" s="114"/>
      <c r="CI269" s="114"/>
      <c r="CJ269" s="114"/>
      <c r="CK269" s="114"/>
      <c r="CL269" s="114"/>
      <c r="CM269" s="114"/>
      <c r="CN269" s="114"/>
      <c r="CO269" s="114"/>
      <c r="CP269" s="114"/>
      <c r="CQ269" s="114"/>
      <c r="CR269" s="114"/>
      <c r="CS269" s="114"/>
      <c r="CT269" s="114"/>
      <c r="CU269" s="114"/>
      <c r="CV269" s="114"/>
      <c r="CW269" s="114"/>
      <c r="CX269" s="114"/>
      <c r="CY269" s="114"/>
      <c r="CZ269" s="114"/>
      <c r="DA269" s="114"/>
      <c r="DB269" s="114"/>
      <c r="DC269" s="114"/>
      <c r="DD269" s="114"/>
      <c r="DE269" s="114"/>
      <c r="DF269" s="114"/>
      <c r="DG269" s="114"/>
      <c r="DH269" s="114"/>
      <c r="DI269" s="114"/>
      <c r="DJ269" s="114"/>
      <c r="DK269" s="114"/>
      <c r="DL269" s="114"/>
      <c r="DM269" s="114"/>
      <c r="DN269" s="114"/>
      <c r="DO269" s="114"/>
      <c r="DP269" s="114"/>
      <c r="DQ269" s="114"/>
      <c r="DR269" s="114"/>
      <c r="DS269" s="114"/>
      <c r="DT269" s="114"/>
      <c r="DU269" s="114"/>
      <c r="DV269" s="114"/>
      <c r="DW269" s="114"/>
      <c r="DX269" s="114"/>
      <c r="DY269" s="114"/>
      <c r="DZ269" s="114"/>
      <c r="EA269" s="114"/>
      <c r="EB269" s="114"/>
      <c r="EC269" s="114"/>
      <c r="ED269" s="114"/>
      <c r="EE269" s="114"/>
      <c r="EF269" s="114"/>
      <c r="EG269" s="114"/>
      <c r="EH269" s="114"/>
      <c r="EI269" s="114"/>
      <c r="EJ269" s="114"/>
      <c r="EK269" s="114"/>
      <c r="EL269" s="114"/>
      <c r="EM269" s="114"/>
      <c r="EN269" s="114"/>
      <c r="EO269" s="114"/>
      <c r="EP269" s="114"/>
      <c r="EQ269" s="114"/>
      <c r="ER269" s="114"/>
      <c r="ES269" s="114"/>
      <c r="ET269" s="114"/>
      <c r="EU269" s="114"/>
      <c r="EV269" s="114"/>
      <c r="EW269" s="114"/>
      <c r="EX269" s="114"/>
      <c r="EY269" s="114"/>
      <c r="EZ269" s="114"/>
      <c r="FA269" s="114"/>
      <c r="FB269" s="114"/>
      <c r="FC269" s="114"/>
      <c r="FD269" s="114"/>
      <c r="FE269" s="114"/>
      <c r="FF269" s="114"/>
      <c r="FG269" s="114"/>
      <c r="FH269" s="114"/>
      <c r="FI269" s="114"/>
      <c r="FJ269" s="114"/>
      <c r="FK269" s="114"/>
      <c r="FL269" s="114"/>
      <c r="FM269" s="114"/>
      <c r="FN269" s="114"/>
      <c r="FO269" s="114"/>
      <c r="FP269" s="114"/>
      <c r="FQ269" s="114"/>
      <c r="FR269" s="114"/>
      <c r="FS269" s="114"/>
      <c r="FT269" s="114"/>
      <c r="FU269" s="114"/>
      <c r="FV269" s="114"/>
      <c r="FW269" s="114"/>
      <c r="FX269" s="114"/>
      <c r="FY269" s="114"/>
      <c r="FZ269" s="114"/>
      <c r="GA269" s="114"/>
      <c r="GB269" s="114"/>
      <c r="GC269" s="114"/>
      <c r="GD269" s="114"/>
      <c r="GE269" s="114"/>
      <c r="GF269" s="114"/>
      <c r="GG269" s="114"/>
      <c r="GH269" s="114"/>
      <c r="GI269" s="114"/>
      <c r="GJ269" s="114"/>
      <c r="GK269" s="114"/>
      <c r="GL269" s="114"/>
      <c r="GM269" s="114"/>
      <c r="GN269" s="114"/>
      <c r="GO269" s="114"/>
      <c r="GP269" s="114"/>
      <c r="GQ269" s="114"/>
      <c r="GR269" s="114"/>
      <c r="GS269" s="114"/>
      <c r="GT269" s="114"/>
      <c r="GU269" s="114"/>
      <c r="GV269" s="114"/>
      <c r="GW269" s="114"/>
      <c r="GX269" s="114"/>
      <c r="GY269" s="114"/>
      <c r="GZ269" s="114"/>
      <c r="HA269" s="114"/>
      <c r="HB269" s="114"/>
      <c r="HC269" s="114"/>
      <c r="HD269" s="114"/>
      <c r="HE269" s="114"/>
      <c r="HF269" s="114"/>
      <c r="HG269" s="114"/>
      <c r="HH269" s="114"/>
      <c r="HI269" s="114"/>
      <c r="HJ269" s="114"/>
      <c r="HK269" s="114"/>
      <c r="HL269" s="114"/>
      <c r="HM269" s="114"/>
      <c r="HN269" s="114"/>
      <c r="HO269" s="114"/>
      <c r="HP269" s="114"/>
      <c r="HQ269" s="114"/>
      <c r="HR269" s="114"/>
      <c r="HS269" s="114"/>
      <c r="HT269" s="114"/>
      <c r="HU269" s="114"/>
      <c r="HV269" s="114"/>
      <c r="HW269" s="114"/>
      <c r="HX269" s="114"/>
      <c r="HY269" s="114"/>
      <c r="HZ269" s="114"/>
      <c r="IA269" s="114"/>
      <c r="IB269" s="114"/>
      <c r="IC269" s="114"/>
      <c r="ID269" s="114"/>
      <c r="IE269" s="114"/>
      <c r="IF269" s="114"/>
      <c r="IG269" s="114"/>
      <c r="IH269" s="114"/>
      <c r="II269" s="114"/>
      <c r="IJ269" s="114"/>
      <c r="IK269" s="114"/>
      <c r="IL269" s="114"/>
      <c r="IM269" s="114"/>
      <c r="IN269" s="114"/>
      <c r="IO269" s="114"/>
      <c r="IP269" s="114"/>
      <c r="IQ269" s="114"/>
      <c r="IR269" s="114"/>
      <c r="IS269" s="114"/>
      <c r="IT269" s="114"/>
      <c r="IU269" s="114"/>
      <c r="IV269" s="114"/>
    </row>
    <row r="270" spans="1:256" s="53" customFormat="1" ht="20.25" customHeight="1" x14ac:dyDescent="0.15">
      <c r="A270" s="261"/>
      <c r="B270" s="120" t="s">
        <v>36</v>
      </c>
      <c r="C270" s="82"/>
      <c r="D270" s="82"/>
      <c r="E270" s="82"/>
      <c r="F270" s="82"/>
      <c r="G270" s="82"/>
      <c r="H270" s="82"/>
      <c r="I270" s="94"/>
      <c r="J270" s="82"/>
      <c r="K270" s="94"/>
      <c r="L270" s="82"/>
      <c r="M270" s="82"/>
      <c r="N270" s="83"/>
      <c r="O270" s="82"/>
      <c r="P270" s="85"/>
      <c r="Q270" s="82"/>
      <c r="R270" s="82"/>
      <c r="S270" s="83"/>
      <c r="T270" s="82"/>
      <c r="U270" s="94"/>
      <c r="V270" s="82"/>
      <c r="W270" s="82"/>
      <c r="X270" s="83"/>
      <c r="Y270" s="82"/>
      <c r="Z270" s="85"/>
      <c r="AA270" s="82"/>
      <c r="AB270" s="94"/>
      <c r="AC270" s="82"/>
      <c r="AD270" s="94"/>
      <c r="AE270" s="82"/>
      <c r="AF270" s="94"/>
      <c r="AG270" s="82"/>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82"/>
      <c r="BH270" s="94"/>
      <c r="BI270" s="94"/>
      <c r="BJ270" s="94"/>
      <c r="BK270" s="82"/>
      <c r="BL270" s="82"/>
      <c r="BM270" s="82"/>
      <c r="BN270" s="94"/>
      <c r="BO270" s="94"/>
      <c r="BP270" s="94"/>
      <c r="BQ270" s="94"/>
      <c r="BR270" s="94"/>
      <c r="BS270" s="94"/>
      <c r="BT270" s="94"/>
      <c r="BU270" s="94"/>
      <c r="BV270" s="94"/>
      <c r="BW270" s="110">
        <f t="shared" si="34"/>
        <v>0</v>
      </c>
      <c r="BX270" s="110">
        <f t="shared" si="35"/>
        <v>0</v>
      </c>
      <c r="BY270" s="114"/>
      <c r="BZ270" s="114"/>
      <c r="CA270" s="114"/>
      <c r="CB270" s="114"/>
      <c r="CC270" s="114"/>
      <c r="CD270" s="114"/>
      <c r="CE270" s="114"/>
      <c r="CF270" s="114"/>
      <c r="CG270" s="114"/>
      <c r="CH270" s="114"/>
      <c r="CI270" s="114"/>
      <c r="CJ270" s="114"/>
      <c r="CK270" s="114"/>
      <c r="CL270" s="114"/>
      <c r="CM270" s="114"/>
      <c r="CN270" s="114"/>
      <c r="CO270" s="114"/>
      <c r="CP270" s="114"/>
      <c r="CQ270" s="114"/>
      <c r="CR270" s="114"/>
      <c r="CS270" s="114"/>
      <c r="CT270" s="114"/>
      <c r="CU270" s="114"/>
      <c r="CV270" s="114"/>
      <c r="CW270" s="114"/>
      <c r="CX270" s="114"/>
      <c r="CY270" s="114"/>
      <c r="CZ270" s="114"/>
      <c r="DA270" s="114"/>
      <c r="DB270" s="114"/>
      <c r="DC270" s="114"/>
      <c r="DD270" s="114"/>
      <c r="DE270" s="114"/>
      <c r="DF270" s="114"/>
      <c r="DG270" s="114"/>
      <c r="DH270" s="114"/>
      <c r="DI270" s="114"/>
      <c r="DJ270" s="114"/>
      <c r="DK270" s="114"/>
      <c r="DL270" s="114"/>
      <c r="DM270" s="114"/>
      <c r="DN270" s="114"/>
      <c r="DO270" s="114"/>
      <c r="DP270" s="114"/>
      <c r="DQ270" s="114"/>
      <c r="DR270" s="114"/>
      <c r="DS270" s="114"/>
      <c r="DT270" s="114"/>
      <c r="DU270" s="114"/>
      <c r="DV270" s="114"/>
      <c r="DW270" s="114"/>
      <c r="DX270" s="114"/>
      <c r="DY270" s="114"/>
      <c r="DZ270" s="114"/>
      <c r="EA270" s="114"/>
      <c r="EB270" s="114"/>
      <c r="EC270" s="114"/>
      <c r="ED270" s="114"/>
      <c r="EE270" s="114"/>
      <c r="EF270" s="114"/>
      <c r="EG270" s="114"/>
      <c r="EH270" s="114"/>
      <c r="EI270" s="114"/>
      <c r="EJ270" s="114"/>
      <c r="EK270" s="114"/>
      <c r="EL270" s="114"/>
      <c r="EM270" s="114"/>
      <c r="EN270" s="114"/>
      <c r="EO270" s="114"/>
      <c r="EP270" s="114"/>
      <c r="EQ270" s="114"/>
      <c r="ER270" s="114"/>
      <c r="ES270" s="114"/>
      <c r="ET270" s="114"/>
      <c r="EU270" s="114"/>
      <c r="EV270" s="114"/>
      <c r="EW270" s="114"/>
      <c r="EX270" s="114"/>
      <c r="EY270" s="114"/>
      <c r="EZ270" s="114"/>
      <c r="FA270" s="114"/>
      <c r="FB270" s="114"/>
      <c r="FC270" s="114"/>
      <c r="FD270" s="114"/>
      <c r="FE270" s="114"/>
      <c r="FF270" s="114"/>
      <c r="FG270" s="114"/>
      <c r="FH270" s="114"/>
      <c r="FI270" s="114"/>
      <c r="FJ270" s="114"/>
      <c r="FK270" s="114"/>
      <c r="FL270" s="114"/>
      <c r="FM270" s="114"/>
      <c r="FN270" s="114"/>
      <c r="FO270" s="114"/>
      <c r="FP270" s="114"/>
      <c r="FQ270" s="114"/>
      <c r="FR270" s="114"/>
      <c r="FS270" s="114"/>
      <c r="FT270" s="114"/>
      <c r="FU270" s="114"/>
      <c r="FV270" s="114"/>
      <c r="FW270" s="114"/>
      <c r="FX270" s="114"/>
      <c r="FY270" s="114"/>
      <c r="FZ270" s="114"/>
      <c r="GA270" s="114"/>
      <c r="GB270" s="114"/>
      <c r="GC270" s="114"/>
      <c r="GD270" s="114"/>
      <c r="GE270" s="114"/>
      <c r="GF270" s="114"/>
      <c r="GG270" s="114"/>
      <c r="GH270" s="114"/>
      <c r="GI270" s="114"/>
      <c r="GJ270" s="114"/>
      <c r="GK270" s="114"/>
      <c r="GL270" s="114"/>
      <c r="GM270" s="114"/>
      <c r="GN270" s="114"/>
      <c r="GO270" s="114"/>
      <c r="GP270" s="114"/>
      <c r="GQ270" s="114"/>
      <c r="GR270" s="114"/>
      <c r="GS270" s="114"/>
      <c r="GT270" s="114"/>
      <c r="GU270" s="114"/>
      <c r="GV270" s="114"/>
      <c r="GW270" s="114"/>
      <c r="GX270" s="114"/>
      <c r="GY270" s="114"/>
      <c r="GZ270" s="114"/>
      <c r="HA270" s="114"/>
      <c r="HB270" s="114"/>
      <c r="HC270" s="114"/>
      <c r="HD270" s="114"/>
      <c r="HE270" s="114"/>
      <c r="HF270" s="114"/>
      <c r="HG270" s="114"/>
      <c r="HH270" s="114"/>
      <c r="HI270" s="114"/>
      <c r="HJ270" s="114"/>
      <c r="HK270" s="114"/>
      <c r="HL270" s="114"/>
      <c r="HM270" s="114"/>
      <c r="HN270" s="114"/>
      <c r="HO270" s="114"/>
      <c r="HP270" s="114"/>
      <c r="HQ270" s="114"/>
      <c r="HR270" s="114"/>
      <c r="HS270" s="114"/>
      <c r="HT270" s="114"/>
      <c r="HU270" s="114"/>
      <c r="HV270" s="114"/>
      <c r="HW270" s="114"/>
      <c r="HX270" s="114"/>
      <c r="HY270" s="114"/>
      <c r="HZ270" s="114"/>
      <c r="IA270" s="114"/>
      <c r="IB270" s="114"/>
      <c r="IC270" s="114"/>
      <c r="ID270" s="114"/>
      <c r="IE270" s="114"/>
      <c r="IF270" s="114"/>
      <c r="IG270" s="114"/>
      <c r="IH270" s="114"/>
      <c r="II270" s="114"/>
      <c r="IJ270" s="114"/>
      <c r="IK270" s="114"/>
      <c r="IL270" s="114"/>
      <c r="IM270" s="114"/>
      <c r="IN270" s="114"/>
      <c r="IO270" s="114"/>
      <c r="IP270" s="114"/>
      <c r="IQ270" s="114"/>
      <c r="IR270" s="114"/>
      <c r="IS270" s="114"/>
      <c r="IT270" s="114"/>
      <c r="IU270" s="114"/>
      <c r="IV270" s="114"/>
    </row>
    <row r="271" spans="1:256" s="52" customFormat="1" ht="20.25" customHeight="1" x14ac:dyDescent="0.15">
      <c r="A271" s="261"/>
      <c r="B271" s="90" t="s">
        <v>17</v>
      </c>
      <c r="C271" s="91">
        <f>C258+C259+C260+C261+C262+C263+C264+C265+C266+C267+C268+C269+C270</f>
        <v>8323.9221769998985</v>
      </c>
      <c r="D271" s="91">
        <f t="shared" ref="D271:BO271" si="36">D258+D259+D260+D261+D262+D263+D264+D265+D266+D267+D268+D269+D270</f>
        <v>18686</v>
      </c>
      <c r="E271" s="234">
        <f>C271/各地承保!D270*100</f>
        <v>49.672886590103751</v>
      </c>
      <c r="F271" s="234">
        <f t="shared" si="36"/>
        <v>29789.431693999999</v>
      </c>
      <c r="G271" s="91">
        <f t="shared" si="36"/>
        <v>9966</v>
      </c>
      <c r="H271" s="91">
        <f t="shared" si="36"/>
        <v>5.8961490000000003</v>
      </c>
      <c r="I271" s="91">
        <f t="shared" si="36"/>
        <v>6</v>
      </c>
      <c r="J271" s="91">
        <f t="shared" si="36"/>
        <v>172.65317000000002</v>
      </c>
      <c r="K271" s="91">
        <f t="shared" si="36"/>
        <v>16</v>
      </c>
      <c r="L271" s="91">
        <f t="shared" si="36"/>
        <v>6522.365622824299</v>
      </c>
      <c r="M271" s="91">
        <f t="shared" si="36"/>
        <v>10139</v>
      </c>
      <c r="N271" s="91">
        <f>L271/各地承保!N270*100</f>
        <v>47.909176975849981</v>
      </c>
      <c r="O271" s="91">
        <f t="shared" si="36"/>
        <v>25082.422803000001</v>
      </c>
      <c r="P271" s="91">
        <f t="shared" si="36"/>
        <v>7525</v>
      </c>
      <c r="Q271" s="91">
        <f t="shared" si="36"/>
        <v>673.34621900000002</v>
      </c>
      <c r="R271" s="91">
        <f t="shared" si="36"/>
        <v>1329</v>
      </c>
      <c r="S271" s="91">
        <f>Q271/各地承保!T270*100</f>
        <v>198.82434373993206</v>
      </c>
      <c r="T271" s="91">
        <f t="shared" si="36"/>
        <v>2680.1459380000006</v>
      </c>
      <c r="U271" s="91">
        <f t="shared" si="36"/>
        <v>894</v>
      </c>
      <c r="V271" s="91">
        <f t="shared" si="36"/>
        <v>6409.3682978242987</v>
      </c>
      <c r="W271" s="91">
        <f t="shared" si="36"/>
        <v>9746</v>
      </c>
      <c r="X271" s="91">
        <f>V271/各地承保!Z270*100</f>
        <v>47.69282890599689</v>
      </c>
      <c r="Y271" s="91">
        <f t="shared" si="36"/>
        <v>24148.576698999997</v>
      </c>
      <c r="Z271" s="91">
        <f t="shared" si="36"/>
        <v>7199</v>
      </c>
      <c r="AA271" s="91">
        <f t="shared" si="36"/>
        <v>92.725082</v>
      </c>
      <c r="AB271" s="91">
        <f t="shared" si="36"/>
        <v>316</v>
      </c>
      <c r="AC271" s="91">
        <f t="shared" si="36"/>
        <v>713.52944500000012</v>
      </c>
      <c r="AD271" s="91">
        <f t="shared" si="36"/>
        <v>269</v>
      </c>
      <c r="AE271" s="91">
        <f t="shared" si="36"/>
        <v>20.272205000000003</v>
      </c>
      <c r="AF271" s="91">
        <f t="shared" si="36"/>
        <v>77</v>
      </c>
      <c r="AG271" s="91">
        <f t="shared" si="36"/>
        <v>220.09667400000001</v>
      </c>
      <c r="AH271" s="91">
        <f t="shared" si="36"/>
        <v>56</v>
      </c>
      <c r="AI271" s="91">
        <f t="shared" si="36"/>
        <v>620.17045413570008</v>
      </c>
      <c r="AJ271" s="91">
        <f t="shared" si="36"/>
        <v>5642</v>
      </c>
      <c r="AK271" s="91">
        <f t="shared" si="36"/>
        <v>132.20447099999998</v>
      </c>
      <c r="AL271" s="91">
        <f t="shared" si="36"/>
        <v>1089</v>
      </c>
      <c r="AM271" s="91">
        <f t="shared" si="36"/>
        <v>620.17045413570008</v>
      </c>
      <c r="AN271" s="91">
        <f t="shared" si="36"/>
        <v>5642</v>
      </c>
      <c r="AO271" s="91">
        <f t="shared" si="36"/>
        <v>132.20447099999998</v>
      </c>
      <c r="AP271" s="91">
        <f t="shared" si="36"/>
        <v>1089</v>
      </c>
      <c r="AQ271" s="91">
        <f t="shared" si="36"/>
        <v>42.957385291999998</v>
      </c>
      <c r="AR271" s="91">
        <f t="shared" si="36"/>
        <v>298</v>
      </c>
      <c r="AS271" s="91">
        <f t="shared" si="36"/>
        <v>33.951211000000001</v>
      </c>
      <c r="AT271" s="91">
        <f t="shared" si="36"/>
        <v>161</v>
      </c>
      <c r="AU271" s="91">
        <f t="shared" si="36"/>
        <v>30.1</v>
      </c>
      <c r="AV271" s="91">
        <f t="shared" si="36"/>
        <v>8</v>
      </c>
      <c r="AW271" s="91">
        <f t="shared" si="36"/>
        <v>174.906779</v>
      </c>
      <c r="AX271" s="91">
        <f t="shared" si="36"/>
        <v>25</v>
      </c>
      <c r="AY271" s="91">
        <f t="shared" si="36"/>
        <v>0</v>
      </c>
      <c r="AZ271" s="91">
        <f t="shared" si="36"/>
        <v>0</v>
      </c>
      <c r="BA271" s="91">
        <f t="shared" si="36"/>
        <v>0</v>
      </c>
      <c r="BB271" s="91">
        <f t="shared" si="36"/>
        <v>0</v>
      </c>
      <c r="BC271" s="91">
        <f t="shared" si="36"/>
        <v>0</v>
      </c>
      <c r="BD271" s="91">
        <f t="shared" si="36"/>
        <v>4</v>
      </c>
      <c r="BE271" s="91">
        <f t="shared" si="36"/>
        <v>0</v>
      </c>
      <c r="BF271" s="91">
        <f t="shared" si="36"/>
        <v>0</v>
      </c>
      <c r="BG271" s="91">
        <f t="shared" si="36"/>
        <v>423.73383748730004</v>
      </c>
      <c r="BH271" s="91">
        <f t="shared" si="36"/>
        <v>156</v>
      </c>
      <c r="BI271" s="91">
        <f t="shared" si="36"/>
        <v>2219.7372009999995</v>
      </c>
      <c r="BJ271" s="91">
        <f t="shared" si="36"/>
        <v>413</v>
      </c>
      <c r="BK271" s="91">
        <f t="shared" si="36"/>
        <v>484.26218698719998</v>
      </c>
      <c r="BL271" s="91">
        <f t="shared" si="36"/>
        <v>1344</v>
      </c>
      <c r="BM271" s="91">
        <f t="shared" si="36"/>
        <v>1864.2286409999999</v>
      </c>
      <c r="BN271" s="91">
        <f t="shared" si="36"/>
        <v>600</v>
      </c>
      <c r="BO271" s="91">
        <f t="shared" si="36"/>
        <v>194.4365412734</v>
      </c>
      <c r="BP271" s="91">
        <f t="shared" ref="BP271:BV271" si="37">BP258+BP259+BP260+BP261+BP262+BP263+BP264+BP265+BP266+BP267+BP268+BP269+BP270</f>
        <v>1089</v>
      </c>
      <c r="BQ271" s="91">
        <f t="shared" si="37"/>
        <v>109.32741799999999</v>
      </c>
      <c r="BR271" s="91">
        <f t="shared" si="37"/>
        <v>136.0001</v>
      </c>
      <c r="BS271" s="91">
        <f t="shared" si="37"/>
        <v>-5.915268275202832E-13</v>
      </c>
      <c r="BT271" s="91">
        <f t="shared" si="37"/>
        <v>0</v>
      </c>
      <c r="BU271" s="91">
        <f t="shared" si="37"/>
        <v>-2.0179413695586801E-12</v>
      </c>
      <c r="BV271" s="91">
        <f t="shared" si="37"/>
        <v>0.99990000000000001</v>
      </c>
      <c r="BW271" s="110">
        <f t="shared" si="34"/>
        <v>8323.9221769999003</v>
      </c>
      <c r="BX271" s="110">
        <f t="shared" si="35"/>
        <v>0</v>
      </c>
      <c r="BY271" s="56"/>
      <c r="BZ271" s="56"/>
      <c r="CA271" s="56"/>
      <c r="CB271" s="56"/>
      <c r="CC271" s="56"/>
      <c r="CD271" s="56"/>
      <c r="CE271" s="56"/>
      <c r="CF271" s="56"/>
      <c r="CG271" s="56"/>
      <c r="CH271" s="56"/>
      <c r="CI271" s="56"/>
      <c r="CJ271" s="56"/>
      <c r="CK271" s="56"/>
      <c r="CL271" s="56"/>
      <c r="CM271" s="56"/>
      <c r="CN271" s="56"/>
      <c r="CO271" s="56"/>
      <c r="CP271" s="56"/>
      <c r="CQ271" s="56"/>
      <c r="CR271" s="56"/>
      <c r="CS271" s="56"/>
      <c r="CT271" s="56"/>
      <c r="CU271" s="56"/>
      <c r="CV271" s="56"/>
      <c r="CW271" s="56"/>
      <c r="CX271" s="56"/>
      <c r="CY271" s="56"/>
      <c r="CZ271" s="56"/>
      <c r="DA271" s="56"/>
      <c r="DB271" s="56"/>
      <c r="DC271" s="56"/>
      <c r="DD271" s="56"/>
      <c r="DE271" s="56"/>
      <c r="DF271" s="56"/>
      <c r="DG271" s="56"/>
      <c r="DH271" s="56"/>
      <c r="DI271" s="56"/>
      <c r="DJ271" s="56"/>
      <c r="DK271" s="56"/>
      <c r="DL271" s="56"/>
      <c r="DM271" s="56"/>
      <c r="DN271" s="56"/>
      <c r="DO271" s="56"/>
      <c r="DP271" s="56"/>
      <c r="DQ271" s="56"/>
      <c r="DR271" s="56"/>
      <c r="DS271" s="56"/>
      <c r="DT271" s="56"/>
      <c r="DU271" s="56"/>
      <c r="DV271" s="56"/>
      <c r="DW271" s="56"/>
      <c r="DX271" s="56"/>
      <c r="DY271" s="56"/>
      <c r="DZ271" s="56"/>
      <c r="EA271" s="56"/>
      <c r="EB271" s="56"/>
      <c r="EC271" s="56"/>
      <c r="ED271" s="56"/>
      <c r="EE271" s="56"/>
      <c r="EF271" s="56"/>
      <c r="EG271" s="56"/>
      <c r="EH271" s="56"/>
      <c r="EI271" s="56"/>
      <c r="EJ271" s="56"/>
      <c r="EK271" s="56"/>
      <c r="EL271" s="56"/>
      <c r="EM271" s="56"/>
      <c r="EN271" s="56"/>
      <c r="EO271" s="56"/>
      <c r="EP271" s="56"/>
      <c r="EQ271" s="56"/>
      <c r="ER271" s="56"/>
      <c r="ES271" s="56"/>
      <c r="ET271" s="56"/>
      <c r="EU271" s="56"/>
      <c r="EV271" s="56"/>
      <c r="EW271" s="56"/>
      <c r="EX271" s="56"/>
      <c r="EY271" s="56"/>
      <c r="EZ271" s="56"/>
      <c r="FA271" s="56"/>
      <c r="FB271" s="56"/>
      <c r="FC271" s="56"/>
      <c r="FD271" s="56"/>
      <c r="FE271" s="56"/>
      <c r="FF271" s="56"/>
      <c r="FG271" s="56"/>
      <c r="FH271" s="56"/>
      <c r="FI271" s="56"/>
      <c r="FJ271" s="56"/>
      <c r="FK271" s="56"/>
      <c r="FL271" s="56"/>
      <c r="FM271" s="56"/>
      <c r="FN271" s="56"/>
      <c r="FO271" s="56"/>
      <c r="FP271" s="56"/>
      <c r="FQ271" s="56"/>
      <c r="FR271" s="56"/>
      <c r="FS271" s="56"/>
      <c r="FT271" s="56"/>
      <c r="FU271" s="56"/>
      <c r="FV271" s="56"/>
      <c r="FW271" s="56"/>
      <c r="FX271" s="56"/>
      <c r="FY271" s="56"/>
      <c r="FZ271" s="56"/>
      <c r="GA271" s="56"/>
      <c r="GB271" s="56"/>
      <c r="GC271" s="56"/>
      <c r="GD271" s="56"/>
      <c r="GE271" s="56"/>
      <c r="GF271" s="56"/>
      <c r="GG271" s="56"/>
      <c r="GH271" s="56"/>
      <c r="GI271" s="56"/>
      <c r="GJ271" s="56"/>
      <c r="GK271" s="56"/>
      <c r="GL271" s="56"/>
      <c r="GM271" s="56"/>
      <c r="GN271" s="56"/>
      <c r="GO271" s="56"/>
      <c r="GP271" s="56"/>
      <c r="GQ271" s="56"/>
      <c r="GR271" s="56"/>
      <c r="GS271" s="56"/>
      <c r="GT271" s="56"/>
      <c r="GU271" s="56"/>
      <c r="GV271" s="56"/>
      <c r="GW271" s="56"/>
      <c r="GX271" s="56"/>
      <c r="GY271" s="56"/>
      <c r="GZ271" s="56"/>
      <c r="HA271" s="56"/>
      <c r="HB271" s="56"/>
      <c r="HC271" s="56"/>
      <c r="HD271" s="56"/>
      <c r="HE271" s="56"/>
      <c r="HF271" s="56"/>
      <c r="HG271" s="56"/>
      <c r="HH271" s="56"/>
      <c r="HI271" s="56"/>
      <c r="HJ271" s="56"/>
      <c r="HK271" s="56"/>
      <c r="HL271" s="56"/>
      <c r="HM271" s="56"/>
      <c r="HN271" s="56"/>
      <c r="HO271" s="56"/>
      <c r="HP271" s="56"/>
      <c r="HQ271" s="56"/>
      <c r="HR271" s="56"/>
      <c r="HS271" s="56"/>
      <c r="HT271" s="56"/>
      <c r="HU271" s="56"/>
      <c r="HV271" s="56"/>
      <c r="HW271" s="56"/>
      <c r="HX271" s="56"/>
      <c r="HY271" s="56"/>
      <c r="HZ271" s="56"/>
      <c r="IA271" s="56"/>
      <c r="IB271" s="56"/>
      <c r="IC271" s="56"/>
      <c r="ID271" s="56"/>
      <c r="IE271" s="56"/>
      <c r="IF271" s="56"/>
      <c r="IG271" s="56"/>
      <c r="IH271" s="56"/>
      <c r="II271" s="56"/>
      <c r="IJ271" s="56"/>
      <c r="IK271" s="56"/>
      <c r="IL271" s="56"/>
      <c r="IM271" s="56"/>
      <c r="IN271" s="56"/>
      <c r="IO271" s="56"/>
      <c r="IP271" s="56"/>
      <c r="IQ271" s="56"/>
      <c r="IR271" s="56"/>
      <c r="IS271" s="56"/>
      <c r="IT271" s="56"/>
      <c r="IU271" s="56"/>
      <c r="IV271" s="56"/>
    </row>
    <row r="272" spans="1:256" s="49" customFormat="1" ht="20.25" customHeight="1" x14ac:dyDescent="0.15">
      <c r="A272" s="250" t="s">
        <v>88</v>
      </c>
      <c r="B272" s="69" t="s">
        <v>74</v>
      </c>
      <c r="C272" s="74">
        <v>4111.773185</v>
      </c>
      <c r="D272" s="74">
        <v>20624</v>
      </c>
      <c r="E272" s="82">
        <v>58.785834267492802</v>
      </c>
      <c r="F272" s="82">
        <v>12717.887565000001</v>
      </c>
      <c r="G272" s="74">
        <v>2629</v>
      </c>
      <c r="H272" s="74">
        <v>8.8856800000000007</v>
      </c>
      <c r="I272" s="74">
        <v>3</v>
      </c>
      <c r="J272" s="74">
        <v>3.3</v>
      </c>
      <c r="K272" s="74">
        <v>2</v>
      </c>
      <c r="L272" s="74">
        <v>2536.244326</v>
      </c>
      <c r="M272" s="74">
        <v>3595</v>
      </c>
      <c r="N272" s="74"/>
      <c r="O272" s="74">
        <v>11563.509292999999</v>
      </c>
      <c r="P272" s="74">
        <v>2416</v>
      </c>
      <c r="Q272" s="74">
        <v>6.3752139999999997</v>
      </c>
      <c r="R272" s="74">
        <v>14</v>
      </c>
      <c r="S272" s="74"/>
      <c r="T272" s="74">
        <v>192.082594</v>
      </c>
      <c r="U272" s="74">
        <v>10</v>
      </c>
      <c r="V272" s="74">
        <v>2476.6290009999998</v>
      </c>
      <c r="W272" s="74">
        <v>3442</v>
      </c>
      <c r="X272" s="74"/>
      <c r="Y272" s="74">
        <v>11027.605249</v>
      </c>
      <c r="Z272" s="74">
        <v>2294</v>
      </c>
      <c r="AA272" s="74">
        <v>52.549174999999998</v>
      </c>
      <c r="AB272" s="74">
        <v>116</v>
      </c>
      <c r="AC272" s="74">
        <v>333.12043499999999</v>
      </c>
      <c r="AD272" s="74">
        <v>82</v>
      </c>
      <c r="AE272" s="74">
        <v>7.0661500000000004</v>
      </c>
      <c r="AF272" s="74">
        <v>37</v>
      </c>
      <c r="AG272" s="74">
        <v>202.78360900000001</v>
      </c>
      <c r="AH272" s="74">
        <v>40</v>
      </c>
      <c r="AI272" s="74">
        <v>335.648281</v>
      </c>
      <c r="AJ272" s="74">
        <v>3712</v>
      </c>
      <c r="AK272" s="74">
        <v>76.697000000000003</v>
      </c>
      <c r="AL272" s="74">
        <v>19</v>
      </c>
      <c r="AM272" s="74">
        <v>335.61028099999999</v>
      </c>
      <c r="AN272" s="74">
        <v>3711</v>
      </c>
      <c r="AO272" s="74">
        <v>76.697000000000003</v>
      </c>
      <c r="AP272" s="74">
        <v>19</v>
      </c>
      <c r="AQ272" s="74">
        <v>2.1635</v>
      </c>
      <c r="AR272" s="74">
        <v>28</v>
      </c>
      <c r="AS272" s="74">
        <v>0</v>
      </c>
      <c r="AT272" s="74">
        <v>0</v>
      </c>
      <c r="AU272" s="74">
        <v>0</v>
      </c>
      <c r="AV272" s="74">
        <v>0</v>
      </c>
      <c r="AW272" s="74">
        <v>4.0999999999999996</v>
      </c>
      <c r="AX272" s="74">
        <v>3</v>
      </c>
      <c r="AY272" s="74">
        <v>12.353574999999999</v>
      </c>
      <c r="AZ272" s="74">
        <v>61</v>
      </c>
      <c r="BA272" s="74">
        <v>1.45</v>
      </c>
      <c r="BB272" s="74">
        <v>4</v>
      </c>
      <c r="BC272" s="74">
        <v>10.5</v>
      </c>
      <c r="BD272" s="74">
        <v>4</v>
      </c>
      <c r="BE272" s="74">
        <v>23.7075</v>
      </c>
      <c r="BF272" s="74">
        <v>11</v>
      </c>
      <c r="BG272" s="74">
        <v>130.635006</v>
      </c>
      <c r="BH272" s="74">
        <v>53</v>
      </c>
      <c r="BI272" s="74">
        <v>615.72311999999999</v>
      </c>
      <c r="BJ272" s="74">
        <v>93</v>
      </c>
      <c r="BK272" s="74">
        <v>158.27342400000001</v>
      </c>
      <c r="BL272" s="74">
        <v>550</v>
      </c>
      <c r="BM272" s="74">
        <v>429.34879999999998</v>
      </c>
      <c r="BN272" s="74">
        <v>80</v>
      </c>
      <c r="BO272" s="74">
        <v>917.06939299999999</v>
      </c>
      <c r="BP272" s="74">
        <v>12618</v>
      </c>
      <c r="BQ272" s="74">
        <v>5.1852000000000002E-2</v>
      </c>
      <c r="BR272" s="74">
        <v>1</v>
      </c>
      <c r="BS272" s="74">
        <v>0</v>
      </c>
      <c r="BT272" s="74">
        <v>0</v>
      </c>
      <c r="BU272" s="74">
        <v>6.2196081618282101E-13</v>
      </c>
      <c r="BV272" s="74">
        <v>0</v>
      </c>
      <c r="BW272" s="110">
        <f t="shared" si="34"/>
        <v>4111.773185</v>
      </c>
      <c r="BX272" s="110">
        <f t="shared" si="35"/>
        <v>0</v>
      </c>
      <c r="IS272" s="59"/>
      <c r="IT272" s="59"/>
      <c r="IU272" s="59"/>
      <c r="IV272" s="59"/>
    </row>
    <row r="273" spans="1:256" s="49" customFormat="1" ht="20.25" customHeight="1" x14ac:dyDescent="0.15">
      <c r="A273" s="251"/>
      <c r="B273" s="75" t="s">
        <v>33</v>
      </c>
      <c r="C273" s="74">
        <v>513.22728400059998</v>
      </c>
      <c r="D273" s="74">
        <v>1827</v>
      </c>
      <c r="E273" s="82">
        <v>75.81766862606905</v>
      </c>
      <c r="F273" s="82">
        <v>726.21701900000005</v>
      </c>
      <c r="G273" s="74">
        <v>324</v>
      </c>
      <c r="H273" s="76">
        <v>0</v>
      </c>
      <c r="I273" s="76">
        <v>0</v>
      </c>
      <c r="J273" s="76">
        <v>0</v>
      </c>
      <c r="K273" s="76">
        <v>0</v>
      </c>
      <c r="L273" s="74">
        <v>124.82816218030001</v>
      </c>
      <c r="M273" s="74">
        <v>138</v>
      </c>
      <c r="N273" s="74">
        <v>48.283083013843708</v>
      </c>
      <c r="O273" s="74">
        <v>646.82211799999993</v>
      </c>
      <c r="P273" s="74">
        <v>129</v>
      </c>
      <c r="Q273" s="74">
        <v>4.3188000000000004</v>
      </c>
      <c r="R273" s="74">
        <v>1</v>
      </c>
      <c r="S273" s="74">
        <v>729.55660364609378</v>
      </c>
      <c r="T273" s="74">
        <v>0</v>
      </c>
      <c r="U273" s="74">
        <v>0</v>
      </c>
      <c r="V273" s="76">
        <v>124.01636218030002</v>
      </c>
      <c r="W273" s="76">
        <v>135</v>
      </c>
      <c r="X273" s="74">
        <v>48.102305356565637</v>
      </c>
      <c r="Y273" s="76">
        <v>628.21201799999994</v>
      </c>
      <c r="Z273" s="76">
        <v>126</v>
      </c>
      <c r="AA273" s="74">
        <v>0.43180000000000002</v>
      </c>
      <c r="AB273" s="74">
        <v>1</v>
      </c>
      <c r="AC273" s="74">
        <v>4.5106000000000002</v>
      </c>
      <c r="AD273" s="74">
        <v>1</v>
      </c>
      <c r="AE273" s="74">
        <v>0.38</v>
      </c>
      <c r="AF273" s="74">
        <v>2</v>
      </c>
      <c r="AG273" s="74">
        <v>14.099500000000001</v>
      </c>
      <c r="AH273" s="74">
        <v>2</v>
      </c>
      <c r="AI273" s="76">
        <v>328.40037637500001</v>
      </c>
      <c r="AJ273" s="76">
        <v>1084</v>
      </c>
      <c r="AK273" s="74">
        <v>30.604825000000002</v>
      </c>
      <c r="AL273" s="74">
        <v>184</v>
      </c>
      <c r="AM273" s="76">
        <v>328.40037637499995</v>
      </c>
      <c r="AN273" s="76">
        <v>1084</v>
      </c>
      <c r="AO273" s="74">
        <v>30.604825000000002</v>
      </c>
      <c r="AP273" s="74">
        <v>184</v>
      </c>
      <c r="AQ273" s="76">
        <v>0</v>
      </c>
      <c r="AR273" s="76">
        <v>0</v>
      </c>
      <c r="AS273" s="74">
        <v>0</v>
      </c>
      <c r="AT273" s="74">
        <v>0</v>
      </c>
      <c r="AU273" s="76">
        <v>0</v>
      </c>
      <c r="AV273" s="76">
        <v>0</v>
      </c>
      <c r="AW273" s="74">
        <v>0</v>
      </c>
      <c r="AX273" s="74">
        <v>0</v>
      </c>
      <c r="AY273" s="76">
        <v>0</v>
      </c>
      <c r="AZ273" s="76">
        <v>0</v>
      </c>
      <c r="BA273" s="74">
        <v>0</v>
      </c>
      <c r="BB273" s="74">
        <v>0</v>
      </c>
      <c r="BC273" s="76">
        <v>0</v>
      </c>
      <c r="BD273" s="76">
        <v>0</v>
      </c>
      <c r="BE273" s="74">
        <v>0</v>
      </c>
      <c r="BF273" s="74">
        <v>0</v>
      </c>
      <c r="BG273" s="76">
        <v>5.8402425672999998</v>
      </c>
      <c r="BH273" s="76">
        <v>3</v>
      </c>
      <c r="BI273" s="74">
        <v>47.690075999999998</v>
      </c>
      <c r="BJ273" s="74">
        <v>7</v>
      </c>
      <c r="BK273" s="76">
        <v>11.9225077104</v>
      </c>
      <c r="BL273" s="76">
        <v>9</v>
      </c>
      <c r="BM273" s="74">
        <v>1.1000000000000001</v>
      </c>
      <c r="BN273" s="74">
        <v>3</v>
      </c>
      <c r="BO273" s="76">
        <v>42.235995167600002</v>
      </c>
      <c r="BP273" s="76">
        <v>593</v>
      </c>
      <c r="BQ273" s="74">
        <v>0</v>
      </c>
      <c r="BR273" s="74">
        <v>1</v>
      </c>
      <c r="BS273" s="76">
        <v>0</v>
      </c>
      <c r="BT273" s="76">
        <v>0</v>
      </c>
      <c r="BU273" s="74">
        <v>1.1501910535116622E-13</v>
      </c>
      <c r="BV273" s="74">
        <v>0</v>
      </c>
      <c r="BW273" s="110">
        <f t="shared" si="34"/>
        <v>513.22728400059998</v>
      </c>
      <c r="BX273" s="110">
        <f t="shared" si="35"/>
        <v>0</v>
      </c>
      <c r="IS273" s="59"/>
      <c r="IT273" s="59"/>
      <c r="IU273" s="59"/>
      <c r="IV273" s="59"/>
    </row>
    <row r="274" spans="1:256" s="53" customFormat="1" ht="20.25" customHeight="1" x14ac:dyDescent="0.15">
      <c r="A274" s="251"/>
      <c r="B274" s="69" t="s">
        <v>31</v>
      </c>
      <c r="C274" s="74">
        <v>601.12671</v>
      </c>
      <c r="D274" s="74">
        <v>728</v>
      </c>
      <c r="E274" s="82">
        <v>51.410784940163097</v>
      </c>
      <c r="F274" s="82">
        <v>2544.1296579999998</v>
      </c>
      <c r="G274" s="74">
        <v>540</v>
      </c>
      <c r="H274" s="74">
        <v>0</v>
      </c>
      <c r="I274" s="74">
        <v>0</v>
      </c>
      <c r="J274" s="74">
        <v>295.56799999999998</v>
      </c>
      <c r="K274" s="74">
        <v>2</v>
      </c>
      <c r="L274" s="74">
        <v>347.81715300000002</v>
      </c>
      <c r="M274" s="74">
        <v>602</v>
      </c>
      <c r="N274" s="74">
        <v>35.469055694395998</v>
      </c>
      <c r="O274" s="74">
        <v>1355.4101390000001</v>
      </c>
      <c r="P274" s="74">
        <v>385</v>
      </c>
      <c r="Q274" s="74">
        <v>73.286350999999996</v>
      </c>
      <c r="R274" s="74">
        <v>56</v>
      </c>
      <c r="S274" s="74">
        <v>67.603203841123204</v>
      </c>
      <c r="T274" s="74">
        <v>95.106457000000006</v>
      </c>
      <c r="U274" s="74">
        <v>27</v>
      </c>
      <c r="V274" s="74">
        <v>343.71962600000001</v>
      </c>
      <c r="W274" s="74">
        <v>583</v>
      </c>
      <c r="X274" s="74">
        <v>35.465002598068097</v>
      </c>
      <c r="Y274" s="74">
        <v>1300.812058</v>
      </c>
      <c r="Z274" s="74">
        <v>372</v>
      </c>
      <c r="AA274" s="74">
        <v>3.697527</v>
      </c>
      <c r="AB274" s="74">
        <v>17</v>
      </c>
      <c r="AC274" s="74">
        <v>41.653460000000003</v>
      </c>
      <c r="AD274" s="74">
        <v>9</v>
      </c>
      <c r="AE274" s="74">
        <v>0.4</v>
      </c>
      <c r="AF274" s="74">
        <v>2</v>
      </c>
      <c r="AG274" s="74">
        <v>12.944621</v>
      </c>
      <c r="AH274" s="74">
        <v>4</v>
      </c>
      <c r="AI274" s="74">
        <v>13.51036</v>
      </c>
      <c r="AJ274" s="74">
        <v>50</v>
      </c>
      <c r="AK274" s="74">
        <v>1.6735</v>
      </c>
      <c r="AL274" s="74">
        <v>19</v>
      </c>
      <c r="AM274" s="74">
        <v>13.51036</v>
      </c>
      <c r="AN274" s="74">
        <v>50</v>
      </c>
      <c r="AO274" s="74">
        <v>1.6735</v>
      </c>
      <c r="AP274" s="74">
        <v>19</v>
      </c>
      <c r="AQ274" s="74">
        <v>0</v>
      </c>
      <c r="AR274" s="74">
        <v>0</v>
      </c>
      <c r="AS274" s="74">
        <v>2</v>
      </c>
      <c r="AT274" s="74">
        <v>1</v>
      </c>
      <c r="AU274" s="74">
        <v>228</v>
      </c>
      <c r="AV274" s="74">
        <v>1</v>
      </c>
      <c r="AW274" s="74">
        <v>3.3332999999999999</v>
      </c>
      <c r="AX274" s="74">
        <v>1</v>
      </c>
      <c r="AY274" s="74">
        <v>0</v>
      </c>
      <c r="AZ274" s="74">
        <v>0</v>
      </c>
      <c r="BA274" s="74">
        <v>27.334099999999999</v>
      </c>
      <c r="BB274" s="74">
        <v>14</v>
      </c>
      <c r="BC274" s="74">
        <v>0</v>
      </c>
      <c r="BD274" s="74">
        <v>0</v>
      </c>
      <c r="BE274" s="74">
        <v>0</v>
      </c>
      <c r="BF274" s="74">
        <v>0</v>
      </c>
      <c r="BG274" s="74">
        <v>0.374224</v>
      </c>
      <c r="BH274" s="74">
        <v>4</v>
      </c>
      <c r="BI274" s="74">
        <v>335.168836</v>
      </c>
      <c r="BJ274" s="74">
        <v>33</v>
      </c>
      <c r="BK274" s="74">
        <v>5.8481550000000002</v>
      </c>
      <c r="BL274" s="74">
        <v>5</v>
      </c>
      <c r="BM274" s="74">
        <v>505.562589</v>
      </c>
      <c r="BN274" s="74">
        <v>70</v>
      </c>
      <c r="BO274" s="74">
        <v>5.5768180000000003</v>
      </c>
      <c r="BP274" s="74">
        <v>66</v>
      </c>
      <c r="BQ274" s="74">
        <v>18.079194000000001</v>
      </c>
      <c r="BR274" s="74">
        <v>15</v>
      </c>
      <c r="BS274" s="74">
        <v>0</v>
      </c>
      <c r="BT274" s="74">
        <v>0</v>
      </c>
      <c r="BU274" s="74">
        <v>0</v>
      </c>
      <c r="BV274" s="74">
        <v>0</v>
      </c>
      <c r="BW274" s="110">
        <f t="shared" si="34"/>
        <v>601.12671</v>
      </c>
      <c r="BX274" s="110">
        <f t="shared" si="35"/>
        <v>0</v>
      </c>
      <c r="BY274" s="114"/>
      <c r="BZ274" s="114"/>
      <c r="CA274" s="114"/>
      <c r="CB274" s="114"/>
      <c r="CC274" s="114"/>
      <c r="CD274" s="114"/>
      <c r="CE274" s="114"/>
      <c r="CF274" s="114"/>
      <c r="CG274" s="114"/>
      <c r="CH274" s="114"/>
      <c r="CI274" s="114"/>
      <c r="CJ274" s="114"/>
      <c r="CK274" s="114"/>
      <c r="CL274" s="114"/>
      <c r="CM274" s="114"/>
      <c r="CN274" s="114"/>
      <c r="CO274" s="114"/>
      <c r="CP274" s="114"/>
      <c r="CQ274" s="114"/>
      <c r="CR274" s="114"/>
      <c r="CS274" s="114"/>
      <c r="CT274" s="114"/>
      <c r="CU274" s="114"/>
      <c r="CV274" s="114"/>
      <c r="CW274" s="114"/>
      <c r="CX274" s="114"/>
      <c r="CY274" s="114"/>
      <c r="CZ274" s="114"/>
      <c r="DA274" s="114"/>
      <c r="DB274" s="114"/>
      <c r="DC274" s="114"/>
      <c r="DD274" s="114"/>
      <c r="DE274" s="114"/>
      <c r="DF274" s="114"/>
      <c r="DG274" s="114"/>
      <c r="DH274" s="114"/>
      <c r="DI274" s="114"/>
      <c r="DJ274" s="114"/>
      <c r="DK274" s="114"/>
      <c r="DL274" s="114"/>
      <c r="DM274" s="114"/>
      <c r="DN274" s="114"/>
      <c r="DO274" s="114"/>
      <c r="DP274" s="114"/>
      <c r="DQ274" s="114"/>
      <c r="DR274" s="114"/>
      <c r="DS274" s="114"/>
      <c r="DT274" s="114"/>
      <c r="DU274" s="114"/>
      <c r="DV274" s="114"/>
      <c r="DW274" s="114"/>
      <c r="DX274" s="114"/>
      <c r="DY274" s="114"/>
      <c r="DZ274" s="114"/>
      <c r="EA274" s="114"/>
      <c r="EB274" s="114"/>
      <c r="EC274" s="114"/>
      <c r="ED274" s="114"/>
      <c r="EE274" s="114"/>
      <c r="EF274" s="114"/>
      <c r="EG274" s="114"/>
      <c r="EH274" s="114"/>
      <c r="EI274" s="114"/>
      <c r="EJ274" s="114"/>
      <c r="EK274" s="114"/>
      <c r="EL274" s="114"/>
      <c r="EM274" s="114"/>
      <c r="EN274" s="114"/>
      <c r="EO274" s="114"/>
      <c r="EP274" s="114"/>
      <c r="EQ274" s="114"/>
      <c r="ER274" s="114"/>
      <c r="ES274" s="114"/>
      <c r="ET274" s="114"/>
      <c r="EU274" s="114"/>
      <c r="EV274" s="114"/>
      <c r="EW274" s="114"/>
      <c r="EX274" s="114"/>
      <c r="EY274" s="114"/>
      <c r="EZ274" s="114"/>
      <c r="FA274" s="114"/>
      <c r="FB274" s="114"/>
      <c r="FC274" s="114"/>
      <c r="FD274" s="114"/>
      <c r="FE274" s="114"/>
      <c r="FF274" s="114"/>
      <c r="FG274" s="114"/>
      <c r="FH274" s="114"/>
      <c r="FI274" s="114"/>
      <c r="FJ274" s="114"/>
      <c r="FK274" s="114"/>
      <c r="FL274" s="114"/>
      <c r="FM274" s="114"/>
      <c r="FN274" s="114"/>
      <c r="FO274" s="114"/>
      <c r="FP274" s="114"/>
      <c r="FQ274" s="114"/>
      <c r="FR274" s="114"/>
      <c r="FS274" s="114"/>
      <c r="FT274" s="114"/>
      <c r="FU274" s="114"/>
      <c r="FV274" s="114"/>
      <c r="FW274" s="114"/>
      <c r="FX274" s="114"/>
      <c r="FY274" s="114"/>
      <c r="FZ274" s="114"/>
      <c r="GA274" s="114"/>
      <c r="GB274" s="114"/>
      <c r="GC274" s="114"/>
      <c r="GD274" s="114"/>
      <c r="GE274" s="114"/>
      <c r="GF274" s="114"/>
      <c r="GG274" s="114"/>
      <c r="GH274" s="114"/>
      <c r="GI274" s="114"/>
      <c r="GJ274" s="114"/>
      <c r="GK274" s="114"/>
      <c r="GL274" s="114"/>
      <c r="GM274" s="114"/>
      <c r="GN274" s="114"/>
      <c r="GO274" s="114"/>
      <c r="GP274" s="114"/>
      <c r="GQ274" s="114"/>
      <c r="GR274" s="114"/>
      <c r="GS274" s="114"/>
      <c r="GT274" s="114"/>
      <c r="GU274" s="114"/>
      <c r="GV274" s="114"/>
      <c r="GW274" s="114"/>
      <c r="GX274" s="114"/>
      <c r="GY274" s="114"/>
      <c r="GZ274" s="114"/>
      <c r="HA274" s="114"/>
      <c r="HB274" s="114"/>
      <c r="HC274" s="114"/>
      <c r="HD274" s="114"/>
      <c r="HE274" s="114"/>
      <c r="HF274" s="114"/>
      <c r="HG274" s="114"/>
      <c r="HH274" s="114"/>
      <c r="HI274" s="114"/>
      <c r="HJ274" s="114"/>
      <c r="HK274" s="114"/>
      <c r="HL274" s="114"/>
      <c r="HM274" s="114"/>
      <c r="HN274" s="114"/>
      <c r="HO274" s="114"/>
      <c r="HP274" s="114"/>
      <c r="HQ274" s="114"/>
      <c r="HR274" s="114"/>
      <c r="HS274" s="114"/>
      <c r="HT274" s="114"/>
      <c r="HU274" s="114"/>
      <c r="HV274" s="114"/>
      <c r="HW274" s="114"/>
      <c r="HX274" s="114"/>
      <c r="HY274" s="114"/>
      <c r="HZ274" s="114"/>
      <c r="IA274" s="114"/>
      <c r="IB274" s="114"/>
      <c r="IC274" s="114"/>
      <c r="ID274" s="114"/>
      <c r="IE274" s="114"/>
      <c r="IF274" s="114"/>
      <c r="IG274" s="114"/>
      <c r="IH274" s="114"/>
      <c r="II274" s="114"/>
      <c r="IJ274" s="114"/>
      <c r="IK274" s="114"/>
      <c r="IL274" s="114"/>
      <c r="IM274" s="114"/>
      <c r="IN274" s="114"/>
      <c r="IO274" s="114"/>
      <c r="IP274" s="114"/>
      <c r="IQ274" s="114"/>
      <c r="IR274" s="114"/>
      <c r="IS274" s="114"/>
      <c r="IT274" s="114"/>
      <c r="IU274" s="114"/>
      <c r="IV274" s="114"/>
    </row>
    <row r="275" spans="1:256" s="49" customFormat="1" ht="20.25" customHeight="1" x14ac:dyDescent="0.15">
      <c r="A275" s="251"/>
      <c r="B275" s="75" t="s">
        <v>34</v>
      </c>
      <c r="C275" s="74">
        <v>87.058743000000007</v>
      </c>
      <c r="D275" s="74">
        <v>195</v>
      </c>
      <c r="E275" s="82">
        <v>30.649525957539598</v>
      </c>
      <c r="F275" s="82">
        <v>419.536946</v>
      </c>
      <c r="G275" s="74">
        <v>143</v>
      </c>
      <c r="H275" s="74">
        <v>0</v>
      </c>
      <c r="I275" s="74">
        <v>0</v>
      </c>
      <c r="J275" s="74">
        <v>0</v>
      </c>
      <c r="K275" s="74">
        <v>0</v>
      </c>
      <c r="L275" s="74">
        <v>84.942400000000006</v>
      </c>
      <c r="M275" s="74">
        <v>175</v>
      </c>
      <c r="N275" s="74">
        <v>34.310240065125399</v>
      </c>
      <c r="O275" s="74">
        <v>341.06674600000002</v>
      </c>
      <c r="P275" s="74">
        <v>97</v>
      </c>
      <c r="Q275" s="74">
        <v>14.201499999999999</v>
      </c>
      <c r="R275" s="74">
        <v>30</v>
      </c>
      <c r="S275" s="74">
        <v>3722.36696564775</v>
      </c>
      <c r="T275" s="74">
        <v>124.78</v>
      </c>
      <c r="U275" s="74">
        <v>22</v>
      </c>
      <c r="V275" s="74">
        <v>84.942400000000006</v>
      </c>
      <c r="W275" s="74">
        <v>175</v>
      </c>
      <c r="X275" s="74">
        <v>34.313378242542797</v>
      </c>
      <c r="Y275" s="74">
        <v>341.06674600000002</v>
      </c>
      <c r="Z275" s="74">
        <v>97</v>
      </c>
      <c r="AA275" s="74">
        <v>0</v>
      </c>
      <c r="AB275" s="74">
        <v>0</v>
      </c>
      <c r="AC275" s="74">
        <v>0</v>
      </c>
      <c r="AD275" s="74">
        <v>0</v>
      </c>
      <c r="AE275" s="74">
        <v>0</v>
      </c>
      <c r="AF275" s="74">
        <v>0</v>
      </c>
      <c r="AG275" s="74">
        <v>0</v>
      </c>
      <c r="AH275" s="74">
        <v>0</v>
      </c>
      <c r="AI275" s="74"/>
      <c r="AJ275" s="74"/>
      <c r="AK275" s="74"/>
      <c r="AL275" s="74"/>
      <c r="AM275" s="74"/>
      <c r="AN275" s="74"/>
      <c r="AO275" s="74"/>
      <c r="AP275" s="74"/>
      <c r="AQ275" s="74">
        <v>0</v>
      </c>
      <c r="AR275" s="74">
        <v>0</v>
      </c>
      <c r="AS275" s="74">
        <v>0</v>
      </c>
      <c r="AT275" s="74">
        <v>0</v>
      </c>
      <c r="AU275" s="74">
        <v>0</v>
      </c>
      <c r="AV275" s="74">
        <v>0</v>
      </c>
      <c r="AW275" s="74">
        <v>0</v>
      </c>
      <c r="AX275" s="74">
        <v>0</v>
      </c>
      <c r="AY275" s="74">
        <v>0</v>
      </c>
      <c r="AZ275" s="74">
        <v>0</v>
      </c>
      <c r="BA275" s="74">
        <v>0</v>
      </c>
      <c r="BB275" s="74">
        <v>0</v>
      </c>
      <c r="BC275" s="74">
        <v>0</v>
      </c>
      <c r="BD275" s="74">
        <v>0</v>
      </c>
      <c r="BE275" s="74">
        <v>0</v>
      </c>
      <c r="BF275" s="74">
        <v>0</v>
      </c>
      <c r="BG275" s="74">
        <v>0</v>
      </c>
      <c r="BH275" s="74">
        <v>0</v>
      </c>
      <c r="BI275" s="74">
        <v>1.5</v>
      </c>
      <c r="BJ275" s="74">
        <v>2</v>
      </c>
      <c r="BK275" s="74">
        <v>1.1298319999999999</v>
      </c>
      <c r="BL275" s="74">
        <v>18</v>
      </c>
      <c r="BM275" s="74">
        <v>76.920199999999994</v>
      </c>
      <c r="BN275" s="74">
        <v>43</v>
      </c>
      <c r="BO275" s="74">
        <v>0.98651100000000003</v>
      </c>
      <c r="BP275" s="74">
        <v>2</v>
      </c>
      <c r="BQ275" s="74">
        <v>0.05</v>
      </c>
      <c r="BR275" s="74">
        <v>1</v>
      </c>
      <c r="BS275" s="74">
        <v>0</v>
      </c>
      <c r="BT275" s="74">
        <v>0</v>
      </c>
      <c r="BU275" s="74">
        <v>0</v>
      </c>
      <c r="BV275" s="74">
        <v>0</v>
      </c>
      <c r="BW275" s="110">
        <f t="shared" si="34"/>
        <v>87.058742999999993</v>
      </c>
      <c r="BX275" s="110">
        <f t="shared" si="35"/>
        <v>0</v>
      </c>
      <c r="IS275" s="59"/>
      <c r="IT275" s="59"/>
      <c r="IU275" s="59"/>
      <c r="IV275" s="59"/>
    </row>
    <row r="276" spans="1:256" s="49" customFormat="1" ht="20.25" customHeight="1" x14ac:dyDescent="0.15">
      <c r="A276" s="251"/>
      <c r="B276" s="75" t="s">
        <v>117</v>
      </c>
      <c r="C276" s="74">
        <v>41.323467000000001</v>
      </c>
      <c r="D276" s="74">
        <v>113</v>
      </c>
      <c r="E276" s="82">
        <v>17.889356349808399</v>
      </c>
      <c r="F276" s="82">
        <v>431.93701600000003</v>
      </c>
      <c r="G276" s="74">
        <v>94</v>
      </c>
      <c r="H276" s="74">
        <v>0</v>
      </c>
      <c r="I276" s="74">
        <v>0</v>
      </c>
      <c r="J276" s="74">
        <v>1.6767920000000001</v>
      </c>
      <c r="K276" s="74">
        <v>1</v>
      </c>
      <c r="L276" s="74">
        <v>32.905901</v>
      </c>
      <c r="M276" s="74">
        <v>95</v>
      </c>
      <c r="N276" s="74">
        <v>20.891699342133599</v>
      </c>
      <c r="O276" s="74">
        <v>267.86865899999998</v>
      </c>
      <c r="P276" s="74">
        <v>68</v>
      </c>
      <c r="Q276" s="74">
        <v>0</v>
      </c>
      <c r="R276" s="74"/>
      <c r="S276" s="74" t="e">
        <v>#DIV/0!</v>
      </c>
      <c r="T276" s="74">
        <v>0</v>
      </c>
      <c r="U276" s="74">
        <v>0</v>
      </c>
      <c r="V276" s="74">
        <v>31.664957999999999</v>
      </c>
      <c r="W276" s="74">
        <v>91</v>
      </c>
      <c r="X276" s="74">
        <v>20.927110904912901</v>
      </c>
      <c r="Y276" s="74">
        <v>243.992411</v>
      </c>
      <c r="Z276" s="74">
        <v>63</v>
      </c>
      <c r="AA276" s="74">
        <v>1.2409429999999999</v>
      </c>
      <c r="AB276" s="74">
        <v>4</v>
      </c>
      <c r="AC276" s="74">
        <v>23.876248</v>
      </c>
      <c r="AD276" s="74">
        <v>5</v>
      </c>
      <c r="AE276" s="74">
        <v>0</v>
      </c>
      <c r="AF276" s="74">
        <v>0</v>
      </c>
      <c r="AG276" s="74">
        <v>0</v>
      </c>
      <c r="AH276" s="74">
        <v>0</v>
      </c>
      <c r="AI276" s="74"/>
      <c r="AJ276" s="74"/>
      <c r="AK276" s="74"/>
      <c r="AL276" s="74"/>
      <c r="AM276" s="74"/>
      <c r="AN276" s="74"/>
      <c r="AO276" s="74"/>
      <c r="AP276" s="74"/>
      <c r="AQ276" s="74"/>
      <c r="AR276" s="74"/>
      <c r="AS276" s="74">
        <v>6.1980000000000004E-3</v>
      </c>
      <c r="AT276" s="74">
        <v>1</v>
      </c>
      <c r="AU276" s="74">
        <v>0</v>
      </c>
      <c r="AV276" s="74">
        <v>0</v>
      </c>
      <c r="AW276" s="74">
        <v>6.0627820000000003</v>
      </c>
      <c r="AX276" s="74">
        <v>1</v>
      </c>
      <c r="AY276" s="74"/>
      <c r="AZ276" s="74"/>
      <c r="BA276" s="74">
        <v>0</v>
      </c>
      <c r="BB276" s="74">
        <v>0</v>
      </c>
      <c r="BC276" s="74">
        <v>0</v>
      </c>
      <c r="BD276" s="74">
        <v>0</v>
      </c>
      <c r="BE276" s="74">
        <v>0</v>
      </c>
      <c r="BF276" s="74">
        <v>0</v>
      </c>
      <c r="BG276" s="74">
        <v>4.851153</v>
      </c>
      <c r="BH276" s="74">
        <v>5</v>
      </c>
      <c r="BI276" s="74">
        <v>72.768805999999998</v>
      </c>
      <c r="BJ276" s="74">
        <v>3</v>
      </c>
      <c r="BK276" s="74">
        <v>1.4728520000000001</v>
      </c>
      <c r="BL276" s="74">
        <v>10</v>
      </c>
      <c r="BM276" s="74">
        <v>81.633427999999995</v>
      </c>
      <c r="BN276" s="74">
        <v>18</v>
      </c>
      <c r="BO276" s="74">
        <v>2.0935609999999998</v>
      </c>
      <c r="BP276" s="74">
        <v>3</v>
      </c>
      <c r="BQ276" s="74">
        <v>1.9203509999999999</v>
      </c>
      <c r="BR276" s="74">
        <v>2</v>
      </c>
      <c r="BS276" s="74"/>
      <c r="BT276" s="74"/>
      <c r="BU276" s="74"/>
      <c r="BV276" s="74"/>
      <c r="BW276" s="110">
        <f t="shared" si="34"/>
        <v>41.323467000000001</v>
      </c>
      <c r="BX276" s="110">
        <f t="shared" si="35"/>
        <v>0</v>
      </c>
      <c r="IS276" s="59"/>
      <c r="IT276" s="59"/>
      <c r="IU276" s="59"/>
      <c r="IV276" s="59"/>
    </row>
    <row r="277" spans="1:256" ht="20.25" customHeight="1" x14ac:dyDescent="0.15">
      <c r="A277" s="251"/>
      <c r="B277" s="75" t="s">
        <v>46</v>
      </c>
      <c r="C277" s="74">
        <v>28.157723000000001</v>
      </c>
      <c r="D277" s="74">
        <v>96</v>
      </c>
      <c r="E277" s="82">
        <v>30.818248864437098</v>
      </c>
      <c r="F277" s="82">
        <v>124.23853800000001</v>
      </c>
      <c r="G277" s="74">
        <v>63</v>
      </c>
      <c r="H277" s="74">
        <v>0</v>
      </c>
      <c r="I277" s="74">
        <v>0</v>
      </c>
      <c r="J277" s="74">
        <v>0</v>
      </c>
      <c r="K277" s="74">
        <v>0</v>
      </c>
      <c r="L277" s="74">
        <v>28.157723000000001</v>
      </c>
      <c r="M277" s="74">
        <v>96</v>
      </c>
      <c r="N277" s="74">
        <v>33.916776772606497</v>
      </c>
      <c r="O277" s="74">
        <v>120.888538</v>
      </c>
      <c r="P277" s="74">
        <v>55</v>
      </c>
      <c r="Q277" s="74">
        <v>13.548920000000001</v>
      </c>
      <c r="R277" s="74">
        <v>41</v>
      </c>
      <c r="S277" s="74">
        <v>48.964424672563602</v>
      </c>
      <c r="T277" s="74">
        <v>32.17268</v>
      </c>
      <c r="U277" s="74">
        <v>20</v>
      </c>
      <c r="V277" s="74">
        <v>27.690200000000001</v>
      </c>
      <c r="W277" s="74">
        <v>92</v>
      </c>
      <c r="X277" s="74">
        <v>35.899233123242503</v>
      </c>
      <c r="Y277" s="74">
        <v>120.888538</v>
      </c>
      <c r="Z277" s="74">
        <v>54</v>
      </c>
      <c r="AA277" s="74">
        <v>0.46752300000000002</v>
      </c>
      <c r="AB277" s="74">
        <v>4</v>
      </c>
      <c r="AC277" s="74">
        <v>0</v>
      </c>
      <c r="AD277" s="74">
        <v>1</v>
      </c>
      <c r="AE277" s="74">
        <v>0</v>
      </c>
      <c r="AF277" s="74">
        <v>0</v>
      </c>
      <c r="AG277" s="74">
        <v>0</v>
      </c>
      <c r="AH277" s="74">
        <v>0</v>
      </c>
      <c r="AI277" s="74">
        <v>0</v>
      </c>
      <c r="AJ277" s="74">
        <v>0</v>
      </c>
      <c r="AK277" s="74">
        <v>0</v>
      </c>
      <c r="AL277" s="74">
        <v>0</v>
      </c>
      <c r="AM277" s="74">
        <v>0</v>
      </c>
      <c r="AN277" s="74">
        <v>0</v>
      </c>
      <c r="AO277" s="74">
        <v>0</v>
      </c>
      <c r="AP277" s="74">
        <v>0</v>
      </c>
      <c r="AQ277" s="74">
        <v>0</v>
      </c>
      <c r="AR277" s="74">
        <v>0</v>
      </c>
      <c r="AS277" s="74">
        <v>0</v>
      </c>
      <c r="AT277" s="74">
        <v>0</v>
      </c>
      <c r="AU277" s="74">
        <v>0</v>
      </c>
      <c r="AV277" s="74">
        <v>0</v>
      </c>
      <c r="AW277" s="74">
        <v>0</v>
      </c>
      <c r="AX277" s="74">
        <v>0</v>
      </c>
      <c r="AY277" s="74">
        <v>0</v>
      </c>
      <c r="AZ277" s="74">
        <v>0</v>
      </c>
      <c r="BA277" s="74">
        <v>0</v>
      </c>
      <c r="BB277" s="74">
        <v>0</v>
      </c>
      <c r="BC277" s="74">
        <v>0</v>
      </c>
      <c r="BD277" s="74">
        <v>0</v>
      </c>
      <c r="BE277" s="74">
        <v>0</v>
      </c>
      <c r="BF277" s="74">
        <v>0</v>
      </c>
      <c r="BG277" s="74">
        <v>0</v>
      </c>
      <c r="BH277" s="74">
        <v>0</v>
      </c>
      <c r="BI277" s="74">
        <v>1.05</v>
      </c>
      <c r="BJ277" s="74">
        <v>3</v>
      </c>
      <c r="BK277" s="74">
        <v>0</v>
      </c>
      <c r="BL277" s="74">
        <v>0</v>
      </c>
      <c r="BM277" s="74">
        <v>2.2999999999999998</v>
      </c>
      <c r="BN277" s="74">
        <v>5</v>
      </c>
      <c r="BO277" s="74">
        <v>0</v>
      </c>
      <c r="BP277" s="74">
        <v>0</v>
      </c>
      <c r="BQ277" s="74">
        <v>0</v>
      </c>
      <c r="BR277" s="74">
        <v>0</v>
      </c>
      <c r="BS277" s="74">
        <v>0</v>
      </c>
      <c r="BT277" s="74">
        <v>0</v>
      </c>
      <c r="BU277" s="74">
        <v>0</v>
      </c>
      <c r="BV277" s="74">
        <v>0</v>
      </c>
      <c r="BW277" s="110">
        <f t="shared" si="34"/>
        <v>28.157723000000001</v>
      </c>
      <c r="BX277" s="110">
        <f t="shared" si="35"/>
        <v>0</v>
      </c>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c r="ED277" s="49"/>
      <c r="EE277" s="49"/>
      <c r="EF277" s="49"/>
      <c r="EG277" s="49"/>
      <c r="EH277" s="49"/>
      <c r="EI277" s="49"/>
      <c r="EJ277" s="49"/>
      <c r="EK277" s="49"/>
      <c r="EL277" s="49"/>
      <c r="EM277" s="49"/>
      <c r="EN277" s="49"/>
      <c r="EO277" s="49"/>
      <c r="EP277" s="49"/>
      <c r="EQ277" s="49"/>
      <c r="ER277" s="49"/>
      <c r="ES277" s="49"/>
      <c r="ET277" s="49"/>
      <c r="EU277" s="49"/>
      <c r="EV277" s="49"/>
      <c r="EW277" s="49"/>
      <c r="EX277" s="49"/>
      <c r="EY277" s="49"/>
      <c r="EZ277" s="49"/>
      <c r="FA277" s="49"/>
      <c r="FB277" s="49"/>
      <c r="FC277" s="49"/>
      <c r="FD277" s="49"/>
      <c r="FE277" s="49"/>
      <c r="FF277" s="49"/>
      <c r="FG277" s="49"/>
      <c r="FH277" s="49"/>
      <c r="FI277" s="49"/>
      <c r="FJ277" s="49"/>
      <c r="FK277" s="49"/>
      <c r="FL277" s="49"/>
      <c r="FM277" s="49"/>
      <c r="FN277" s="49"/>
      <c r="FO277" s="49"/>
      <c r="FP277" s="49"/>
      <c r="FQ277" s="49"/>
      <c r="FR277" s="49"/>
      <c r="FS277" s="49"/>
      <c r="FT277" s="49"/>
      <c r="FU277" s="49"/>
      <c r="FV277" s="49"/>
      <c r="FW277" s="49"/>
      <c r="FX277" s="49"/>
      <c r="FY277" s="49"/>
      <c r="FZ277" s="49"/>
      <c r="GA277" s="49"/>
      <c r="GB277" s="49"/>
      <c r="GC277" s="49"/>
      <c r="GD277" s="49"/>
      <c r="GE277" s="49"/>
      <c r="GF277" s="49"/>
      <c r="GG277" s="49"/>
      <c r="GH277" s="49"/>
      <c r="GI277" s="49"/>
      <c r="GJ277" s="49"/>
      <c r="GK277" s="49"/>
      <c r="GL277" s="49"/>
      <c r="GM277" s="49"/>
      <c r="GN277" s="49"/>
      <c r="GO277" s="49"/>
      <c r="GP277" s="49"/>
      <c r="GQ277" s="49"/>
      <c r="GR277" s="49"/>
      <c r="GS277" s="49"/>
      <c r="GT277" s="49"/>
      <c r="GU277" s="49"/>
      <c r="GV277" s="49"/>
      <c r="GW277" s="49"/>
      <c r="GX277" s="49"/>
      <c r="GY277" s="49"/>
      <c r="GZ277" s="49"/>
      <c r="HA277" s="49"/>
      <c r="HB277" s="49"/>
      <c r="HC277" s="49"/>
      <c r="HD277" s="49"/>
      <c r="HE277" s="49"/>
      <c r="HF277" s="49"/>
      <c r="HG277" s="49"/>
      <c r="HH277" s="49"/>
      <c r="HI277" s="49"/>
      <c r="HJ277" s="49"/>
      <c r="HK277" s="49"/>
      <c r="HL277" s="49"/>
      <c r="HM277" s="49"/>
      <c r="HN277" s="49"/>
      <c r="HO277" s="49"/>
      <c r="HP277" s="49"/>
      <c r="HQ277" s="49"/>
      <c r="HR277" s="49"/>
      <c r="HS277" s="49"/>
      <c r="HT277" s="49"/>
      <c r="HU277" s="49"/>
      <c r="HV277" s="49"/>
      <c r="HW277" s="49"/>
      <c r="HX277" s="49"/>
      <c r="HY277" s="49"/>
      <c r="HZ277" s="49"/>
      <c r="IA277" s="49"/>
      <c r="IB277" s="49"/>
      <c r="IC277" s="49"/>
      <c r="ID277" s="49"/>
      <c r="IE277" s="49"/>
      <c r="IF277" s="49"/>
      <c r="IG277" s="49"/>
      <c r="IH277" s="49"/>
      <c r="II277" s="49"/>
      <c r="IJ277" s="49"/>
      <c r="IK277" s="49"/>
      <c r="IL277" s="49"/>
      <c r="IM277" s="49"/>
      <c r="IN277" s="49"/>
      <c r="IO277" s="49"/>
      <c r="IP277" s="49"/>
      <c r="IQ277" s="49"/>
      <c r="IR277" s="49"/>
    </row>
    <row r="278" spans="1:256" ht="20.25" customHeight="1" x14ac:dyDescent="0.15">
      <c r="A278" s="251"/>
      <c r="B278" s="75" t="s">
        <v>37</v>
      </c>
      <c r="C278" s="81">
        <v>41.57</v>
      </c>
      <c r="D278" s="81">
        <v>124</v>
      </c>
      <c r="E278" s="82">
        <v>93.143625364104906</v>
      </c>
      <c r="F278" s="82">
        <v>5.55</v>
      </c>
      <c r="G278" s="81">
        <v>10</v>
      </c>
      <c r="H278" s="74">
        <v>0</v>
      </c>
      <c r="I278" s="74">
        <v>0</v>
      </c>
      <c r="J278" s="74">
        <v>0</v>
      </c>
      <c r="K278" s="74">
        <v>0</v>
      </c>
      <c r="L278" s="81">
        <v>32.32</v>
      </c>
      <c r="M278" s="81">
        <v>41</v>
      </c>
      <c r="N278" s="81">
        <v>73.204983012457504</v>
      </c>
      <c r="O278" s="81">
        <v>5.39</v>
      </c>
      <c r="P278" s="81">
        <v>8</v>
      </c>
      <c r="Q278" s="81">
        <v>0</v>
      </c>
      <c r="R278" s="81">
        <v>0</v>
      </c>
      <c r="S278" s="81" t="e">
        <v>#DIV/0!</v>
      </c>
      <c r="T278" s="81">
        <v>0</v>
      </c>
      <c r="U278" s="81">
        <v>0</v>
      </c>
      <c r="V278" s="81">
        <v>32.32</v>
      </c>
      <c r="W278" s="81">
        <v>41</v>
      </c>
      <c r="X278" s="81">
        <v>73.204983012457504</v>
      </c>
      <c r="Y278" s="81">
        <v>5.39</v>
      </c>
      <c r="Z278" s="81">
        <v>8</v>
      </c>
      <c r="AA278" s="81">
        <v>0</v>
      </c>
      <c r="AB278" s="81">
        <v>0</v>
      </c>
      <c r="AC278" s="81">
        <v>0</v>
      </c>
      <c r="AD278" s="81">
        <v>0</v>
      </c>
      <c r="AE278" s="81">
        <v>0</v>
      </c>
      <c r="AF278" s="81">
        <v>0</v>
      </c>
      <c r="AG278" s="81">
        <v>0</v>
      </c>
      <c r="AH278" s="81">
        <v>0</v>
      </c>
      <c r="AI278" s="81">
        <v>9.25</v>
      </c>
      <c r="AJ278" s="81">
        <v>82</v>
      </c>
      <c r="AK278" s="81">
        <v>0.16</v>
      </c>
      <c r="AL278" s="81">
        <v>2</v>
      </c>
      <c r="AM278" s="81">
        <v>6.84</v>
      </c>
      <c r="AN278" s="81">
        <v>80</v>
      </c>
      <c r="AO278" s="81">
        <v>0.16</v>
      </c>
      <c r="AP278" s="81">
        <v>2</v>
      </c>
      <c r="AQ278" s="81">
        <v>0</v>
      </c>
      <c r="AR278" s="81">
        <v>0</v>
      </c>
      <c r="AS278" s="81">
        <v>0</v>
      </c>
      <c r="AT278" s="81">
        <v>0</v>
      </c>
      <c r="AU278" s="81">
        <v>0</v>
      </c>
      <c r="AV278" s="81">
        <v>0</v>
      </c>
      <c r="AW278" s="81">
        <v>0</v>
      </c>
      <c r="AX278" s="81">
        <v>0</v>
      </c>
      <c r="AY278" s="81">
        <v>0</v>
      </c>
      <c r="AZ278" s="81">
        <v>0</v>
      </c>
      <c r="BA278" s="81">
        <v>0</v>
      </c>
      <c r="BB278" s="81">
        <v>0</v>
      </c>
      <c r="BC278" s="81">
        <v>0</v>
      </c>
      <c r="BD278" s="81">
        <v>0</v>
      </c>
      <c r="BE278" s="81">
        <v>0</v>
      </c>
      <c r="BF278" s="81">
        <v>0</v>
      </c>
      <c r="BG278" s="81">
        <v>0</v>
      </c>
      <c r="BH278" s="81">
        <v>1</v>
      </c>
      <c r="BI278" s="81">
        <v>0</v>
      </c>
      <c r="BJ278" s="81">
        <v>0</v>
      </c>
      <c r="BK278" s="81">
        <v>0</v>
      </c>
      <c r="BL278" s="81">
        <v>0</v>
      </c>
      <c r="BM278" s="81">
        <v>0</v>
      </c>
      <c r="BN278" s="81">
        <v>0</v>
      </c>
      <c r="BO278" s="81">
        <v>0</v>
      </c>
      <c r="BP278" s="81">
        <v>0</v>
      </c>
      <c r="BQ278" s="81">
        <v>0</v>
      </c>
      <c r="BR278" s="81">
        <v>0</v>
      </c>
      <c r="BS278" s="81">
        <v>0</v>
      </c>
      <c r="BT278" s="81">
        <v>0</v>
      </c>
      <c r="BU278" s="81">
        <v>0</v>
      </c>
      <c r="BV278" s="81">
        <v>0</v>
      </c>
      <c r="BW278" s="110">
        <f t="shared" si="34"/>
        <v>41.57</v>
      </c>
      <c r="BX278" s="110">
        <f t="shared" si="35"/>
        <v>0</v>
      </c>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c r="ED278" s="49"/>
      <c r="EE278" s="49"/>
      <c r="EF278" s="49"/>
      <c r="EG278" s="49"/>
      <c r="EH278" s="49"/>
      <c r="EI278" s="49"/>
      <c r="EJ278" s="49"/>
      <c r="EK278" s="49"/>
      <c r="EL278" s="49"/>
      <c r="EM278" s="49"/>
      <c r="EN278" s="49"/>
      <c r="EO278" s="49"/>
      <c r="EP278" s="49"/>
      <c r="EQ278" s="49"/>
      <c r="ER278" s="49"/>
      <c r="ES278" s="49"/>
      <c r="ET278" s="49"/>
      <c r="EU278" s="49"/>
      <c r="EV278" s="49"/>
      <c r="EW278" s="49"/>
      <c r="EX278" s="49"/>
      <c r="EY278" s="49"/>
      <c r="EZ278" s="49"/>
      <c r="FA278" s="49"/>
      <c r="FB278" s="49"/>
      <c r="FC278" s="49"/>
      <c r="FD278" s="49"/>
      <c r="FE278" s="49"/>
      <c r="FF278" s="49"/>
      <c r="FG278" s="49"/>
      <c r="FH278" s="49"/>
      <c r="FI278" s="49"/>
      <c r="FJ278" s="49"/>
      <c r="FK278" s="49"/>
      <c r="FL278" s="49"/>
      <c r="FM278" s="49"/>
      <c r="FN278" s="49"/>
      <c r="FO278" s="49"/>
      <c r="FP278" s="49"/>
      <c r="FQ278" s="49"/>
      <c r="FR278" s="49"/>
      <c r="FS278" s="49"/>
      <c r="FT278" s="49"/>
      <c r="FU278" s="49"/>
      <c r="FV278" s="49"/>
      <c r="FW278" s="49"/>
      <c r="FX278" s="49"/>
      <c r="FY278" s="49"/>
      <c r="FZ278" s="49"/>
      <c r="GA278" s="49"/>
      <c r="GB278" s="49"/>
      <c r="GC278" s="49"/>
      <c r="GD278" s="49"/>
      <c r="GE278" s="49"/>
      <c r="GF278" s="49"/>
      <c r="GG278" s="49"/>
      <c r="GH278" s="49"/>
      <c r="GI278" s="49"/>
      <c r="GJ278" s="49"/>
      <c r="GK278" s="49"/>
      <c r="GL278" s="49"/>
      <c r="GM278" s="49"/>
      <c r="GN278" s="49"/>
      <c r="GO278" s="49"/>
      <c r="GP278" s="49"/>
      <c r="GQ278" s="49"/>
      <c r="GR278" s="49"/>
      <c r="GS278" s="49"/>
      <c r="GT278" s="49"/>
      <c r="GU278" s="49"/>
      <c r="GV278" s="49"/>
      <c r="GW278" s="49"/>
      <c r="GX278" s="49"/>
      <c r="GY278" s="49"/>
      <c r="GZ278" s="49"/>
      <c r="HA278" s="49"/>
      <c r="HB278" s="49"/>
      <c r="HC278" s="49"/>
      <c r="HD278" s="49"/>
      <c r="HE278" s="49"/>
      <c r="HF278" s="49"/>
      <c r="HG278" s="49"/>
      <c r="HH278" s="49"/>
      <c r="HI278" s="49"/>
      <c r="HJ278" s="49"/>
      <c r="HK278" s="49"/>
      <c r="HL278" s="49"/>
      <c r="HM278" s="49"/>
      <c r="HN278" s="49"/>
      <c r="HO278" s="49"/>
      <c r="HP278" s="49"/>
      <c r="HQ278" s="49"/>
      <c r="HR278" s="49"/>
      <c r="HS278" s="49"/>
      <c r="HT278" s="49"/>
      <c r="HU278" s="49"/>
      <c r="HV278" s="49"/>
      <c r="HW278" s="49"/>
      <c r="HX278" s="49"/>
      <c r="HY278" s="49"/>
      <c r="HZ278" s="49"/>
      <c r="IA278" s="49"/>
      <c r="IB278" s="49"/>
      <c r="IC278" s="49"/>
      <c r="ID278" s="49"/>
      <c r="IE278" s="49"/>
      <c r="IF278" s="49"/>
      <c r="IG278" s="49"/>
      <c r="IH278" s="49"/>
      <c r="II278" s="49"/>
      <c r="IJ278" s="49"/>
      <c r="IK278" s="49"/>
      <c r="IL278" s="49"/>
      <c r="IM278" s="49"/>
      <c r="IN278" s="49"/>
      <c r="IO278" s="49"/>
      <c r="IP278" s="49"/>
      <c r="IQ278" s="49"/>
      <c r="IR278" s="49"/>
    </row>
    <row r="279" spans="1:256" ht="20.25" customHeight="1" x14ac:dyDescent="0.15">
      <c r="A279" s="251"/>
      <c r="B279" s="75" t="s">
        <v>32</v>
      </c>
      <c r="C279" s="76">
        <v>1447.4546170000001</v>
      </c>
      <c r="D279" s="76">
        <v>2279</v>
      </c>
      <c r="E279" s="82">
        <v>42.295898007430303</v>
      </c>
      <c r="F279" s="82">
        <v>7333.6305609999999</v>
      </c>
      <c r="G279" s="76">
        <v>2833</v>
      </c>
      <c r="H279" s="76">
        <v>19.048466000000001</v>
      </c>
      <c r="I279" s="76">
        <v>1</v>
      </c>
      <c r="J279" s="76">
        <v>0</v>
      </c>
      <c r="K279" s="76">
        <v>0</v>
      </c>
      <c r="L279" s="76">
        <v>1298.783531</v>
      </c>
      <c r="M279" s="76">
        <v>1878</v>
      </c>
      <c r="N279" s="76">
        <v>40.7544107034389</v>
      </c>
      <c r="O279" s="76">
        <v>7016.4203390000002</v>
      </c>
      <c r="P279" s="76">
        <v>2494</v>
      </c>
      <c r="Q279" s="76">
        <v>212.14318299999999</v>
      </c>
      <c r="R279" s="76">
        <v>295</v>
      </c>
      <c r="S279" s="76">
        <v>2490.73979755969</v>
      </c>
      <c r="T279" s="76">
        <v>1085.2013810000001</v>
      </c>
      <c r="U279" s="76">
        <v>473</v>
      </c>
      <c r="V279" s="76">
        <v>1298.4494890000001</v>
      </c>
      <c r="W279" s="76">
        <v>1876</v>
      </c>
      <c r="X279" s="76">
        <v>40.951380854881499</v>
      </c>
      <c r="Y279" s="76">
        <v>6983.5048589999997</v>
      </c>
      <c r="Z279" s="76">
        <v>2459</v>
      </c>
      <c r="AA279" s="76">
        <v>0.123517</v>
      </c>
      <c r="AB279" s="76">
        <v>1</v>
      </c>
      <c r="AC279" s="76">
        <v>29.618480000000002</v>
      </c>
      <c r="AD279" s="76">
        <v>26</v>
      </c>
      <c r="AE279" s="76">
        <v>0.21052499999999999</v>
      </c>
      <c r="AF279" s="76">
        <v>1</v>
      </c>
      <c r="AG279" s="76">
        <v>3.2970000000000002</v>
      </c>
      <c r="AH279" s="76">
        <v>9</v>
      </c>
      <c r="AI279" s="76">
        <v>33.336298999999997</v>
      </c>
      <c r="AJ279" s="76">
        <v>333</v>
      </c>
      <c r="AK279" s="76">
        <v>4.1046690000000003</v>
      </c>
      <c r="AL279" s="76">
        <v>47</v>
      </c>
      <c r="AM279" s="76">
        <v>33.336298999999997</v>
      </c>
      <c r="AN279" s="76">
        <v>333</v>
      </c>
      <c r="AO279" s="76">
        <v>4.1046690000000003</v>
      </c>
      <c r="AP279" s="76">
        <v>47</v>
      </c>
      <c r="AQ279" s="76">
        <v>0.212926</v>
      </c>
      <c r="AR279" s="76">
        <v>3</v>
      </c>
      <c r="AS279" s="76">
        <v>7.886628</v>
      </c>
      <c r="AT279" s="76">
        <v>51</v>
      </c>
      <c r="AU279" s="76">
        <v>2.6359E-2</v>
      </c>
      <c r="AV279" s="76">
        <v>1</v>
      </c>
      <c r="AW279" s="76">
        <v>0</v>
      </c>
      <c r="AX279" s="76">
        <v>0</v>
      </c>
      <c r="AY279" s="76">
        <v>0</v>
      </c>
      <c r="AZ279" s="76">
        <v>0</v>
      </c>
      <c r="BA279" s="76">
        <v>125.622</v>
      </c>
      <c r="BB279" s="76">
        <v>3</v>
      </c>
      <c r="BC279" s="76">
        <v>0</v>
      </c>
      <c r="BD279" s="76">
        <v>0</v>
      </c>
      <c r="BE279" s="76">
        <v>0</v>
      </c>
      <c r="BF279" s="76">
        <v>0</v>
      </c>
      <c r="BG279" s="76">
        <v>88.658011000000002</v>
      </c>
      <c r="BH279" s="76">
        <v>9</v>
      </c>
      <c r="BI279" s="76">
        <v>61.822000000000003</v>
      </c>
      <c r="BJ279" s="76">
        <v>20</v>
      </c>
      <c r="BK279" s="76">
        <v>4.1547549999999998</v>
      </c>
      <c r="BL279" s="76">
        <v>22</v>
      </c>
      <c r="BM279" s="76">
        <v>91.306465000000003</v>
      </c>
      <c r="BN279" s="76">
        <v>115</v>
      </c>
      <c r="BO279" s="76">
        <v>3.23427</v>
      </c>
      <c r="BP279" s="76">
        <v>32</v>
      </c>
      <c r="BQ279" s="76">
        <v>26.46846</v>
      </c>
      <c r="BR279" s="76">
        <v>103</v>
      </c>
      <c r="BS279" s="76">
        <v>0</v>
      </c>
      <c r="BT279" s="76">
        <v>0</v>
      </c>
      <c r="BU279" s="76">
        <v>0</v>
      </c>
      <c r="BV279" s="76">
        <v>0</v>
      </c>
      <c r="BW279" s="110">
        <f t="shared" si="34"/>
        <v>1447.4546169999999</v>
      </c>
      <c r="BX279" s="110">
        <f t="shared" si="35"/>
        <v>0</v>
      </c>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c r="EB279" s="49"/>
      <c r="EC279" s="49"/>
      <c r="ED279" s="49"/>
      <c r="EE279" s="49"/>
      <c r="EF279" s="49"/>
      <c r="EG279" s="49"/>
      <c r="EH279" s="49"/>
      <c r="EI279" s="49"/>
      <c r="EJ279" s="49"/>
      <c r="EK279" s="49"/>
      <c r="EL279" s="49"/>
      <c r="EM279" s="49"/>
      <c r="EN279" s="49"/>
      <c r="EO279" s="49"/>
      <c r="EP279" s="49"/>
      <c r="EQ279" s="49"/>
      <c r="ER279" s="49"/>
      <c r="ES279" s="49"/>
      <c r="ET279" s="49"/>
      <c r="EU279" s="49"/>
      <c r="EV279" s="49"/>
      <c r="EW279" s="49"/>
      <c r="EX279" s="49"/>
      <c r="EY279" s="49"/>
      <c r="EZ279" s="49"/>
      <c r="FA279" s="49"/>
      <c r="FB279" s="49"/>
      <c r="FC279" s="49"/>
      <c r="FD279" s="49"/>
      <c r="FE279" s="49"/>
      <c r="FF279" s="49"/>
      <c r="FG279" s="49"/>
      <c r="FH279" s="49"/>
      <c r="FI279" s="49"/>
      <c r="FJ279" s="49"/>
      <c r="FK279" s="49"/>
      <c r="FL279" s="49"/>
      <c r="FM279" s="49"/>
      <c r="FN279" s="49"/>
      <c r="FO279" s="49"/>
      <c r="FP279" s="49"/>
      <c r="FQ279" s="49"/>
      <c r="FR279" s="49"/>
      <c r="FS279" s="49"/>
      <c r="FT279" s="49"/>
      <c r="FU279" s="49"/>
      <c r="FV279" s="49"/>
      <c r="FW279" s="49"/>
      <c r="FX279" s="49"/>
      <c r="FY279" s="49"/>
      <c r="FZ279" s="49"/>
      <c r="GA279" s="49"/>
      <c r="GB279" s="49"/>
      <c r="GC279" s="49"/>
      <c r="GD279" s="49"/>
      <c r="GE279" s="49"/>
      <c r="GF279" s="49"/>
      <c r="GG279" s="49"/>
      <c r="GH279" s="49"/>
      <c r="GI279" s="49"/>
      <c r="GJ279" s="49"/>
      <c r="GK279" s="49"/>
      <c r="GL279" s="49"/>
      <c r="GM279" s="49"/>
      <c r="GN279" s="49"/>
      <c r="GO279" s="49"/>
      <c r="GP279" s="49"/>
      <c r="GQ279" s="49"/>
      <c r="GR279" s="49"/>
      <c r="GS279" s="49"/>
      <c r="GT279" s="49"/>
      <c r="GU279" s="49"/>
      <c r="GV279" s="49"/>
      <c r="GW279" s="49"/>
      <c r="GX279" s="49"/>
      <c r="GY279" s="49"/>
      <c r="GZ279" s="49"/>
      <c r="HA279" s="49"/>
      <c r="HB279" s="49"/>
      <c r="HC279" s="49"/>
      <c r="HD279" s="49"/>
      <c r="HE279" s="49"/>
      <c r="HF279" s="49"/>
      <c r="HG279" s="49"/>
      <c r="HH279" s="49"/>
      <c r="HI279" s="49"/>
      <c r="HJ279" s="49"/>
      <c r="HK279" s="49"/>
      <c r="HL279" s="49"/>
      <c r="HM279" s="49"/>
      <c r="HN279" s="49"/>
      <c r="HO279" s="49"/>
      <c r="HP279" s="49"/>
      <c r="HQ279" s="49"/>
      <c r="HR279" s="49"/>
      <c r="HS279" s="49"/>
      <c r="HT279" s="49"/>
      <c r="HU279" s="49"/>
      <c r="HV279" s="49"/>
      <c r="HW279" s="49"/>
      <c r="HX279" s="49"/>
      <c r="HY279" s="49"/>
      <c r="HZ279" s="49"/>
      <c r="IA279" s="49"/>
      <c r="IB279" s="49"/>
      <c r="IC279" s="49"/>
      <c r="ID279" s="49"/>
      <c r="IE279" s="49"/>
      <c r="IF279" s="49"/>
      <c r="IG279" s="49"/>
      <c r="IH279" s="49"/>
      <c r="II279" s="49"/>
      <c r="IJ279" s="49"/>
      <c r="IK279" s="49"/>
      <c r="IL279" s="49"/>
      <c r="IM279" s="49"/>
      <c r="IN279" s="49"/>
      <c r="IO279" s="49"/>
      <c r="IP279" s="49"/>
      <c r="IQ279" s="49"/>
      <c r="IR279" s="49"/>
    </row>
    <row r="280" spans="1:256" ht="20.25" customHeight="1" x14ac:dyDescent="0.15">
      <c r="A280" s="251"/>
      <c r="B280" s="75" t="s">
        <v>38</v>
      </c>
      <c r="C280" s="82">
        <v>234.59386599999999</v>
      </c>
      <c r="D280" s="82">
        <v>418</v>
      </c>
      <c r="E280" s="82">
        <v>72.489999999999995</v>
      </c>
      <c r="F280" s="82">
        <v>573.84582</v>
      </c>
      <c r="G280" s="82">
        <v>235</v>
      </c>
      <c r="H280" s="82">
        <v>0</v>
      </c>
      <c r="I280" s="94">
        <v>0</v>
      </c>
      <c r="J280" s="82">
        <v>5.9</v>
      </c>
      <c r="K280" s="94">
        <v>3</v>
      </c>
      <c r="L280" s="82">
        <v>195.96360100000001</v>
      </c>
      <c r="M280" s="82">
        <v>346</v>
      </c>
      <c r="N280" s="83">
        <v>76.040000000000006</v>
      </c>
      <c r="O280" s="82">
        <v>494.98802000000001</v>
      </c>
      <c r="P280" s="85">
        <v>176</v>
      </c>
      <c r="Q280" s="82">
        <v>37.276200000000003</v>
      </c>
      <c r="R280" s="82">
        <v>70</v>
      </c>
      <c r="S280" s="83">
        <v>118.86</v>
      </c>
      <c r="T280" s="82">
        <v>119.62306599999999</v>
      </c>
      <c r="U280" s="94">
        <v>37</v>
      </c>
      <c r="V280" s="82">
        <v>195.96360100000001</v>
      </c>
      <c r="W280" s="82">
        <v>346</v>
      </c>
      <c r="X280" s="83">
        <v>76.040000000000006</v>
      </c>
      <c r="Y280" s="82">
        <v>494.38571999999999</v>
      </c>
      <c r="Z280" s="85">
        <v>170</v>
      </c>
      <c r="AA280" s="82">
        <v>0</v>
      </c>
      <c r="AB280" s="102">
        <v>0</v>
      </c>
      <c r="AC280" s="82">
        <v>0.60229999999999995</v>
      </c>
      <c r="AD280" s="94">
        <v>6</v>
      </c>
      <c r="AE280" s="82"/>
      <c r="AF280" s="94"/>
      <c r="AG280" s="82"/>
      <c r="AH280" s="94"/>
      <c r="AI280" s="94"/>
      <c r="AJ280" s="94"/>
      <c r="AK280" s="94"/>
      <c r="AL280" s="94"/>
      <c r="AM280" s="94"/>
      <c r="AN280" s="94"/>
      <c r="AO280" s="94"/>
      <c r="AP280" s="94"/>
      <c r="AQ280" s="94"/>
      <c r="AR280" s="94"/>
      <c r="AS280" s="94"/>
      <c r="AT280" s="94"/>
      <c r="AU280" s="94">
        <v>0</v>
      </c>
      <c r="AV280" s="94">
        <v>0</v>
      </c>
      <c r="AW280" s="94">
        <v>0</v>
      </c>
      <c r="AX280" s="94">
        <v>0</v>
      </c>
      <c r="AY280" s="94">
        <v>0</v>
      </c>
      <c r="AZ280" s="94">
        <v>0</v>
      </c>
      <c r="BA280" s="94">
        <v>0</v>
      </c>
      <c r="BB280" s="94">
        <v>0</v>
      </c>
      <c r="BC280" s="94"/>
      <c r="BD280" s="94">
        <v>0</v>
      </c>
      <c r="BE280" s="94"/>
      <c r="BF280" s="94"/>
      <c r="BG280" s="82">
        <v>13.037917</v>
      </c>
      <c r="BH280" s="94">
        <v>23</v>
      </c>
      <c r="BI280" s="82">
        <v>38.2164</v>
      </c>
      <c r="BJ280" s="94">
        <v>19</v>
      </c>
      <c r="BK280" s="82">
        <v>20</v>
      </c>
      <c r="BL280" s="82">
        <v>49</v>
      </c>
      <c r="BM280" s="82">
        <v>34.741399999999999</v>
      </c>
      <c r="BN280" s="94">
        <v>37</v>
      </c>
      <c r="BO280" s="94">
        <v>5.5923480000000003</v>
      </c>
      <c r="BP280" s="94"/>
      <c r="BQ280" s="94"/>
      <c r="BR280" s="94"/>
      <c r="BS280" s="94">
        <v>0</v>
      </c>
      <c r="BT280" s="94">
        <v>0</v>
      </c>
      <c r="BU280" s="94">
        <v>0</v>
      </c>
      <c r="BV280" s="94">
        <v>0</v>
      </c>
      <c r="BW280" s="110">
        <f t="shared" si="34"/>
        <v>234.59386599999999</v>
      </c>
      <c r="BX280" s="110">
        <f t="shared" si="35"/>
        <v>0</v>
      </c>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c r="EB280" s="49"/>
      <c r="EC280" s="49"/>
      <c r="ED280" s="49"/>
      <c r="EE280" s="49"/>
      <c r="EF280" s="49"/>
      <c r="EG280" s="49"/>
      <c r="EH280" s="49"/>
      <c r="EI280" s="49"/>
      <c r="EJ280" s="49"/>
      <c r="EK280" s="49"/>
      <c r="EL280" s="49"/>
      <c r="EM280" s="49"/>
      <c r="EN280" s="49"/>
      <c r="EO280" s="49"/>
      <c r="EP280" s="49"/>
      <c r="EQ280" s="49"/>
      <c r="ER280" s="49"/>
      <c r="ES280" s="49"/>
      <c r="ET280" s="49"/>
      <c r="EU280" s="49"/>
      <c r="EV280" s="49"/>
      <c r="EW280" s="49"/>
      <c r="EX280" s="49"/>
      <c r="EY280" s="49"/>
      <c r="EZ280" s="49"/>
      <c r="FA280" s="49"/>
      <c r="FB280" s="49"/>
      <c r="FC280" s="49"/>
      <c r="FD280" s="49"/>
      <c r="FE280" s="49"/>
      <c r="FF280" s="49"/>
      <c r="FG280" s="49"/>
      <c r="FH280" s="49"/>
      <c r="FI280" s="49"/>
      <c r="FJ280" s="49"/>
      <c r="FK280" s="49"/>
      <c r="FL280" s="49"/>
      <c r="FM280" s="49"/>
      <c r="FN280" s="49"/>
      <c r="FO280" s="49"/>
      <c r="FP280" s="49"/>
      <c r="FQ280" s="49"/>
      <c r="FR280" s="49"/>
      <c r="FS280" s="49"/>
      <c r="FT280" s="49"/>
      <c r="FU280" s="49"/>
      <c r="FV280" s="49"/>
      <c r="FW280" s="49"/>
      <c r="FX280" s="49"/>
      <c r="FY280" s="49"/>
      <c r="FZ280" s="49"/>
      <c r="GA280" s="49"/>
      <c r="GB280" s="49"/>
      <c r="GC280" s="49"/>
      <c r="GD280" s="49"/>
      <c r="GE280" s="49"/>
      <c r="GF280" s="49"/>
      <c r="GG280" s="49"/>
      <c r="GH280" s="49"/>
      <c r="GI280" s="49"/>
      <c r="GJ280" s="49"/>
      <c r="GK280" s="49"/>
      <c r="GL280" s="49"/>
      <c r="GM280" s="49"/>
      <c r="GN280" s="49"/>
      <c r="GO280" s="49"/>
      <c r="GP280" s="49"/>
      <c r="GQ280" s="49"/>
      <c r="GR280" s="49"/>
      <c r="GS280" s="49"/>
      <c r="GT280" s="49"/>
      <c r="GU280" s="49"/>
      <c r="GV280" s="49"/>
      <c r="GW280" s="49"/>
      <c r="GX280" s="49"/>
      <c r="GY280" s="49"/>
      <c r="GZ280" s="49"/>
      <c r="HA280" s="49"/>
      <c r="HB280" s="49"/>
      <c r="HC280" s="49"/>
      <c r="HD280" s="49"/>
      <c r="HE280" s="49"/>
      <c r="HF280" s="49"/>
      <c r="HG280" s="49"/>
      <c r="HH280" s="49"/>
      <c r="HI280" s="49"/>
      <c r="HJ280" s="49"/>
      <c r="HK280" s="49"/>
      <c r="HL280" s="49"/>
      <c r="HM280" s="49"/>
      <c r="HN280" s="49"/>
      <c r="HO280" s="49"/>
      <c r="HP280" s="49"/>
      <c r="HQ280" s="49"/>
      <c r="HR280" s="49"/>
      <c r="HS280" s="49"/>
      <c r="HT280" s="49"/>
      <c r="HU280" s="49"/>
      <c r="HV280" s="49"/>
      <c r="HW280" s="49"/>
      <c r="HX280" s="49"/>
      <c r="HY280" s="49"/>
      <c r="HZ280" s="49"/>
      <c r="IA280" s="49"/>
      <c r="IB280" s="49"/>
      <c r="IC280" s="49"/>
      <c r="ID280" s="49"/>
      <c r="IE280" s="49"/>
      <c r="IF280" s="49"/>
      <c r="IG280" s="49"/>
      <c r="IH280" s="49"/>
      <c r="II280" s="49"/>
      <c r="IJ280" s="49"/>
      <c r="IK280" s="49"/>
      <c r="IL280" s="49"/>
      <c r="IM280" s="49"/>
      <c r="IN280" s="49"/>
      <c r="IO280" s="49"/>
      <c r="IP280" s="49"/>
      <c r="IQ280" s="49"/>
      <c r="IR280" s="49"/>
    </row>
    <row r="281" spans="1:256" ht="20.25" customHeight="1" x14ac:dyDescent="0.15">
      <c r="A281" s="251"/>
      <c r="B281" s="75" t="s">
        <v>57</v>
      </c>
      <c r="C281" s="74">
        <v>10.050000000000001</v>
      </c>
      <c r="D281" s="74">
        <v>38</v>
      </c>
      <c r="E281" s="82"/>
      <c r="F281" s="82">
        <v>66.02</v>
      </c>
      <c r="G281" s="74">
        <v>16</v>
      </c>
      <c r="H281" s="74"/>
      <c r="I281" s="74"/>
      <c r="J281" s="74"/>
      <c r="K281" s="74"/>
      <c r="L281" s="74">
        <v>10.050000000000001</v>
      </c>
      <c r="M281" s="74">
        <v>38</v>
      </c>
      <c r="N281" s="74"/>
      <c r="O281" s="74">
        <v>60.02</v>
      </c>
      <c r="P281" s="74">
        <v>13</v>
      </c>
      <c r="Q281" s="74">
        <v>0.09</v>
      </c>
      <c r="R281" s="74">
        <v>1</v>
      </c>
      <c r="S281" s="74"/>
      <c r="T281" s="74">
        <v>0</v>
      </c>
      <c r="U281" s="74">
        <v>0</v>
      </c>
      <c r="V281" s="74">
        <v>10.050000000000001</v>
      </c>
      <c r="W281" s="74">
        <v>37</v>
      </c>
      <c r="X281" s="74">
        <v>56.524184476940398</v>
      </c>
      <c r="Y281" s="74">
        <v>42.26</v>
      </c>
      <c r="Z281" s="74">
        <v>11</v>
      </c>
      <c r="AA281" s="74"/>
      <c r="AB281" s="74"/>
      <c r="AC281" s="74"/>
      <c r="AD281" s="74"/>
      <c r="AE281" s="74">
        <v>0</v>
      </c>
      <c r="AF281" s="74">
        <v>1</v>
      </c>
      <c r="AG281" s="74">
        <v>17.760000000000002</v>
      </c>
      <c r="AH281" s="74">
        <v>2</v>
      </c>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c r="BG281" s="74">
        <v>0</v>
      </c>
      <c r="BH281" s="74">
        <v>0</v>
      </c>
      <c r="BI281" s="74">
        <v>0</v>
      </c>
      <c r="BJ281" s="74">
        <v>2</v>
      </c>
      <c r="BK281" s="74">
        <v>0</v>
      </c>
      <c r="BL281" s="74">
        <v>0</v>
      </c>
      <c r="BM281" s="74">
        <v>6</v>
      </c>
      <c r="BN281" s="74">
        <v>1</v>
      </c>
      <c r="BO281" s="74"/>
      <c r="BP281" s="74"/>
      <c r="BQ281" s="74"/>
      <c r="BR281" s="74"/>
      <c r="BS281" s="74"/>
      <c r="BT281" s="74"/>
      <c r="BU281" s="74"/>
      <c r="BV281" s="74"/>
      <c r="BW281" s="110">
        <f t="shared" si="34"/>
        <v>10.050000000000001</v>
      </c>
      <c r="BX281" s="110">
        <f t="shared" si="35"/>
        <v>0</v>
      </c>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c r="EA281" s="49"/>
      <c r="EB281" s="49"/>
      <c r="EC281" s="49"/>
      <c r="ED281" s="49"/>
      <c r="EE281" s="49"/>
      <c r="EF281" s="49"/>
      <c r="EG281" s="49"/>
      <c r="EH281" s="49"/>
      <c r="EI281" s="49"/>
      <c r="EJ281" s="49"/>
      <c r="EK281" s="49"/>
      <c r="EL281" s="49"/>
      <c r="EM281" s="49"/>
      <c r="EN281" s="49"/>
      <c r="EO281" s="49"/>
      <c r="EP281" s="49"/>
      <c r="EQ281" s="49"/>
      <c r="ER281" s="49"/>
      <c r="ES281" s="49"/>
      <c r="ET281" s="49"/>
      <c r="EU281" s="49"/>
      <c r="EV281" s="49"/>
      <c r="EW281" s="49"/>
      <c r="EX281" s="49"/>
      <c r="EY281" s="49"/>
      <c r="EZ281" s="49"/>
      <c r="FA281" s="49"/>
      <c r="FB281" s="49"/>
      <c r="FC281" s="49"/>
      <c r="FD281" s="49"/>
      <c r="FE281" s="49"/>
      <c r="FF281" s="49"/>
      <c r="FG281" s="49"/>
      <c r="FH281" s="49"/>
      <c r="FI281" s="49"/>
      <c r="FJ281" s="49"/>
      <c r="FK281" s="49"/>
      <c r="FL281" s="49"/>
      <c r="FM281" s="49"/>
      <c r="FN281" s="49"/>
      <c r="FO281" s="49"/>
      <c r="FP281" s="49"/>
      <c r="FQ281" s="49"/>
      <c r="FR281" s="49"/>
      <c r="FS281" s="49"/>
      <c r="FT281" s="49"/>
      <c r="FU281" s="49"/>
      <c r="FV281" s="49"/>
      <c r="FW281" s="49"/>
      <c r="FX281" s="49"/>
      <c r="FY281" s="49"/>
      <c r="FZ281" s="49"/>
      <c r="GA281" s="49"/>
      <c r="GB281" s="49"/>
      <c r="GC281" s="49"/>
      <c r="GD281" s="49"/>
      <c r="GE281" s="49"/>
      <c r="GF281" s="49"/>
      <c r="GG281" s="49"/>
      <c r="GH281" s="49"/>
      <c r="GI281" s="49"/>
      <c r="GJ281" s="49"/>
      <c r="GK281" s="49"/>
      <c r="GL281" s="49"/>
      <c r="GM281" s="49"/>
      <c r="GN281" s="49"/>
      <c r="GO281" s="49"/>
      <c r="GP281" s="49"/>
      <c r="GQ281" s="49"/>
      <c r="GR281" s="49"/>
      <c r="GS281" s="49"/>
      <c r="GT281" s="49"/>
      <c r="GU281" s="49"/>
      <c r="GV281" s="49"/>
      <c r="GW281" s="49"/>
      <c r="GX281" s="49"/>
      <c r="GY281" s="49"/>
      <c r="GZ281" s="49"/>
      <c r="HA281" s="49"/>
      <c r="HB281" s="49"/>
      <c r="HC281" s="49"/>
      <c r="HD281" s="49"/>
      <c r="HE281" s="49"/>
      <c r="HF281" s="49"/>
      <c r="HG281" s="49"/>
      <c r="HH281" s="49"/>
      <c r="HI281" s="49"/>
      <c r="HJ281" s="49"/>
      <c r="HK281" s="49"/>
      <c r="HL281" s="49"/>
      <c r="HM281" s="49"/>
      <c r="HN281" s="49"/>
      <c r="HO281" s="49"/>
      <c r="HP281" s="49"/>
      <c r="HQ281" s="49"/>
      <c r="HR281" s="49"/>
      <c r="HS281" s="49"/>
      <c r="HT281" s="49"/>
      <c r="HU281" s="49"/>
      <c r="HV281" s="49"/>
      <c r="HW281" s="49"/>
      <c r="HX281" s="49"/>
      <c r="HY281" s="49"/>
      <c r="HZ281" s="49"/>
      <c r="IA281" s="49"/>
      <c r="IB281" s="49"/>
      <c r="IC281" s="49"/>
      <c r="ID281" s="49"/>
      <c r="IE281" s="49"/>
      <c r="IF281" s="49"/>
      <c r="IG281" s="49"/>
      <c r="IH281" s="49"/>
      <c r="II281" s="49"/>
      <c r="IJ281" s="49"/>
      <c r="IK281" s="49"/>
      <c r="IL281" s="49"/>
      <c r="IM281" s="49"/>
      <c r="IN281" s="49"/>
      <c r="IO281" s="49"/>
      <c r="IP281" s="49"/>
      <c r="IQ281" s="49"/>
      <c r="IR281" s="49"/>
    </row>
    <row r="282" spans="1:256" ht="20.25" customHeight="1" x14ac:dyDescent="0.15">
      <c r="A282" s="251"/>
      <c r="B282" s="75" t="s">
        <v>60</v>
      </c>
      <c r="C282" s="74">
        <v>128.804057</v>
      </c>
      <c r="D282" s="74">
        <v>153</v>
      </c>
      <c r="E282" s="82">
        <v>83.255757204746004</v>
      </c>
      <c r="F282" s="82">
        <v>282.70216299999998</v>
      </c>
      <c r="G282" s="74">
        <v>101</v>
      </c>
      <c r="H282" s="74">
        <v>0</v>
      </c>
      <c r="I282" s="74">
        <v>0</v>
      </c>
      <c r="J282" s="74">
        <v>1</v>
      </c>
      <c r="K282" s="74">
        <v>1</v>
      </c>
      <c r="L282" s="74">
        <v>76.936049999999994</v>
      </c>
      <c r="M282" s="74">
        <v>112</v>
      </c>
      <c r="N282" s="74">
        <v>56.0749913456117</v>
      </c>
      <c r="O282" s="74">
        <v>204.06874300000001</v>
      </c>
      <c r="P282" s="74">
        <v>70</v>
      </c>
      <c r="Q282" s="74">
        <v>0.23</v>
      </c>
      <c r="R282" s="74">
        <v>2</v>
      </c>
      <c r="S282" s="74" t="s">
        <v>56</v>
      </c>
      <c r="T282" s="74">
        <v>26.059000000000001</v>
      </c>
      <c r="U282" s="74">
        <v>4</v>
      </c>
      <c r="V282" s="74">
        <v>76.246849999999995</v>
      </c>
      <c r="W282" s="74">
        <v>105</v>
      </c>
      <c r="X282" s="74">
        <v>58.4059616895603</v>
      </c>
      <c r="Y282" s="74">
        <v>172.80174299999999</v>
      </c>
      <c r="Z282" s="74">
        <v>57</v>
      </c>
      <c r="AA282" s="74">
        <v>0.68920000000000003</v>
      </c>
      <c r="AB282" s="74">
        <v>7</v>
      </c>
      <c r="AC282" s="74">
        <v>31.266999999999999</v>
      </c>
      <c r="AD282" s="74">
        <v>13</v>
      </c>
      <c r="AE282" s="74">
        <v>0</v>
      </c>
      <c r="AF282" s="74">
        <v>0</v>
      </c>
      <c r="AG282" s="74">
        <v>0</v>
      </c>
      <c r="AH282" s="74">
        <v>0</v>
      </c>
      <c r="AI282" s="74">
        <v>35.127133000000001</v>
      </c>
      <c r="AJ282" s="74">
        <v>34</v>
      </c>
      <c r="AK282" s="74">
        <v>1.88062</v>
      </c>
      <c r="AL282" s="74">
        <v>2</v>
      </c>
      <c r="AM282" s="74">
        <v>35.127133000000001</v>
      </c>
      <c r="AN282" s="74">
        <v>34</v>
      </c>
      <c r="AO282" s="74">
        <v>1.88062</v>
      </c>
      <c r="AP282" s="74">
        <v>2</v>
      </c>
      <c r="AQ282" s="74">
        <v>0</v>
      </c>
      <c r="AR282" s="74">
        <v>0</v>
      </c>
      <c r="AS282" s="74">
        <v>0</v>
      </c>
      <c r="AT282" s="74">
        <v>0</v>
      </c>
      <c r="AU282" s="74">
        <v>9.3589999999999993E-3</v>
      </c>
      <c r="AV282" s="74">
        <v>1</v>
      </c>
      <c r="AW282" s="74">
        <v>20.212800000000001</v>
      </c>
      <c r="AX282" s="74">
        <v>2</v>
      </c>
      <c r="AY282" s="74">
        <v>0</v>
      </c>
      <c r="AZ282" s="74">
        <v>0</v>
      </c>
      <c r="BA282" s="74">
        <v>0</v>
      </c>
      <c r="BB282" s="74">
        <v>0</v>
      </c>
      <c r="BC282" s="74">
        <v>0</v>
      </c>
      <c r="BD282" s="74">
        <v>0</v>
      </c>
      <c r="BE282" s="74">
        <v>0</v>
      </c>
      <c r="BF282" s="74">
        <v>0</v>
      </c>
      <c r="BG282" s="74">
        <v>0.40824500000000002</v>
      </c>
      <c r="BH282" s="74">
        <v>3</v>
      </c>
      <c r="BI282" s="74">
        <v>4.1900000000000004</v>
      </c>
      <c r="BJ282" s="74">
        <v>13</v>
      </c>
      <c r="BK282" s="74">
        <v>0.3</v>
      </c>
      <c r="BL282" s="74">
        <v>1</v>
      </c>
      <c r="BM282" s="74">
        <v>13</v>
      </c>
      <c r="BN282" s="74">
        <v>12</v>
      </c>
      <c r="BO282" s="74">
        <v>16.02327</v>
      </c>
      <c r="BP282" s="74">
        <v>2</v>
      </c>
      <c r="BQ282" s="74">
        <v>38.35</v>
      </c>
      <c r="BR282" s="74">
        <v>1</v>
      </c>
      <c r="BS282" s="74">
        <v>0</v>
      </c>
      <c r="BT282" s="74">
        <v>0</v>
      </c>
      <c r="BU282" s="74">
        <v>0</v>
      </c>
      <c r="BV282" s="74">
        <v>0</v>
      </c>
      <c r="BW282" s="110">
        <f t="shared" si="34"/>
        <v>128.804057</v>
      </c>
      <c r="BX282" s="110">
        <f t="shared" si="35"/>
        <v>0</v>
      </c>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c r="EA282" s="49"/>
      <c r="EB282" s="49"/>
      <c r="EC282" s="49"/>
      <c r="ED282" s="49"/>
      <c r="EE282" s="49"/>
      <c r="EF282" s="49"/>
      <c r="EG282" s="49"/>
      <c r="EH282" s="49"/>
      <c r="EI282" s="49"/>
      <c r="EJ282" s="49"/>
      <c r="EK282" s="49"/>
      <c r="EL282" s="49"/>
      <c r="EM282" s="49"/>
      <c r="EN282" s="49"/>
      <c r="EO282" s="49"/>
      <c r="EP282" s="49"/>
      <c r="EQ282" s="49"/>
      <c r="ER282" s="49"/>
      <c r="ES282" s="49"/>
      <c r="ET282" s="49"/>
      <c r="EU282" s="49"/>
      <c r="EV282" s="49"/>
      <c r="EW282" s="49"/>
      <c r="EX282" s="49"/>
      <c r="EY282" s="49"/>
      <c r="EZ282" s="49"/>
      <c r="FA282" s="49"/>
      <c r="FB282" s="49"/>
      <c r="FC282" s="49"/>
      <c r="FD282" s="49"/>
      <c r="FE282" s="49"/>
      <c r="FF282" s="49"/>
      <c r="FG282" s="49"/>
      <c r="FH282" s="49"/>
      <c r="FI282" s="49"/>
      <c r="FJ282" s="49"/>
      <c r="FK282" s="49"/>
      <c r="FL282" s="49"/>
      <c r="FM282" s="49"/>
      <c r="FN282" s="49"/>
      <c r="FO282" s="49"/>
      <c r="FP282" s="49"/>
      <c r="FQ282" s="49"/>
      <c r="FR282" s="49"/>
      <c r="FS282" s="49"/>
      <c r="FT282" s="49"/>
      <c r="FU282" s="49"/>
      <c r="FV282" s="49"/>
      <c r="FW282" s="49"/>
      <c r="FX282" s="49"/>
      <c r="FY282" s="49"/>
      <c r="FZ282" s="49"/>
      <c r="GA282" s="49"/>
      <c r="GB282" s="49"/>
      <c r="GC282" s="49"/>
      <c r="GD282" s="49"/>
      <c r="GE282" s="49"/>
      <c r="GF282" s="49"/>
      <c r="GG282" s="49"/>
      <c r="GH282" s="49"/>
      <c r="GI282" s="49"/>
      <c r="GJ282" s="49"/>
      <c r="GK282" s="49"/>
      <c r="GL282" s="49"/>
      <c r="GM282" s="49"/>
      <c r="GN282" s="49"/>
      <c r="GO282" s="49"/>
      <c r="GP282" s="49"/>
      <c r="GQ282" s="49"/>
      <c r="GR282" s="49"/>
      <c r="GS282" s="49"/>
      <c r="GT282" s="49"/>
      <c r="GU282" s="49"/>
      <c r="GV282" s="49"/>
      <c r="GW282" s="49"/>
      <c r="GX282" s="49"/>
      <c r="GY282" s="49"/>
      <c r="GZ282" s="49"/>
      <c r="HA282" s="49"/>
      <c r="HB282" s="49"/>
      <c r="HC282" s="49"/>
      <c r="HD282" s="49"/>
      <c r="HE282" s="49"/>
      <c r="HF282" s="49"/>
      <c r="HG282" s="49"/>
      <c r="HH282" s="49"/>
      <c r="HI282" s="49"/>
      <c r="HJ282" s="49"/>
      <c r="HK282" s="49"/>
      <c r="HL282" s="49"/>
      <c r="HM282" s="49"/>
      <c r="HN282" s="49"/>
      <c r="HO282" s="49"/>
      <c r="HP282" s="49"/>
      <c r="HQ282" s="49"/>
      <c r="HR282" s="49"/>
      <c r="HS282" s="49"/>
      <c r="HT282" s="49"/>
      <c r="HU282" s="49"/>
      <c r="HV282" s="49"/>
      <c r="HW282" s="49"/>
      <c r="HX282" s="49"/>
      <c r="HY282" s="49"/>
      <c r="HZ282" s="49"/>
      <c r="IA282" s="49"/>
      <c r="IB282" s="49"/>
      <c r="IC282" s="49"/>
      <c r="ID282" s="49"/>
      <c r="IE282" s="49"/>
      <c r="IF282" s="49"/>
      <c r="IG282" s="49"/>
      <c r="IH282" s="49"/>
      <c r="II282" s="49"/>
      <c r="IJ282" s="49"/>
      <c r="IK282" s="49"/>
      <c r="IL282" s="49"/>
      <c r="IM282" s="49"/>
      <c r="IN282" s="49"/>
      <c r="IO282" s="49"/>
      <c r="IP282" s="49"/>
      <c r="IQ282" s="49"/>
      <c r="IR282" s="49"/>
    </row>
    <row r="283" spans="1:256" ht="20.25" customHeight="1" x14ac:dyDescent="0.15">
      <c r="A283" s="251"/>
      <c r="B283" s="75" t="s">
        <v>36</v>
      </c>
      <c r="C283" s="79">
        <v>97.124880000000005</v>
      </c>
      <c r="D283" s="79">
        <v>1065</v>
      </c>
      <c r="E283" s="82">
        <v>136.65563561783901</v>
      </c>
      <c r="F283" s="82">
        <v>19.61544</v>
      </c>
      <c r="G283" s="79">
        <v>121</v>
      </c>
      <c r="H283" s="79">
        <v>0</v>
      </c>
      <c r="I283" s="79">
        <v>0</v>
      </c>
      <c r="J283" s="79">
        <v>0</v>
      </c>
      <c r="K283" s="79">
        <v>0</v>
      </c>
      <c r="L283" s="79">
        <v>1.1425000000000001</v>
      </c>
      <c r="M283" s="79">
        <v>6</v>
      </c>
      <c r="N283" s="80">
        <v>26.4958686157422</v>
      </c>
      <c r="O283" s="79">
        <v>1.2250000000000001</v>
      </c>
      <c r="P283" s="79">
        <v>0</v>
      </c>
      <c r="Q283" s="79"/>
      <c r="R283" s="79"/>
      <c r="S283" s="101">
        <v>0</v>
      </c>
      <c r="T283" s="79"/>
      <c r="U283" s="79"/>
      <c r="V283" s="115">
        <v>1.1425000000000001</v>
      </c>
      <c r="W283" s="115">
        <v>6</v>
      </c>
      <c r="X283" s="80">
        <v>26.4958686157422</v>
      </c>
      <c r="Y283" s="115">
        <v>1.2250000000000001</v>
      </c>
      <c r="Z283" s="115">
        <v>0</v>
      </c>
      <c r="AA283" s="79">
        <v>0</v>
      </c>
      <c r="AB283" s="79">
        <v>0</v>
      </c>
      <c r="AC283" s="79">
        <v>0</v>
      </c>
      <c r="AD283" s="79">
        <v>0</v>
      </c>
      <c r="AE283" s="79">
        <v>0</v>
      </c>
      <c r="AF283" s="79">
        <v>0</v>
      </c>
      <c r="AG283" s="79">
        <v>0</v>
      </c>
      <c r="AH283" s="79">
        <v>0</v>
      </c>
      <c r="AI283" s="79">
        <v>95.982380000000006</v>
      </c>
      <c r="AJ283" s="79">
        <v>1058</v>
      </c>
      <c r="AK283" s="79">
        <v>11.29044</v>
      </c>
      <c r="AL283" s="79">
        <v>120</v>
      </c>
      <c r="AM283" s="79">
        <v>95.982380000000006</v>
      </c>
      <c r="AN283" s="79">
        <v>1058</v>
      </c>
      <c r="AO283" s="79">
        <v>95.982380000000006</v>
      </c>
      <c r="AP283" s="79">
        <v>120</v>
      </c>
      <c r="AQ283" s="79">
        <v>0</v>
      </c>
      <c r="AR283" s="79">
        <v>0</v>
      </c>
      <c r="AS283" s="79">
        <v>0</v>
      </c>
      <c r="AT283" s="79">
        <v>0</v>
      </c>
      <c r="AU283" s="79">
        <v>0</v>
      </c>
      <c r="AV283" s="79">
        <v>0</v>
      </c>
      <c r="AW283" s="79">
        <v>0</v>
      </c>
      <c r="AX283" s="79">
        <v>0</v>
      </c>
      <c r="AY283" s="79">
        <v>0</v>
      </c>
      <c r="AZ283" s="79">
        <v>0</v>
      </c>
      <c r="BA283" s="79">
        <v>0</v>
      </c>
      <c r="BB283" s="79">
        <v>0</v>
      </c>
      <c r="BC283" s="79">
        <v>0</v>
      </c>
      <c r="BD283" s="79">
        <v>0</v>
      </c>
      <c r="BE283" s="79">
        <v>0</v>
      </c>
      <c r="BF283" s="79">
        <v>0</v>
      </c>
      <c r="BG283" s="79">
        <v>0</v>
      </c>
      <c r="BH283" s="79">
        <v>1</v>
      </c>
      <c r="BI283" s="79">
        <v>7</v>
      </c>
      <c r="BJ283" s="79">
        <v>0</v>
      </c>
      <c r="BK283" s="79">
        <v>0</v>
      </c>
      <c r="BL283" s="79">
        <v>0</v>
      </c>
      <c r="BM283" s="79">
        <v>0.1</v>
      </c>
      <c r="BN283" s="79">
        <v>1</v>
      </c>
      <c r="BO283" s="79">
        <v>0</v>
      </c>
      <c r="BP283" s="79">
        <v>0</v>
      </c>
      <c r="BQ283" s="79">
        <v>0</v>
      </c>
      <c r="BR283" s="79">
        <v>0</v>
      </c>
      <c r="BS283" s="79">
        <v>0</v>
      </c>
      <c r="BT283" s="79">
        <v>0</v>
      </c>
      <c r="BU283" s="79">
        <v>0</v>
      </c>
      <c r="BV283" s="79">
        <v>0</v>
      </c>
      <c r="BW283" s="110">
        <f t="shared" si="34"/>
        <v>97.124880000000005</v>
      </c>
      <c r="BX283" s="110">
        <f t="shared" si="35"/>
        <v>0</v>
      </c>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c r="ED283" s="49"/>
      <c r="EE283" s="49"/>
      <c r="EF283" s="49"/>
      <c r="EG283" s="49"/>
      <c r="EH283" s="49"/>
      <c r="EI283" s="49"/>
      <c r="EJ283" s="49"/>
      <c r="EK283" s="49"/>
      <c r="EL283" s="49"/>
      <c r="EM283" s="49"/>
      <c r="EN283" s="49"/>
      <c r="EO283" s="49"/>
      <c r="EP283" s="49"/>
      <c r="EQ283" s="49"/>
      <c r="ER283" s="49"/>
      <c r="ES283" s="49"/>
      <c r="ET283" s="49"/>
      <c r="EU283" s="49"/>
      <c r="EV283" s="49"/>
      <c r="EW283" s="49"/>
      <c r="EX283" s="49"/>
      <c r="EY283" s="49"/>
      <c r="EZ283" s="49"/>
      <c r="FA283" s="49"/>
      <c r="FB283" s="49"/>
      <c r="FC283" s="49"/>
      <c r="FD283" s="49"/>
      <c r="FE283" s="49"/>
      <c r="FF283" s="49"/>
      <c r="FG283" s="49"/>
      <c r="FH283" s="49"/>
      <c r="FI283" s="49"/>
      <c r="FJ283" s="49"/>
      <c r="FK283" s="49"/>
      <c r="FL283" s="49"/>
      <c r="FM283" s="49"/>
      <c r="FN283" s="49"/>
      <c r="FO283" s="49"/>
      <c r="FP283" s="49"/>
      <c r="FQ283" s="49"/>
      <c r="FR283" s="49"/>
      <c r="FS283" s="49"/>
      <c r="FT283" s="49"/>
      <c r="FU283" s="49"/>
      <c r="FV283" s="49"/>
      <c r="FW283" s="49"/>
      <c r="FX283" s="49"/>
      <c r="FY283" s="49"/>
      <c r="FZ283" s="49"/>
      <c r="GA283" s="49"/>
      <c r="GB283" s="49"/>
      <c r="GC283" s="49"/>
      <c r="GD283" s="49"/>
      <c r="GE283" s="49"/>
      <c r="GF283" s="49"/>
      <c r="GG283" s="49"/>
      <c r="GH283" s="49"/>
      <c r="GI283" s="49"/>
      <c r="GJ283" s="49"/>
      <c r="GK283" s="49"/>
      <c r="GL283" s="49"/>
      <c r="GM283" s="49"/>
      <c r="GN283" s="49"/>
      <c r="GO283" s="49"/>
      <c r="GP283" s="49"/>
      <c r="GQ283" s="49"/>
      <c r="GR283" s="49"/>
      <c r="GS283" s="49"/>
      <c r="GT283" s="49"/>
      <c r="GU283" s="49"/>
      <c r="GV283" s="49"/>
      <c r="GW283" s="49"/>
      <c r="GX283" s="49"/>
      <c r="GY283" s="49"/>
      <c r="GZ283" s="49"/>
      <c r="HA283" s="49"/>
      <c r="HB283" s="49"/>
      <c r="HC283" s="49"/>
      <c r="HD283" s="49"/>
      <c r="HE283" s="49"/>
      <c r="HF283" s="49"/>
      <c r="HG283" s="49"/>
      <c r="HH283" s="49"/>
      <c r="HI283" s="49"/>
      <c r="HJ283" s="49"/>
      <c r="HK283" s="49"/>
      <c r="HL283" s="49"/>
      <c r="HM283" s="49"/>
      <c r="HN283" s="49"/>
      <c r="HO283" s="49"/>
      <c r="HP283" s="49"/>
      <c r="HQ283" s="49"/>
      <c r="HR283" s="49"/>
      <c r="HS283" s="49"/>
      <c r="HT283" s="49"/>
      <c r="HU283" s="49"/>
      <c r="HV283" s="49"/>
      <c r="HW283" s="49"/>
      <c r="HX283" s="49"/>
      <c r="HY283" s="49"/>
      <c r="HZ283" s="49"/>
      <c r="IA283" s="49"/>
      <c r="IB283" s="49"/>
      <c r="IC283" s="49"/>
      <c r="ID283" s="49"/>
      <c r="IE283" s="49"/>
      <c r="IF283" s="49"/>
      <c r="IG283" s="49"/>
      <c r="IH283" s="49"/>
      <c r="II283" s="49"/>
      <c r="IJ283" s="49"/>
      <c r="IK283" s="49"/>
      <c r="IL283" s="49"/>
      <c r="IM283" s="49"/>
      <c r="IN283" s="49"/>
      <c r="IO283" s="49"/>
      <c r="IP283" s="49"/>
      <c r="IQ283" s="49"/>
      <c r="IR283" s="49"/>
    </row>
    <row r="284" spans="1:256" ht="20.25" customHeight="1" x14ac:dyDescent="0.15">
      <c r="A284" s="251"/>
      <c r="B284" s="75" t="s">
        <v>39</v>
      </c>
      <c r="C284" s="86">
        <v>256.10576200000003</v>
      </c>
      <c r="D284" s="87">
        <v>676</v>
      </c>
      <c r="E284" s="82">
        <v>25.435536089758099</v>
      </c>
      <c r="F284" s="82">
        <v>2553.0850230000001</v>
      </c>
      <c r="G284" s="86">
        <v>995</v>
      </c>
      <c r="H284" s="95">
        <v>0</v>
      </c>
      <c r="I284" s="89">
        <v>0</v>
      </c>
      <c r="J284" s="95">
        <v>7</v>
      </c>
      <c r="K284" s="89">
        <v>4</v>
      </c>
      <c r="L284" s="95">
        <v>243.09262799999999</v>
      </c>
      <c r="M284" s="89">
        <v>604</v>
      </c>
      <c r="N284" s="87">
        <v>25.862020749961498</v>
      </c>
      <c r="O284" s="95">
        <v>2349.4694039999999</v>
      </c>
      <c r="P284" s="95">
        <v>672</v>
      </c>
      <c r="Q284" s="95">
        <v>0.628</v>
      </c>
      <c r="R284" s="89">
        <v>1</v>
      </c>
      <c r="S284" s="87">
        <v>13.427410733376099</v>
      </c>
      <c r="T284" s="95">
        <v>22.5518</v>
      </c>
      <c r="U284" s="89">
        <v>8</v>
      </c>
      <c r="V284" s="95">
        <v>243.0926</v>
      </c>
      <c r="W284" s="89">
        <v>604</v>
      </c>
      <c r="X284" s="87">
        <v>25.862017771110999</v>
      </c>
      <c r="Y284" s="95">
        <v>2331.2523999999999</v>
      </c>
      <c r="Z284" s="95">
        <v>669</v>
      </c>
      <c r="AA284" s="95">
        <v>0</v>
      </c>
      <c r="AB284" s="89">
        <v>0</v>
      </c>
      <c r="AC284" s="95">
        <v>9</v>
      </c>
      <c r="AD284" s="89">
        <v>1</v>
      </c>
      <c r="AE284" s="95">
        <v>0</v>
      </c>
      <c r="AF284" s="103">
        <v>0</v>
      </c>
      <c r="AG284" s="95">
        <v>9.2170000000000005</v>
      </c>
      <c r="AH284" s="103">
        <v>2</v>
      </c>
      <c r="AI284" s="89">
        <v>2.1651739999999999</v>
      </c>
      <c r="AJ284" s="89">
        <v>43</v>
      </c>
      <c r="AK284" s="89">
        <v>3.0489999999999999</v>
      </c>
      <c r="AL284" s="89">
        <v>47</v>
      </c>
      <c r="AM284" s="89">
        <v>2.1651739999999999</v>
      </c>
      <c r="AN284" s="89">
        <v>43</v>
      </c>
      <c r="AO284" s="89">
        <v>3.0489999999999999</v>
      </c>
      <c r="AP284" s="89">
        <v>47</v>
      </c>
      <c r="AQ284" s="106">
        <v>0</v>
      </c>
      <c r="AR284" s="103">
        <v>0</v>
      </c>
      <c r="AS284" s="106">
        <v>1.4412609999999999</v>
      </c>
      <c r="AT284" s="103">
        <v>2</v>
      </c>
      <c r="AU284" s="89">
        <v>0</v>
      </c>
      <c r="AV284" s="89">
        <v>0</v>
      </c>
      <c r="AW284" s="89">
        <v>0</v>
      </c>
      <c r="AX284" s="89">
        <v>0</v>
      </c>
      <c r="AY284" s="95">
        <v>0</v>
      </c>
      <c r="AZ284" s="95">
        <v>0</v>
      </c>
      <c r="BA284" s="95">
        <v>4.4775</v>
      </c>
      <c r="BB284" s="95">
        <v>3</v>
      </c>
      <c r="BC284" s="95">
        <v>0</v>
      </c>
      <c r="BD284" s="95">
        <v>0</v>
      </c>
      <c r="BE284" s="95">
        <v>22.943999999999999</v>
      </c>
      <c r="BF284" s="95">
        <v>103</v>
      </c>
      <c r="BG284" s="95">
        <v>7.6813700000000003</v>
      </c>
      <c r="BH284" s="103">
        <v>24</v>
      </c>
      <c r="BI284" s="95">
        <v>144.133858</v>
      </c>
      <c r="BJ284" s="103">
        <v>145</v>
      </c>
      <c r="BK284" s="106">
        <v>3.1665899999999998</v>
      </c>
      <c r="BL284" s="103">
        <v>5</v>
      </c>
      <c r="BM284" s="106">
        <v>18.27</v>
      </c>
      <c r="BN284" s="103">
        <v>16</v>
      </c>
      <c r="BO284" s="89">
        <v>0</v>
      </c>
      <c r="BP284" s="89">
        <v>0</v>
      </c>
      <c r="BQ284" s="89">
        <v>0</v>
      </c>
      <c r="BR284" s="89">
        <v>0</v>
      </c>
      <c r="BS284" s="95">
        <v>3.6415315207705103E-14</v>
      </c>
      <c r="BT284" s="95">
        <v>0</v>
      </c>
      <c r="BU284" s="95">
        <v>2.3000000000001601</v>
      </c>
      <c r="BV284" s="95">
        <v>3</v>
      </c>
      <c r="BW284" s="110">
        <f t="shared" si="34"/>
        <v>256.10576200000003</v>
      </c>
      <c r="BX284" s="110">
        <f t="shared" si="35"/>
        <v>0</v>
      </c>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c r="EA284" s="49"/>
      <c r="EB284" s="49"/>
      <c r="EC284" s="49"/>
      <c r="ED284" s="49"/>
      <c r="EE284" s="49"/>
      <c r="EF284" s="49"/>
      <c r="EG284" s="49"/>
      <c r="EH284" s="49"/>
      <c r="EI284" s="49"/>
      <c r="EJ284" s="49"/>
      <c r="EK284" s="49"/>
      <c r="EL284" s="49"/>
      <c r="EM284" s="49"/>
      <c r="EN284" s="49"/>
      <c r="EO284" s="49"/>
      <c r="EP284" s="49"/>
      <c r="EQ284" s="49"/>
      <c r="ER284" s="49"/>
      <c r="ES284" s="49"/>
      <c r="ET284" s="49"/>
      <c r="EU284" s="49"/>
      <c r="EV284" s="49"/>
      <c r="EW284" s="49"/>
      <c r="EX284" s="49"/>
      <c r="EY284" s="49"/>
      <c r="EZ284" s="49"/>
      <c r="FA284" s="49"/>
      <c r="FB284" s="49"/>
      <c r="FC284" s="49"/>
      <c r="FD284" s="49"/>
      <c r="FE284" s="49"/>
      <c r="FF284" s="49"/>
      <c r="FG284" s="49"/>
      <c r="FH284" s="49"/>
      <c r="FI284" s="49"/>
      <c r="FJ284" s="49"/>
      <c r="FK284" s="49"/>
      <c r="FL284" s="49"/>
      <c r="FM284" s="49"/>
      <c r="FN284" s="49"/>
      <c r="FO284" s="49"/>
      <c r="FP284" s="49"/>
      <c r="FQ284" s="49"/>
      <c r="FR284" s="49"/>
      <c r="FS284" s="49"/>
      <c r="FT284" s="49"/>
      <c r="FU284" s="49"/>
      <c r="FV284" s="49"/>
      <c r="FW284" s="49"/>
      <c r="FX284" s="49"/>
      <c r="FY284" s="49"/>
      <c r="FZ284" s="49"/>
      <c r="GA284" s="49"/>
      <c r="GB284" s="49"/>
      <c r="GC284" s="49"/>
      <c r="GD284" s="49"/>
      <c r="GE284" s="49"/>
      <c r="GF284" s="49"/>
      <c r="GG284" s="49"/>
      <c r="GH284" s="49"/>
      <c r="GI284" s="49"/>
      <c r="GJ284" s="49"/>
      <c r="GK284" s="49"/>
      <c r="GL284" s="49"/>
      <c r="GM284" s="49"/>
      <c r="GN284" s="49"/>
      <c r="GO284" s="49"/>
      <c r="GP284" s="49"/>
      <c r="GQ284" s="49"/>
      <c r="GR284" s="49"/>
      <c r="GS284" s="49"/>
      <c r="GT284" s="49"/>
      <c r="GU284" s="49"/>
      <c r="GV284" s="49"/>
      <c r="GW284" s="49"/>
      <c r="GX284" s="49"/>
      <c r="GY284" s="49"/>
      <c r="GZ284" s="49"/>
      <c r="HA284" s="49"/>
      <c r="HB284" s="49"/>
      <c r="HC284" s="49"/>
      <c r="HD284" s="49"/>
      <c r="HE284" s="49"/>
      <c r="HF284" s="49"/>
      <c r="HG284" s="49"/>
      <c r="HH284" s="49"/>
      <c r="HI284" s="49"/>
      <c r="HJ284" s="49"/>
      <c r="HK284" s="49"/>
      <c r="HL284" s="49"/>
      <c r="HM284" s="49"/>
      <c r="HN284" s="49"/>
      <c r="HO284" s="49"/>
      <c r="HP284" s="49"/>
      <c r="HQ284" s="49"/>
      <c r="HR284" s="49"/>
      <c r="HS284" s="49"/>
      <c r="HT284" s="49"/>
      <c r="HU284" s="49"/>
      <c r="HV284" s="49"/>
      <c r="HW284" s="49"/>
      <c r="HX284" s="49"/>
      <c r="HY284" s="49"/>
      <c r="HZ284" s="49"/>
      <c r="IA284" s="49"/>
      <c r="IB284" s="49"/>
      <c r="IC284" s="49"/>
      <c r="ID284" s="49"/>
      <c r="IE284" s="49"/>
      <c r="IF284" s="49"/>
      <c r="IG284" s="49"/>
      <c r="IH284" s="49"/>
      <c r="II284" s="49"/>
      <c r="IJ284" s="49"/>
      <c r="IK284" s="49"/>
      <c r="IL284" s="49"/>
      <c r="IM284" s="49"/>
      <c r="IN284" s="49"/>
      <c r="IO284" s="49"/>
      <c r="IP284" s="49"/>
      <c r="IQ284" s="49"/>
      <c r="IR284" s="49"/>
    </row>
    <row r="285" spans="1:256" ht="20.25" customHeight="1" x14ac:dyDescent="0.15">
      <c r="A285" s="251"/>
      <c r="B285" s="75" t="s">
        <v>45</v>
      </c>
      <c r="C285" s="78">
        <v>61.454256000000001</v>
      </c>
      <c r="D285" s="78">
        <v>188</v>
      </c>
      <c r="E285" s="82">
        <v>20.21120280197</v>
      </c>
      <c r="F285" s="82">
        <v>390.198058</v>
      </c>
      <c r="G285" s="78">
        <v>225</v>
      </c>
      <c r="H285" s="78">
        <v>0</v>
      </c>
      <c r="I285" s="78">
        <v>0</v>
      </c>
      <c r="J285" s="78">
        <v>1.5</v>
      </c>
      <c r="K285" s="78">
        <v>1</v>
      </c>
      <c r="L285" s="78">
        <v>49.395246</v>
      </c>
      <c r="M285" s="78">
        <v>170</v>
      </c>
      <c r="N285" s="78">
        <v>19.8472170089244</v>
      </c>
      <c r="O285" s="78">
        <v>285.89232900000002</v>
      </c>
      <c r="P285" s="78">
        <v>140</v>
      </c>
      <c r="Q285" s="74">
        <v>0</v>
      </c>
      <c r="R285" s="74">
        <v>0</v>
      </c>
      <c r="S285" s="74">
        <v>0</v>
      </c>
      <c r="T285" s="74">
        <v>8.6838409999999993</v>
      </c>
      <c r="U285" s="74">
        <v>2</v>
      </c>
      <c r="V285" s="78">
        <v>33.707805999999998</v>
      </c>
      <c r="W285" s="78">
        <v>138</v>
      </c>
      <c r="X285" s="78">
        <v>14.932314381444</v>
      </c>
      <c r="Y285" s="78">
        <v>255.58717899999999</v>
      </c>
      <c r="Z285" s="78">
        <v>117</v>
      </c>
      <c r="AA285" s="78">
        <v>15.68744</v>
      </c>
      <c r="AB285" s="78">
        <v>32</v>
      </c>
      <c r="AC285" s="78">
        <v>30.305150000000001</v>
      </c>
      <c r="AD285" s="78">
        <v>23</v>
      </c>
      <c r="AE285" s="78">
        <v>0</v>
      </c>
      <c r="AF285" s="78">
        <v>0</v>
      </c>
      <c r="AG285" s="78">
        <v>0</v>
      </c>
      <c r="AH285" s="78">
        <v>0</v>
      </c>
      <c r="AI285" s="78">
        <v>8.4754799999999992</v>
      </c>
      <c r="AJ285" s="78">
        <v>4</v>
      </c>
      <c r="AK285" s="78">
        <v>0.35</v>
      </c>
      <c r="AL285" s="78">
        <v>1</v>
      </c>
      <c r="AM285" s="78">
        <v>0</v>
      </c>
      <c r="AN285" s="78">
        <v>0</v>
      </c>
      <c r="AO285" s="78">
        <v>0</v>
      </c>
      <c r="AP285" s="78">
        <v>0</v>
      </c>
      <c r="AQ285" s="78">
        <v>0</v>
      </c>
      <c r="AR285" s="78">
        <v>0</v>
      </c>
      <c r="AS285" s="78">
        <v>0.40789999999999998</v>
      </c>
      <c r="AT285" s="78">
        <v>1</v>
      </c>
      <c r="AU285" s="78">
        <v>0</v>
      </c>
      <c r="AV285" s="78">
        <v>0</v>
      </c>
      <c r="AW285" s="78">
        <v>0</v>
      </c>
      <c r="AX285" s="78">
        <v>0</v>
      </c>
      <c r="AY285" s="78">
        <v>0</v>
      </c>
      <c r="AZ285" s="78">
        <v>0</v>
      </c>
      <c r="BA285" s="78">
        <v>0</v>
      </c>
      <c r="BB285" s="78">
        <v>0</v>
      </c>
      <c r="BC285" s="78">
        <v>0</v>
      </c>
      <c r="BD285" s="78">
        <v>0</v>
      </c>
      <c r="BE285" s="78">
        <v>0</v>
      </c>
      <c r="BF285" s="78">
        <v>0</v>
      </c>
      <c r="BG285" s="78">
        <v>0.41805999999999999</v>
      </c>
      <c r="BH285" s="78">
        <v>1</v>
      </c>
      <c r="BI285" s="78">
        <v>35.06</v>
      </c>
      <c r="BJ285" s="78">
        <v>29</v>
      </c>
      <c r="BK285" s="78">
        <v>3.16547</v>
      </c>
      <c r="BL285" s="78">
        <v>13</v>
      </c>
      <c r="BM285" s="78">
        <v>66.887828999999996</v>
      </c>
      <c r="BN285" s="78">
        <v>52</v>
      </c>
      <c r="BO285" s="78">
        <v>0</v>
      </c>
      <c r="BP285" s="78">
        <v>0</v>
      </c>
      <c r="BQ285" s="78">
        <v>0.1</v>
      </c>
      <c r="BR285" s="78">
        <v>1</v>
      </c>
      <c r="BS285" s="78">
        <v>0</v>
      </c>
      <c r="BT285" s="78">
        <v>0</v>
      </c>
      <c r="BU285" s="95">
        <v>-2.55351295663786E-14</v>
      </c>
      <c r="BV285" s="78">
        <v>0</v>
      </c>
      <c r="BW285" s="110">
        <f t="shared" si="34"/>
        <v>61.454255999999994</v>
      </c>
      <c r="BX285" s="110">
        <f t="shared" si="35"/>
        <v>0</v>
      </c>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c r="EB285" s="49"/>
      <c r="EC285" s="49"/>
      <c r="ED285" s="49"/>
      <c r="EE285" s="49"/>
      <c r="EF285" s="49"/>
      <c r="EG285" s="49"/>
      <c r="EH285" s="49"/>
      <c r="EI285" s="49"/>
      <c r="EJ285" s="49"/>
      <c r="EK285" s="49"/>
      <c r="EL285" s="49"/>
      <c r="EM285" s="49"/>
      <c r="EN285" s="49"/>
      <c r="EO285" s="49"/>
      <c r="EP285" s="49"/>
      <c r="EQ285" s="49"/>
      <c r="ER285" s="49"/>
      <c r="ES285" s="49"/>
      <c r="ET285" s="49"/>
      <c r="EU285" s="49"/>
      <c r="EV285" s="49"/>
      <c r="EW285" s="49"/>
      <c r="EX285" s="49"/>
      <c r="EY285" s="49"/>
      <c r="EZ285" s="49"/>
      <c r="FA285" s="49"/>
      <c r="FB285" s="49"/>
      <c r="FC285" s="49"/>
      <c r="FD285" s="49"/>
      <c r="FE285" s="49"/>
      <c r="FF285" s="49"/>
      <c r="FG285" s="49"/>
      <c r="FH285" s="49"/>
      <c r="FI285" s="49"/>
      <c r="FJ285" s="49"/>
      <c r="FK285" s="49"/>
      <c r="FL285" s="49"/>
      <c r="FM285" s="49"/>
      <c r="FN285" s="49"/>
      <c r="FO285" s="49"/>
      <c r="FP285" s="49"/>
      <c r="FQ285" s="49"/>
      <c r="FR285" s="49"/>
      <c r="FS285" s="49"/>
      <c r="FT285" s="49"/>
      <c r="FU285" s="49"/>
      <c r="FV285" s="49"/>
      <c r="FW285" s="49"/>
      <c r="FX285" s="49"/>
      <c r="FY285" s="49"/>
      <c r="FZ285" s="49"/>
      <c r="GA285" s="49"/>
      <c r="GB285" s="49"/>
      <c r="GC285" s="49"/>
      <c r="GD285" s="49"/>
      <c r="GE285" s="49"/>
      <c r="GF285" s="49"/>
      <c r="GG285" s="49"/>
      <c r="GH285" s="49"/>
      <c r="GI285" s="49"/>
      <c r="GJ285" s="49"/>
      <c r="GK285" s="49"/>
      <c r="GL285" s="49"/>
      <c r="GM285" s="49"/>
      <c r="GN285" s="49"/>
      <c r="GO285" s="49"/>
      <c r="GP285" s="49"/>
      <c r="GQ285" s="49"/>
      <c r="GR285" s="49"/>
      <c r="GS285" s="49"/>
      <c r="GT285" s="49"/>
      <c r="GU285" s="49"/>
      <c r="GV285" s="49"/>
      <c r="GW285" s="49"/>
      <c r="GX285" s="49"/>
      <c r="GY285" s="49"/>
      <c r="GZ285" s="49"/>
      <c r="HA285" s="49"/>
      <c r="HB285" s="49"/>
      <c r="HC285" s="49"/>
      <c r="HD285" s="49"/>
      <c r="HE285" s="49"/>
      <c r="HF285" s="49"/>
      <c r="HG285" s="49"/>
      <c r="HH285" s="49"/>
      <c r="HI285" s="49"/>
      <c r="HJ285" s="49"/>
      <c r="HK285" s="49"/>
      <c r="HL285" s="49"/>
      <c r="HM285" s="49"/>
      <c r="HN285" s="49"/>
      <c r="HO285" s="49"/>
      <c r="HP285" s="49"/>
      <c r="HQ285" s="49"/>
      <c r="HR285" s="49"/>
      <c r="HS285" s="49"/>
      <c r="HT285" s="49"/>
      <c r="HU285" s="49"/>
      <c r="HV285" s="49"/>
      <c r="HW285" s="49"/>
      <c r="HX285" s="49"/>
      <c r="HY285" s="49"/>
      <c r="HZ285" s="49"/>
      <c r="IA285" s="49"/>
      <c r="IB285" s="49"/>
      <c r="IC285" s="49"/>
      <c r="ID285" s="49"/>
      <c r="IE285" s="49"/>
      <c r="IF285" s="49"/>
      <c r="IG285" s="49"/>
      <c r="IH285" s="49"/>
      <c r="II285" s="49"/>
      <c r="IJ285" s="49"/>
      <c r="IK285" s="49"/>
      <c r="IL285" s="49"/>
      <c r="IM285" s="49"/>
      <c r="IN285" s="49"/>
      <c r="IO285" s="49"/>
      <c r="IP285" s="49"/>
      <c r="IQ285" s="49"/>
      <c r="IR285" s="49"/>
    </row>
    <row r="286" spans="1:256" ht="20.25" customHeight="1" x14ac:dyDescent="0.15">
      <c r="A286" s="251"/>
      <c r="B286" s="75" t="s">
        <v>43</v>
      </c>
      <c r="C286" s="74">
        <v>15.49</v>
      </c>
      <c r="D286" s="74">
        <v>37</v>
      </c>
      <c r="E286" s="82">
        <v>67.374692545962603</v>
      </c>
      <c r="F286" s="82">
        <v>86.33</v>
      </c>
      <c r="G286" s="74">
        <v>23</v>
      </c>
      <c r="H286" s="74"/>
      <c r="I286" s="74"/>
      <c r="J286" s="74"/>
      <c r="K286" s="74"/>
      <c r="L286" s="74">
        <v>13.15</v>
      </c>
      <c r="M286" s="74">
        <v>34</v>
      </c>
      <c r="N286" s="74">
        <v>65.929491175354102</v>
      </c>
      <c r="O286" s="74">
        <v>26.43</v>
      </c>
      <c r="P286" s="74">
        <v>17</v>
      </c>
      <c r="Q286" s="74"/>
      <c r="R286" s="74"/>
      <c r="S286" s="74"/>
      <c r="T286" s="74"/>
      <c r="U286" s="74"/>
      <c r="V286" s="74">
        <v>12.66</v>
      </c>
      <c r="W286" s="74">
        <v>31</v>
      </c>
      <c r="X286" s="74">
        <v>65.929491175354102</v>
      </c>
      <c r="Y286" s="74">
        <v>18.61</v>
      </c>
      <c r="Z286" s="74">
        <v>10</v>
      </c>
      <c r="AA286" s="74">
        <v>0.49</v>
      </c>
      <c r="AB286" s="74">
        <v>3</v>
      </c>
      <c r="AC286" s="74">
        <v>7.82</v>
      </c>
      <c r="AD286" s="74">
        <v>7</v>
      </c>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v>2.34</v>
      </c>
      <c r="BH286" s="74">
        <v>3</v>
      </c>
      <c r="BI286" s="74">
        <v>47.4</v>
      </c>
      <c r="BJ286" s="74">
        <v>3</v>
      </c>
      <c r="BK286" s="74"/>
      <c r="BL286" s="74"/>
      <c r="BM286" s="74">
        <v>12.5</v>
      </c>
      <c r="BN286" s="74">
        <v>3</v>
      </c>
      <c r="BO286" s="74"/>
      <c r="BP286" s="74"/>
      <c r="BQ286" s="74"/>
      <c r="BR286" s="74"/>
      <c r="BS286" s="74"/>
      <c r="BT286" s="74"/>
      <c r="BU286" s="74"/>
      <c r="BV286" s="74"/>
      <c r="BW286" s="110">
        <f t="shared" si="34"/>
        <v>15.49</v>
      </c>
      <c r="BX286" s="110">
        <f t="shared" si="35"/>
        <v>0</v>
      </c>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c r="ED286" s="49"/>
      <c r="EE286" s="49"/>
      <c r="EF286" s="49"/>
      <c r="EG286" s="49"/>
      <c r="EH286" s="49"/>
      <c r="EI286" s="49"/>
      <c r="EJ286" s="49"/>
      <c r="EK286" s="49"/>
      <c r="EL286" s="49"/>
      <c r="EM286" s="49"/>
      <c r="EN286" s="49"/>
      <c r="EO286" s="49"/>
      <c r="EP286" s="49"/>
      <c r="EQ286" s="49"/>
      <c r="ER286" s="49"/>
      <c r="ES286" s="49"/>
      <c r="ET286" s="49"/>
      <c r="EU286" s="49"/>
      <c r="EV286" s="49"/>
      <c r="EW286" s="49"/>
      <c r="EX286" s="49"/>
      <c r="EY286" s="49"/>
      <c r="EZ286" s="49"/>
      <c r="FA286" s="49"/>
      <c r="FB286" s="49"/>
      <c r="FC286" s="49"/>
      <c r="FD286" s="49"/>
      <c r="FE286" s="49"/>
      <c r="FF286" s="49"/>
      <c r="FG286" s="49"/>
      <c r="FH286" s="49"/>
      <c r="FI286" s="49"/>
      <c r="FJ286" s="49"/>
      <c r="FK286" s="49"/>
      <c r="FL286" s="49"/>
      <c r="FM286" s="49"/>
      <c r="FN286" s="49"/>
      <c r="FO286" s="49"/>
      <c r="FP286" s="49"/>
      <c r="FQ286" s="49"/>
      <c r="FR286" s="49"/>
      <c r="FS286" s="49"/>
      <c r="FT286" s="49"/>
      <c r="FU286" s="49"/>
      <c r="FV286" s="49"/>
      <c r="FW286" s="49"/>
      <c r="FX286" s="49"/>
      <c r="FY286" s="49"/>
      <c r="FZ286" s="49"/>
      <c r="GA286" s="49"/>
      <c r="GB286" s="49"/>
      <c r="GC286" s="49"/>
      <c r="GD286" s="49"/>
      <c r="GE286" s="49"/>
      <c r="GF286" s="49"/>
      <c r="GG286" s="49"/>
      <c r="GH286" s="49"/>
      <c r="GI286" s="49"/>
      <c r="GJ286" s="49"/>
      <c r="GK286" s="49"/>
      <c r="GL286" s="49"/>
      <c r="GM286" s="49"/>
      <c r="GN286" s="49"/>
      <c r="GO286" s="49"/>
      <c r="GP286" s="49"/>
      <c r="GQ286" s="49"/>
      <c r="GR286" s="49"/>
      <c r="GS286" s="49"/>
      <c r="GT286" s="49"/>
      <c r="GU286" s="49"/>
      <c r="GV286" s="49"/>
      <c r="GW286" s="49"/>
      <c r="GX286" s="49"/>
      <c r="GY286" s="49"/>
      <c r="GZ286" s="49"/>
      <c r="HA286" s="49"/>
      <c r="HB286" s="49"/>
      <c r="HC286" s="49"/>
      <c r="HD286" s="49"/>
      <c r="HE286" s="49"/>
      <c r="HF286" s="49"/>
      <c r="HG286" s="49"/>
      <c r="HH286" s="49"/>
      <c r="HI286" s="49"/>
      <c r="HJ286" s="49"/>
      <c r="HK286" s="49"/>
      <c r="HL286" s="49"/>
      <c r="HM286" s="49"/>
      <c r="HN286" s="49"/>
      <c r="HO286" s="49"/>
      <c r="HP286" s="49"/>
      <c r="HQ286" s="49"/>
      <c r="HR286" s="49"/>
      <c r="HS286" s="49"/>
      <c r="HT286" s="49"/>
      <c r="HU286" s="49"/>
      <c r="HV286" s="49"/>
      <c r="HW286" s="49"/>
      <c r="HX286" s="49"/>
      <c r="HY286" s="49"/>
      <c r="HZ286" s="49"/>
      <c r="IA286" s="49"/>
      <c r="IB286" s="49"/>
      <c r="IC286" s="49"/>
      <c r="ID286" s="49"/>
      <c r="IE286" s="49"/>
      <c r="IF286" s="49"/>
      <c r="IG286" s="49"/>
      <c r="IH286" s="49"/>
      <c r="II286" s="49"/>
      <c r="IJ286" s="49"/>
      <c r="IK286" s="49"/>
      <c r="IL286" s="49"/>
      <c r="IM286" s="49"/>
      <c r="IN286" s="49"/>
      <c r="IO286" s="49"/>
      <c r="IP286" s="49"/>
      <c r="IQ286" s="49"/>
      <c r="IR286" s="49"/>
    </row>
    <row r="287" spans="1:256" s="52" customFormat="1" ht="20.25" customHeight="1" x14ac:dyDescent="0.15">
      <c r="A287" s="252"/>
      <c r="B287" s="90" t="s">
        <v>17</v>
      </c>
      <c r="C287" s="91">
        <f t="shared" ref="C287:M287" si="38">C272+C273+C274+C275+C276+C277+C278+C279+C280+C281+C282+C283+C284+C285+C286</f>
        <v>7675.3145500006003</v>
      </c>
      <c r="D287" s="91">
        <f t="shared" si="38"/>
        <v>28561</v>
      </c>
      <c r="E287" s="234">
        <f>C287/各地承保!D286*100</f>
        <v>51.221903635954561</v>
      </c>
      <c r="F287" s="234">
        <f t="shared" si="38"/>
        <v>28274.923807000006</v>
      </c>
      <c r="G287" s="91">
        <f t="shared" si="38"/>
        <v>8352</v>
      </c>
      <c r="H287" s="91">
        <f t="shared" si="38"/>
        <v>27.934146000000002</v>
      </c>
      <c r="I287" s="91">
        <f t="shared" si="38"/>
        <v>4</v>
      </c>
      <c r="J287" s="91">
        <f t="shared" si="38"/>
        <v>315.94479199999995</v>
      </c>
      <c r="K287" s="91">
        <f t="shared" si="38"/>
        <v>14</v>
      </c>
      <c r="L287" s="91">
        <f t="shared" si="38"/>
        <v>5075.7292211803006</v>
      </c>
      <c r="M287" s="91">
        <f t="shared" si="38"/>
        <v>7930</v>
      </c>
      <c r="N287" s="91">
        <f>L287/各地承保!N286*100</f>
        <v>42.762101586146784</v>
      </c>
      <c r="O287" s="91">
        <f>O272+O273+O274+O275+O276+O277+O278+O279+O280+O281+O282+O283+O284+O285+O286</f>
        <v>24739.469327999996</v>
      </c>
      <c r="P287" s="91">
        <f>P272+P273+P274+P275+P276+P277+P278+P279+P280+P281+P282+P283+P284+P285+P286</f>
        <v>6740</v>
      </c>
      <c r="Q287" s="91">
        <f>Q272+Q273+Q274+Q275+Q276+Q277+Q278+Q279+Q280+Q281+Q282+Q283+Q284+Q285+Q286</f>
        <v>362.09816799999999</v>
      </c>
      <c r="R287" s="91">
        <f>R272+R273+R274+R275+R276+R277+R278+R279+R280+R281+R282+R283+R284+R285+R286</f>
        <v>511</v>
      </c>
      <c r="S287" s="91">
        <f>Q287/各地承保!T286*100</f>
        <v>177.44535689356988</v>
      </c>
      <c r="T287" s="91">
        <f>T272+T273+T274+T275+T276+T277+T278+T279+T280+T281+T282+T283+T284+T285+T286</f>
        <v>1706.2608190000001</v>
      </c>
      <c r="U287" s="91">
        <f>U272+U273+U274+U275+U276+U277+U278+U279+U280+U281+U282+U283+U284+U285+U286</f>
        <v>603</v>
      </c>
      <c r="V287" s="91">
        <f>V272+V273+V274+V275+V276+V277+V278+V279+V280+V281+V282+V283+V284+V285+V286</f>
        <v>4992.2953931803004</v>
      </c>
      <c r="W287" s="91">
        <f>W272+W273+W274+W275+W276+W277+W278+W279+W280+W281+W282+W283+W284+W285+W286</f>
        <v>7702</v>
      </c>
      <c r="X287" s="91">
        <f>V287/各地承保!Z286*100</f>
        <v>42.722940209245799</v>
      </c>
      <c r="Y287" s="91">
        <f t="shared" ref="Y287:BV287" si="39">Y272+Y273+Y274+Y275+Y276+Y277+Y278+Y279+Y280+Y281+Y282+Y283+Y284+Y285+Y286</f>
        <v>23967.593920999992</v>
      </c>
      <c r="Z287" s="91">
        <f t="shared" si="39"/>
        <v>6507</v>
      </c>
      <c r="AA287" s="91">
        <f t="shared" si="39"/>
        <v>75.377124999999992</v>
      </c>
      <c r="AB287" s="91">
        <f t="shared" si="39"/>
        <v>185</v>
      </c>
      <c r="AC287" s="91">
        <f t="shared" si="39"/>
        <v>511.77367299999997</v>
      </c>
      <c r="AD287" s="91">
        <f t="shared" si="39"/>
        <v>174</v>
      </c>
      <c r="AE287" s="91">
        <f t="shared" si="39"/>
        <v>8.0566750000000003</v>
      </c>
      <c r="AF287" s="91">
        <f t="shared" si="39"/>
        <v>43</v>
      </c>
      <c r="AG287" s="91">
        <f t="shared" si="39"/>
        <v>260.10173000000003</v>
      </c>
      <c r="AH287" s="91">
        <f t="shared" si="39"/>
        <v>59</v>
      </c>
      <c r="AI287" s="91">
        <f t="shared" si="39"/>
        <v>861.89548337499991</v>
      </c>
      <c r="AJ287" s="91">
        <f t="shared" si="39"/>
        <v>6400</v>
      </c>
      <c r="AK287" s="91">
        <f t="shared" si="39"/>
        <v>129.81005400000001</v>
      </c>
      <c r="AL287" s="91">
        <f t="shared" si="39"/>
        <v>441</v>
      </c>
      <c r="AM287" s="91">
        <f t="shared" si="39"/>
        <v>850.97200337499987</v>
      </c>
      <c r="AN287" s="91">
        <f t="shared" si="39"/>
        <v>6393</v>
      </c>
      <c r="AO287" s="91">
        <f t="shared" si="39"/>
        <v>214.15199400000003</v>
      </c>
      <c r="AP287" s="91">
        <f t="shared" si="39"/>
        <v>440</v>
      </c>
      <c r="AQ287" s="91">
        <f t="shared" si="39"/>
        <v>2.3764259999999999</v>
      </c>
      <c r="AR287" s="91">
        <f t="shared" si="39"/>
        <v>31</v>
      </c>
      <c r="AS287" s="91">
        <f t="shared" si="39"/>
        <v>11.741987</v>
      </c>
      <c r="AT287" s="91">
        <f t="shared" si="39"/>
        <v>56</v>
      </c>
      <c r="AU287" s="91">
        <f t="shared" si="39"/>
        <v>228.035718</v>
      </c>
      <c r="AV287" s="91">
        <f t="shared" si="39"/>
        <v>3</v>
      </c>
      <c r="AW287" s="91">
        <f t="shared" si="39"/>
        <v>33.708882000000003</v>
      </c>
      <c r="AX287" s="91">
        <f t="shared" si="39"/>
        <v>7</v>
      </c>
      <c r="AY287" s="91">
        <f t="shared" si="39"/>
        <v>12.353574999999999</v>
      </c>
      <c r="AZ287" s="91">
        <f t="shared" si="39"/>
        <v>61</v>
      </c>
      <c r="BA287" s="91">
        <f t="shared" si="39"/>
        <v>158.8836</v>
      </c>
      <c r="BB287" s="91">
        <f t="shared" si="39"/>
        <v>24</v>
      </c>
      <c r="BC287" s="91">
        <f t="shared" si="39"/>
        <v>10.5</v>
      </c>
      <c r="BD287" s="91">
        <f t="shared" si="39"/>
        <v>4</v>
      </c>
      <c r="BE287" s="91">
        <f t="shared" si="39"/>
        <v>46.651499999999999</v>
      </c>
      <c r="BF287" s="91">
        <f t="shared" si="39"/>
        <v>114</v>
      </c>
      <c r="BG287" s="91">
        <f t="shared" si="39"/>
        <v>254.24422856730001</v>
      </c>
      <c r="BH287" s="91">
        <f t="shared" si="39"/>
        <v>130</v>
      </c>
      <c r="BI287" s="91">
        <f t="shared" si="39"/>
        <v>1411.7230960000002</v>
      </c>
      <c r="BJ287" s="91">
        <f t="shared" si="39"/>
        <v>372</v>
      </c>
      <c r="BK287" s="91">
        <f t="shared" si="39"/>
        <v>209.4335857104</v>
      </c>
      <c r="BL287" s="91">
        <f t="shared" si="39"/>
        <v>682</v>
      </c>
      <c r="BM287" s="91">
        <f t="shared" si="39"/>
        <v>1339.670711</v>
      </c>
      <c r="BN287" s="91">
        <f t="shared" si="39"/>
        <v>456</v>
      </c>
      <c r="BO287" s="91">
        <f t="shared" si="39"/>
        <v>992.81216616760003</v>
      </c>
      <c r="BP287" s="91">
        <f t="shared" si="39"/>
        <v>13316</v>
      </c>
      <c r="BQ287" s="91">
        <f t="shared" si="39"/>
        <v>85.019857000000002</v>
      </c>
      <c r="BR287" s="91">
        <f t="shared" si="39"/>
        <v>125</v>
      </c>
      <c r="BS287" s="91">
        <f t="shared" si="39"/>
        <v>3.6415315207705103E-14</v>
      </c>
      <c r="BT287" s="91">
        <f t="shared" si="39"/>
        <v>0</v>
      </c>
      <c r="BU287" s="91">
        <f t="shared" si="39"/>
        <v>2.300000000000872</v>
      </c>
      <c r="BV287" s="91">
        <f t="shared" si="39"/>
        <v>3</v>
      </c>
      <c r="BW287" s="110">
        <f t="shared" si="34"/>
        <v>7675.3145500005994</v>
      </c>
      <c r="BX287" s="110">
        <f t="shared" si="35"/>
        <v>0</v>
      </c>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c r="ED287" s="49"/>
      <c r="EE287" s="49"/>
      <c r="EF287" s="49"/>
      <c r="EG287" s="49"/>
      <c r="EH287" s="49"/>
      <c r="EI287" s="49"/>
      <c r="EJ287" s="49"/>
      <c r="EK287" s="49"/>
      <c r="EL287" s="49"/>
      <c r="EM287" s="49"/>
      <c r="EN287" s="49"/>
      <c r="EO287" s="49"/>
      <c r="EP287" s="49"/>
      <c r="EQ287" s="49"/>
      <c r="ER287" s="49"/>
      <c r="ES287" s="49"/>
      <c r="ET287" s="49"/>
      <c r="EU287" s="49"/>
      <c r="EV287" s="49"/>
      <c r="EW287" s="49"/>
      <c r="EX287" s="49"/>
      <c r="EY287" s="49"/>
      <c r="EZ287" s="49"/>
      <c r="FA287" s="49"/>
      <c r="FB287" s="49"/>
      <c r="FC287" s="49"/>
      <c r="FD287" s="49"/>
      <c r="FE287" s="49"/>
      <c r="FF287" s="49"/>
      <c r="FG287" s="49"/>
      <c r="FH287" s="49"/>
      <c r="FI287" s="49"/>
      <c r="FJ287" s="49"/>
      <c r="FK287" s="49"/>
      <c r="FL287" s="49"/>
      <c r="FM287" s="49"/>
      <c r="FN287" s="49"/>
      <c r="FO287" s="49"/>
      <c r="FP287" s="49"/>
      <c r="FQ287" s="49"/>
      <c r="FR287" s="49"/>
      <c r="FS287" s="49"/>
      <c r="FT287" s="49"/>
      <c r="FU287" s="49"/>
      <c r="FV287" s="49"/>
      <c r="FW287" s="49"/>
      <c r="FX287" s="49"/>
      <c r="FY287" s="49"/>
      <c r="FZ287" s="49"/>
      <c r="GA287" s="49"/>
      <c r="GB287" s="49"/>
      <c r="GC287" s="49"/>
      <c r="GD287" s="49"/>
      <c r="GE287" s="49"/>
      <c r="GF287" s="49"/>
      <c r="GG287" s="49"/>
      <c r="GH287" s="49"/>
      <c r="GI287" s="49"/>
      <c r="GJ287" s="49"/>
      <c r="GK287" s="49"/>
      <c r="GL287" s="49"/>
      <c r="GM287" s="49"/>
      <c r="GN287" s="49"/>
      <c r="GO287" s="49"/>
      <c r="GP287" s="49"/>
      <c r="GQ287" s="49"/>
      <c r="GR287" s="49"/>
      <c r="GS287" s="49"/>
      <c r="GT287" s="49"/>
      <c r="GU287" s="49"/>
      <c r="GV287" s="49"/>
      <c r="GW287" s="49"/>
      <c r="GX287" s="49"/>
      <c r="GY287" s="49"/>
      <c r="GZ287" s="49"/>
      <c r="HA287" s="49"/>
      <c r="HB287" s="49"/>
      <c r="HC287" s="49"/>
      <c r="HD287" s="49"/>
      <c r="HE287" s="49"/>
      <c r="HF287" s="49"/>
      <c r="HG287" s="49"/>
      <c r="HH287" s="49"/>
      <c r="HI287" s="49"/>
      <c r="HJ287" s="49"/>
      <c r="HK287" s="49"/>
      <c r="HL287" s="49"/>
      <c r="HM287" s="49"/>
      <c r="HN287" s="49"/>
      <c r="HO287" s="49"/>
      <c r="HP287" s="49"/>
      <c r="HQ287" s="49"/>
      <c r="HR287" s="49"/>
      <c r="HS287" s="49"/>
      <c r="HT287" s="49"/>
      <c r="HU287" s="49"/>
      <c r="HV287" s="49"/>
      <c r="HW287" s="49"/>
      <c r="HX287" s="49"/>
      <c r="HY287" s="49"/>
      <c r="HZ287" s="49"/>
      <c r="IA287" s="49"/>
      <c r="IB287" s="49"/>
      <c r="IC287" s="49"/>
      <c r="ID287" s="49"/>
      <c r="IE287" s="49"/>
      <c r="IF287" s="49"/>
      <c r="IG287" s="49"/>
      <c r="IH287" s="49"/>
      <c r="II287" s="49"/>
      <c r="IJ287" s="49"/>
      <c r="IK287" s="49"/>
      <c r="IL287" s="49"/>
      <c r="IM287" s="49"/>
      <c r="IN287" s="49"/>
      <c r="IO287" s="49"/>
      <c r="IP287" s="49"/>
      <c r="IQ287" s="49"/>
      <c r="IR287" s="49"/>
      <c r="IS287" s="56"/>
      <c r="IT287" s="56"/>
      <c r="IU287" s="56"/>
      <c r="IV287" s="56"/>
    </row>
    <row r="288" spans="1:256" ht="20.25" customHeight="1" x14ac:dyDescent="0.15">
      <c r="A288" s="250" t="s">
        <v>89</v>
      </c>
      <c r="B288" s="69" t="s">
        <v>74</v>
      </c>
      <c r="C288" s="74">
        <v>2400.4021109999999</v>
      </c>
      <c r="D288" s="74">
        <v>6872</v>
      </c>
      <c r="E288" s="82">
        <v>78.032331229855501</v>
      </c>
      <c r="F288" s="82">
        <v>9364.6765730000006</v>
      </c>
      <c r="G288" s="74">
        <v>2335</v>
      </c>
      <c r="H288" s="74">
        <v>11.76</v>
      </c>
      <c r="I288" s="74">
        <v>1</v>
      </c>
      <c r="J288" s="74">
        <v>145</v>
      </c>
      <c r="K288" s="74">
        <v>6</v>
      </c>
      <c r="L288" s="74">
        <v>1688.865258</v>
      </c>
      <c r="M288" s="74">
        <v>1924</v>
      </c>
      <c r="N288" s="74"/>
      <c r="O288" s="74">
        <v>8115.1506559999998</v>
      </c>
      <c r="P288" s="74">
        <v>2003</v>
      </c>
      <c r="Q288" s="74">
        <v>1.879</v>
      </c>
      <c r="R288" s="74">
        <v>9</v>
      </c>
      <c r="S288" s="74"/>
      <c r="T288" s="74">
        <v>69.160386000000003</v>
      </c>
      <c r="U288" s="74">
        <v>19</v>
      </c>
      <c r="V288" s="74">
        <v>1632.8922250000001</v>
      </c>
      <c r="W288" s="74">
        <v>1842</v>
      </c>
      <c r="X288" s="74"/>
      <c r="Y288" s="74">
        <v>7916.513121</v>
      </c>
      <c r="Z288" s="74">
        <v>1925</v>
      </c>
      <c r="AA288" s="74">
        <v>45.570146999999999</v>
      </c>
      <c r="AB288" s="74">
        <v>75</v>
      </c>
      <c r="AC288" s="74">
        <v>179.169309</v>
      </c>
      <c r="AD288" s="74">
        <v>68</v>
      </c>
      <c r="AE288" s="74">
        <v>10.402886000000001</v>
      </c>
      <c r="AF288" s="74">
        <v>7</v>
      </c>
      <c r="AG288" s="74">
        <v>19.468226000000001</v>
      </c>
      <c r="AH288" s="74">
        <v>10</v>
      </c>
      <c r="AI288" s="74">
        <v>317.46137399999998</v>
      </c>
      <c r="AJ288" s="74">
        <v>4616</v>
      </c>
      <c r="AK288" s="74">
        <v>2.9824920000000001</v>
      </c>
      <c r="AL288" s="74">
        <v>42</v>
      </c>
      <c r="AM288" s="74">
        <v>317.46137399999998</v>
      </c>
      <c r="AN288" s="74">
        <v>4616</v>
      </c>
      <c r="AO288" s="74">
        <v>2.9824920000000001</v>
      </c>
      <c r="AP288" s="74">
        <v>42</v>
      </c>
      <c r="AQ288" s="74">
        <v>0</v>
      </c>
      <c r="AR288" s="74">
        <v>0</v>
      </c>
      <c r="AS288" s="74">
        <v>9.3711000000000002</v>
      </c>
      <c r="AT288" s="74">
        <v>11</v>
      </c>
      <c r="AU288" s="74">
        <v>0</v>
      </c>
      <c r="AV288" s="74">
        <v>0</v>
      </c>
      <c r="AW288" s="74">
        <v>77.108149999999995</v>
      </c>
      <c r="AX288" s="74">
        <v>3</v>
      </c>
      <c r="AY288" s="74">
        <v>7.0000000000000007E-2</v>
      </c>
      <c r="AZ288" s="74">
        <v>1</v>
      </c>
      <c r="BA288" s="74">
        <v>0</v>
      </c>
      <c r="BB288" s="74">
        <v>0</v>
      </c>
      <c r="BC288" s="74">
        <v>0</v>
      </c>
      <c r="BD288" s="74">
        <v>0</v>
      </c>
      <c r="BE288" s="74">
        <v>0</v>
      </c>
      <c r="BF288" s="74">
        <v>0</v>
      </c>
      <c r="BG288" s="74">
        <v>145.235027</v>
      </c>
      <c r="BH288" s="74">
        <v>38</v>
      </c>
      <c r="BI288" s="74">
        <v>540.21870200000001</v>
      </c>
      <c r="BJ288" s="74">
        <v>141</v>
      </c>
      <c r="BK288" s="74">
        <v>237.01045199999999</v>
      </c>
      <c r="BL288" s="74">
        <v>292</v>
      </c>
      <c r="BM288" s="74">
        <v>474.84547300000003</v>
      </c>
      <c r="BN288" s="74">
        <v>129</v>
      </c>
      <c r="BO288" s="74">
        <v>0</v>
      </c>
      <c r="BP288" s="74">
        <v>0</v>
      </c>
      <c r="BQ288" s="74">
        <v>0</v>
      </c>
      <c r="BR288" s="74">
        <v>0</v>
      </c>
      <c r="BS288" s="74">
        <v>-1.4210854715202001E-13</v>
      </c>
      <c r="BT288" s="74">
        <v>0</v>
      </c>
      <c r="BU288" s="74">
        <v>1.53477230924182E-12</v>
      </c>
      <c r="BV288" s="74">
        <v>0</v>
      </c>
      <c r="BW288" s="110">
        <f t="shared" si="34"/>
        <v>2400.4021109999999</v>
      </c>
      <c r="BX288" s="110">
        <f t="shared" si="35"/>
        <v>0</v>
      </c>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c r="ED288" s="49"/>
      <c r="EE288" s="49"/>
      <c r="EF288" s="49"/>
      <c r="EG288" s="49"/>
      <c r="EH288" s="49"/>
      <c r="EI288" s="49"/>
      <c r="EJ288" s="49"/>
      <c r="EK288" s="49"/>
      <c r="EL288" s="49"/>
      <c r="EM288" s="49"/>
      <c r="EN288" s="49"/>
      <c r="EO288" s="49"/>
      <c r="EP288" s="49"/>
      <c r="EQ288" s="49"/>
      <c r="ER288" s="49"/>
      <c r="ES288" s="49"/>
      <c r="ET288" s="49"/>
      <c r="EU288" s="49"/>
      <c r="EV288" s="49"/>
      <c r="EW288" s="49"/>
      <c r="EX288" s="49"/>
      <c r="EY288" s="49"/>
      <c r="EZ288" s="49"/>
      <c r="FA288" s="49"/>
      <c r="FB288" s="49"/>
      <c r="FC288" s="49"/>
      <c r="FD288" s="49"/>
      <c r="FE288" s="49"/>
      <c r="FF288" s="49"/>
      <c r="FG288" s="49"/>
      <c r="FH288" s="49"/>
      <c r="FI288" s="49"/>
      <c r="FJ288" s="49"/>
      <c r="FK288" s="49"/>
      <c r="FL288" s="49"/>
      <c r="FM288" s="49"/>
      <c r="FN288" s="49"/>
      <c r="FO288" s="49"/>
      <c r="FP288" s="49"/>
      <c r="FQ288" s="49"/>
      <c r="FR288" s="49"/>
      <c r="FS288" s="49"/>
      <c r="FT288" s="49"/>
      <c r="FU288" s="49"/>
      <c r="FV288" s="49"/>
      <c r="FW288" s="49"/>
      <c r="FX288" s="49"/>
      <c r="FY288" s="49"/>
      <c r="FZ288" s="49"/>
      <c r="GA288" s="49"/>
      <c r="GB288" s="49"/>
      <c r="GC288" s="49"/>
      <c r="GD288" s="49"/>
      <c r="GE288" s="49"/>
      <c r="GF288" s="49"/>
      <c r="GG288" s="49"/>
      <c r="GH288" s="49"/>
      <c r="GI288" s="49"/>
      <c r="GJ288" s="49"/>
      <c r="GK288" s="49"/>
      <c r="GL288" s="49"/>
      <c r="GM288" s="49"/>
      <c r="GN288" s="49"/>
      <c r="GO288" s="49"/>
      <c r="GP288" s="49"/>
      <c r="GQ288" s="49"/>
      <c r="GR288" s="49"/>
      <c r="GS288" s="49"/>
      <c r="GT288" s="49"/>
      <c r="GU288" s="49"/>
      <c r="GV288" s="49"/>
      <c r="GW288" s="49"/>
      <c r="GX288" s="49"/>
      <c r="GY288" s="49"/>
      <c r="GZ288" s="49"/>
      <c r="HA288" s="49"/>
      <c r="HB288" s="49"/>
      <c r="HC288" s="49"/>
      <c r="HD288" s="49"/>
      <c r="HE288" s="49"/>
      <c r="HF288" s="49"/>
      <c r="HG288" s="49"/>
      <c r="HH288" s="49"/>
      <c r="HI288" s="49"/>
      <c r="HJ288" s="49"/>
      <c r="HK288" s="49"/>
      <c r="HL288" s="49"/>
      <c r="HM288" s="49"/>
      <c r="HN288" s="49"/>
      <c r="HO288" s="49"/>
      <c r="HP288" s="49"/>
      <c r="HQ288" s="49"/>
      <c r="HR288" s="49"/>
      <c r="HS288" s="49"/>
      <c r="HT288" s="49"/>
      <c r="HU288" s="49"/>
      <c r="HV288" s="49"/>
      <c r="HW288" s="49"/>
      <c r="HX288" s="49"/>
      <c r="HY288" s="49"/>
      <c r="HZ288" s="49"/>
      <c r="IA288" s="49"/>
      <c r="IB288" s="49"/>
      <c r="IC288" s="49"/>
      <c r="ID288" s="49"/>
      <c r="IE288" s="49"/>
      <c r="IF288" s="49"/>
      <c r="IG288" s="49"/>
      <c r="IH288" s="49"/>
      <c r="II288" s="49"/>
      <c r="IJ288" s="49"/>
      <c r="IK288" s="49"/>
      <c r="IL288" s="49"/>
      <c r="IM288" s="49"/>
      <c r="IN288" s="49"/>
      <c r="IO288" s="49"/>
      <c r="IP288" s="49"/>
      <c r="IQ288" s="49"/>
      <c r="IR288" s="49"/>
    </row>
    <row r="289" spans="1:256" s="49" customFormat="1" ht="20.25" customHeight="1" x14ac:dyDescent="0.15">
      <c r="A289" s="251"/>
      <c r="B289" s="75" t="s">
        <v>33</v>
      </c>
      <c r="C289" s="74">
        <v>423.94641599979997</v>
      </c>
      <c r="D289" s="74">
        <v>1609</v>
      </c>
      <c r="E289" s="82">
        <v>68.424049220882665</v>
      </c>
      <c r="F289" s="82">
        <v>1528.8655529999996</v>
      </c>
      <c r="G289" s="74">
        <v>2227</v>
      </c>
      <c r="H289" s="76">
        <v>0</v>
      </c>
      <c r="I289" s="76">
        <v>0</v>
      </c>
      <c r="J289" s="76">
        <v>30</v>
      </c>
      <c r="K289" s="76">
        <v>1</v>
      </c>
      <c r="L289" s="74">
        <v>215.8674833693</v>
      </c>
      <c r="M289" s="74">
        <v>298</v>
      </c>
      <c r="N289" s="74">
        <v>49.280995177617939</v>
      </c>
      <c r="O289" s="74">
        <v>1017.719776</v>
      </c>
      <c r="P289" s="74">
        <v>351</v>
      </c>
      <c r="Q289" s="74">
        <v>21.83661</v>
      </c>
      <c r="R289" s="74">
        <v>30</v>
      </c>
      <c r="S289" s="74">
        <v>163.32127679625202</v>
      </c>
      <c r="T289" s="74">
        <v>73.453153</v>
      </c>
      <c r="U289" s="74">
        <v>21</v>
      </c>
      <c r="V289" s="76">
        <v>192.62811636929999</v>
      </c>
      <c r="W289" s="76">
        <v>269</v>
      </c>
      <c r="X289" s="74">
        <v>49.123832288158297</v>
      </c>
      <c r="Y289" s="76">
        <v>931.1046510000001</v>
      </c>
      <c r="Z289" s="76">
        <v>300</v>
      </c>
      <c r="AA289" s="74">
        <v>22.454867</v>
      </c>
      <c r="AB289" s="74">
        <v>27</v>
      </c>
      <c r="AC289" s="74">
        <v>84.695125000000004</v>
      </c>
      <c r="AD289" s="74">
        <v>49</v>
      </c>
      <c r="AE289" s="74">
        <v>0.78449999999999998</v>
      </c>
      <c r="AF289" s="74">
        <v>2</v>
      </c>
      <c r="AG289" s="74">
        <v>1.92</v>
      </c>
      <c r="AH289" s="74">
        <v>2</v>
      </c>
      <c r="AI289" s="76">
        <v>114.86441496419999</v>
      </c>
      <c r="AJ289" s="76">
        <v>1280</v>
      </c>
      <c r="AK289" s="74">
        <v>291.72351499999996</v>
      </c>
      <c r="AL289" s="74">
        <v>1835</v>
      </c>
      <c r="AM289" s="76">
        <v>114.86441496419999</v>
      </c>
      <c r="AN289" s="76">
        <v>1280</v>
      </c>
      <c r="AO289" s="74">
        <v>291.72351500000002</v>
      </c>
      <c r="AP289" s="74">
        <v>1835</v>
      </c>
      <c r="AQ289" s="76">
        <v>0</v>
      </c>
      <c r="AR289" s="76">
        <v>0</v>
      </c>
      <c r="AS289" s="74">
        <v>0</v>
      </c>
      <c r="AT289" s="74">
        <v>0</v>
      </c>
      <c r="AU289" s="76">
        <v>0</v>
      </c>
      <c r="AV289" s="76">
        <v>0</v>
      </c>
      <c r="AW289" s="74">
        <v>5</v>
      </c>
      <c r="AX289" s="74">
        <v>1</v>
      </c>
      <c r="AY289" s="76">
        <v>0</v>
      </c>
      <c r="AZ289" s="76">
        <v>0</v>
      </c>
      <c r="BA289" s="74">
        <v>0</v>
      </c>
      <c r="BB289" s="74">
        <v>0</v>
      </c>
      <c r="BC289" s="76">
        <v>0</v>
      </c>
      <c r="BD289" s="76">
        <v>0</v>
      </c>
      <c r="BE289" s="74">
        <v>0</v>
      </c>
      <c r="BF289" s="74">
        <v>0</v>
      </c>
      <c r="BG289" s="76">
        <v>81.944505874000001</v>
      </c>
      <c r="BH289" s="76">
        <v>14</v>
      </c>
      <c r="BI289" s="74">
        <v>184.42226200000002</v>
      </c>
      <c r="BJ289" s="74">
        <v>39</v>
      </c>
      <c r="BK289" s="76">
        <v>6.6871825096000004</v>
      </c>
      <c r="BL289" s="76">
        <v>7</v>
      </c>
      <c r="BM289" s="74">
        <v>0</v>
      </c>
      <c r="BN289" s="74">
        <v>0</v>
      </c>
      <c r="BO289" s="76">
        <v>4.5828292826999997</v>
      </c>
      <c r="BP289" s="76">
        <v>10</v>
      </c>
      <c r="BQ289" s="74">
        <v>0</v>
      </c>
      <c r="BR289" s="74">
        <v>0</v>
      </c>
      <c r="BS289" s="76">
        <v>-3.1974423109204508E-14</v>
      </c>
      <c r="BT289" s="76">
        <v>0</v>
      </c>
      <c r="BU289" s="74">
        <v>-1.4210854715202004E-13</v>
      </c>
      <c r="BV289" s="74">
        <v>0</v>
      </c>
      <c r="BW289" s="110">
        <f t="shared" si="34"/>
        <v>423.94641599979997</v>
      </c>
      <c r="BX289" s="110">
        <f t="shared" si="35"/>
        <v>0</v>
      </c>
      <c r="IS289" s="59"/>
      <c r="IT289" s="59"/>
      <c r="IU289" s="59"/>
      <c r="IV289" s="59"/>
    </row>
    <row r="290" spans="1:256" s="49" customFormat="1" ht="20.25" customHeight="1" x14ac:dyDescent="0.15">
      <c r="A290" s="251"/>
      <c r="B290" s="75" t="s">
        <v>34</v>
      </c>
      <c r="C290" s="74">
        <v>40.011606999999998</v>
      </c>
      <c r="D290" s="74">
        <v>115</v>
      </c>
      <c r="E290" s="82">
        <v>30.771668539053799</v>
      </c>
      <c r="F290" s="82">
        <v>102.7026</v>
      </c>
      <c r="G290" s="74">
        <v>51</v>
      </c>
      <c r="H290" s="74">
        <v>0</v>
      </c>
      <c r="I290" s="74">
        <v>0</v>
      </c>
      <c r="J290" s="74">
        <v>0</v>
      </c>
      <c r="K290" s="74">
        <v>0</v>
      </c>
      <c r="L290" s="74">
        <v>39.887790000000003</v>
      </c>
      <c r="M290" s="74">
        <v>114</v>
      </c>
      <c r="N290" s="74">
        <v>31.636861172839101</v>
      </c>
      <c r="O290" s="74">
        <v>99.271900000000002</v>
      </c>
      <c r="P290" s="74">
        <v>44</v>
      </c>
      <c r="Q290" s="74">
        <v>17.6661</v>
      </c>
      <c r="R290" s="74">
        <v>61</v>
      </c>
      <c r="S290" s="74">
        <v>1270.9707914349201</v>
      </c>
      <c r="T290" s="74">
        <v>49.859000000000002</v>
      </c>
      <c r="U290" s="74">
        <v>23</v>
      </c>
      <c r="V290" s="74">
        <v>39.887790000000003</v>
      </c>
      <c r="W290" s="74">
        <v>114</v>
      </c>
      <c r="X290" s="74">
        <v>31.6397021686359</v>
      </c>
      <c r="Y290" s="74">
        <v>99.271900000000002</v>
      </c>
      <c r="Z290" s="74">
        <v>44</v>
      </c>
      <c r="AA290" s="74">
        <v>0</v>
      </c>
      <c r="AB290" s="74">
        <v>0</v>
      </c>
      <c r="AC290" s="74">
        <v>0</v>
      </c>
      <c r="AD290" s="74">
        <v>0</v>
      </c>
      <c r="AE290" s="74">
        <v>0</v>
      </c>
      <c r="AF290" s="74">
        <v>0</v>
      </c>
      <c r="AG290" s="74">
        <v>0</v>
      </c>
      <c r="AH290" s="74">
        <v>0</v>
      </c>
      <c r="AI290" s="74"/>
      <c r="AJ290" s="74"/>
      <c r="AK290" s="74"/>
      <c r="AL290" s="74"/>
      <c r="AM290" s="74"/>
      <c r="AN290" s="74"/>
      <c r="AO290" s="74"/>
      <c r="AP290" s="74"/>
      <c r="AQ290" s="74">
        <v>0</v>
      </c>
      <c r="AR290" s="74">
        <v>0</v>
      </c>
      <c r="AS290" s="74">
        <v>0</v>
      </c>
      <c r="AT290" s="74">
        <v>0</v>
      </c>
      <c r="AU290" s="74">
        <v>0</v>
      </c>
      <c r="AV290" s="74">
        <v>0</v>
      </c>
      <c r="AW290" s="74">
        <v>0</v>
      </c>
      <c r="AX290" s="74">
        <v>0</v>
      </c>
      <c r="AY290" s="74">
        <v>0</v>
      </c>
      <c r="AZ290" s="74">
        <v>0</v>
      </c>
      <c r="BA290" s="74">
        <v>0</v>
      </c>
      <c r="BB290" s="74">
        <v>0</v>
      </c>
      <c r="BC290" s="74">
        <v>0</v>
      </c>
      <c r="BD290" s="74">
        <v>0</v>
      </c>
      <c r="BE290" s="74">
        <v>0</v>
      </c>
      <c r="BF290" s="74">
        <v>0</v>
      </c>
      <c r="BG290" s="74">
        <v>0</v>
      </c>
      <c r="BH290" s="74">
        <v>0</v>
      </c>
      <c r="BI290" s="74">
        <v>2.62</v>
      </c>
      <c r="BJ290" s="74">
        <v>4</v>
      </c>
      <c r="BK290" s="74">
        <v>0.123817</v>
      </c>
      <c r="BL290" s="74">
        <v>1</v>
      </c>
      <c r="BM290" s="74">
        <v>0.81069999999999998</v>
      </c>
      <c r="BN290" s="74">
        <v>3</v>
      </c>
      <c r="BO290" s="74">
        <v>0</v>
      </c>
      <c r="BP290" s="74">
        <v>0</v>
      </c>
      <c r="BQ290" s="74">
        <v>0</v>
      </c>
      <c r="BR290" s="74">
        <v>0</v>
      </c>
      <c r="BS290" s="74">
        <v>0</v>
      </c>
      <c r="BT290" s="74">
        <v>0</v>
      </c>
      <c r="BU290" s="74">
        <v>0</v>
      </c>
      <c r="BV290" s="74">
        <v>0</v>
      </c>
      <c r="BW290" s="110">
        <f t="shared" si="34"/>
        <v>40.011607000000005</v>
      </c>
      <c r="BX290" s="110">
        <f t="shared" si="35"/>
        <v>0</v>
      </c>
      <c r="IS290" s="59"/>
      <c r="IT290" s="59"/>
      <c r="IU290" s="59"/>
      <c r="IV290" s="59"/>
    </row>
    <row r="291" spans="1:256" s="49" customFormat="1" ht="20.25" customHeight="1" x14ac:dyDescent="0.15">
      <c r="A291" s="251"/>
      <c r="B291" s="75" t="s">
        <v>117</v>
      </c>
      <c r="C291" s="74">
        <v>145.95871099999999</v>
      </c>
      <c r="D291" s="74">
        <v>289</v>
      </c>
      <c r="E291" s="82">
        <v>69.287754519273903</v>
      </c>
      <c r="F291" s="82">
        <v>1117.5532229999999</v>
      </c>
      <c r="G291" s="74">
        <v>112</v>
      </c>
      <c r="H291" s="74">
        <v>8.1298259999999996</v>
      </c>
      <c r="I291" s="74">
        <v>1</v>
      </c>
      <c r="J291" s="74">
        <v>17.568031999999999</v>
      </c>
      <c r="K291" s="74">
        <v>2</v>
      </c>
      <c r="L291" s="74">
        <v>63.999398999999997</v>
      </c>
      <c r="M291" s="74">
        <v>110</v>
      </c>
      <c r="N291" s="74">
        <v>43.2041609724117</v>
      </c>
      <c r="O291" s="74">
        <v>490.32017500000001</v>
      </c>
      <c r="P291" s="74">
        <v>86</v>
      </c>
      <c r="Q291" s="74">
        <v>0.97629100000000002</v>
      </c>
      <c r="R291" s="74">
        <v>6</v>
      </c>
      <c r="S291" s="74" t="e">
        <v>#DIV/0!</v>
      </c>
      <c r="T291" s="74">
        <v>0</v>
      </c>
      <c r="U291" s="74">
        <v>0</v>
      </c>
      <c r="V291" s="74">
        <v>63.999398999999997</v>
      </c>
      <c r="W291" s="74">
        <v>110</v>
      </c>
      <c r="X291" s="74">
        <v>43.2041609724117</v>
      </c>
      <c r="Y291" s="74">
        <v>490.32017500000001</v>
      </c>
      <c r="Z291" s="74">
        <v>86</v>
      </c>
      <c r="AA291" s="74">
        <v>0</v>
      </c>
      <c r="AB291" s="74">
        <v>0</v>
      </c>
      <c r="AC291" s="74">
        <v>0</v>
      </c>
      <c r="AD291" s="74">
        <v>0</v>
      </c>
      <c r="AE291" s="74">
        <v>0</v>
      </c>
      <c r="AF291" s="74">
        <v>0</v>
      </c>
      <c r="AG291" s="74">
        <v>0</v>
      </c>
      <c r="AH291" s="74">
        <v>0</v>
      </c>
      <c r="AI291" s="74"/>
      <c r="AJ291" s="74"/>
      <c r="AK291" s="74"/>
      <c r="AL291" s="74"/>
      <c r="AM291" s="74"/>
      <c r="AN291" s="74"/>
      <c r="AO291" s="74"/>
      <c r="AP291" s="74"/>
      <c r="AQ291" s="74"/>
      <c r="AR291" s="74"/>
      <c r="AS291" s="74">
        <v>1.5363999999999999E-2</v>
      </c>
      <c r="AT291" s="74">
        <v>1</v>
      </c>
      <c r="AU291" s="74">
        <v>0</v>
      </c>
      <c r="AV291" s="74">
        <v>0</v>
      </c>
      <c r="AW291" s="74">
        <v>6.3043469999999999</v>
      </c>
      <c r="AX291" s="74">
        <v>1</v>
      </c>
      <c r="AY291" s="74"/>
      <c r="AZ291" s="74"/>
      <c r="BA291" s="74">
        <v>0</v>
      </c>
      <c r="BB291" s="74">
        <v>0</v>
      </c>
      <c r="BC291" s="74">
        <v>0</v>
      </c>
      <c r="BD291" s="74">
        <v>0</v>
      </c>
      <c r="BE291" s="74">
        <v>65.199161000000004</v>
      </c>
      <c r="BF291" s="74">
        <v>2</v>
      </c>
      <c r="BG291" s="74">
        <v>66.151769999999999</v>
      </c>
      <c r="BH291" s="74">
        <v>50</v>
      </c>
      <c r="BI291" s="74">
        <v>411.88470699999999</v>
      </c>
      <c r="BJ291" s="74">
        <v>10</v>
      </c>
      <c r="BK291" s="74">
        <v>5.8249610000000001</v>
      </c>
      <c r="BL291" s="74">
        <v>116</v>
      </c>
      <c r="BM291" s="74">
        <v>125.163911</v>
      </c>
      <c r="BN291" s="74">
        <v>8</v>
      </c>
      <c r="BO291" s="74">
        <v>1.8527549999999999</v>
      </c>
      <c r="BP291" s="74">
        <v>12</v>
      </c>
      <c r="BQ291" s="74">
        <v>1.097526</v>
      </c>
      <c r="BR291" s="74">
        <v>2</v>
      </c>
      <c r="BS291" s="74"/>
      <c r="BT291" s="74"/>
      <c r="BU291" s="74"/>
      <c r="BV291" s="74"/>
      <c r="BW291" s="110">
        <f t="shared" si="34"/>
        <v>145.95871099999999</v>
      </c>
      <c r="BX291" s="110">
        <f t="shared" si="35"/>
        <v>0</v>
      </c>
      <c r="IS291" s="59"/>
      <c r="IT291" s="59"/>
      <c r="IU291" s="59"/>
      <c r="IV291" s="59"/>
    </row>
    <row r="292" spans="1:256" s="49" customFormat="1" ht="20.25" customHeight="1" x14ac:dyDescent="0.15">
      <c r="A292" s="251"/>
      <c r="B292" s="75" t="s">
        <v>48</v>
      </c>
      <c r="C292" s="74"/>
      <c r="D292" s="74"/>
      <c r="E292" s="82"/>
      <c r="F292" s="82"/>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c r="BG292" s="74"/>
      <c r="BH292" s="74"/>
      <c r="BI292" s="74"/>
      <c r="BJ292" s="74"/>
      <c r="BK292" s="74"/>
      <c r="BL292" s="74"/>
      <c r="BM292" s="74"/>
      <c r="BN292" s="74"/>
      <c r="BO292" s="74"/>
      <c r="BP292" s="74"/>
      <c r="BQ292" s="74"/>
      <c r="BR292" s="74"/>
      <c r="BS292" s="74"/>
      <c r="BT292" s="74"/>
      <c r="BU292" s="74"/>
      <c r="BV292" s="74"/>
      <c r="BW292" s="110">
        <f t="shared" si="34"/>
        <v>0</v>
      </c>
      <c r="BX292" s="110">
        <f t="shared" si="35"/>
        <v>0</v>
      </c>
      <c r="BY292" s="109"/>
      <c r="BZ292" s="109"/>
      <c r="CA292" s="109"/>
      <c r="CB292" s="109"/>
      <c r="CC292" s="109"/>
      <c r="CD292" s="109"/>
      <c r="CE292" s="109"/>
      <c r="CF292" s="109"/>
      <c r="CG292" s="109"/>
      <c r="CH292" s="109"/>
      <c r="CI292" s="109"/>
      <c r="CJ292" s="109"/>
      <c r="IS292" s="59"/>
      <c r="IT292" s="59"/>
      <c r="IU292" s="59"/>
      <c r="IV292" s="59"/>
    </row>
    <row r="293" spans="1:256" s="49" customFormat="1" ht="20.25" customHeight="1" x14ac:dyDescent="0.15">
      <c r="A293" s="251"/>
      <c r="B293" s="75" t="s">
        <v>32</v>
      </c>
      <c r="C293" s="76">
        <v>380.2</v>
      </c>
      <c r="D293" s="76">
        <v>690</v>
      </c>
      <c r="E293" s="82">
        <v>33.730644336453402</v>
      </c>
      <c r="F293" s="82">
        <v>1953.181296</v>
      </c>
      <c r="G293" s="76">
        <v>661</v>
      </c>
      <c r="H293" s="76">
        <v>0</v>
      </c>
      <c r="I293" s="76">
        <v>0</v>
      </c>
      <c r="J293" s="76">
        <v>0</v>
      </c>
      <c r="K293" s="76">
        <v>0</v>
      </c>
      <c r="L293" s="76">
        <v>366.83702</v>
      </c>
      <c r="M293" s="76">
        <v>669</v>
      </c>
      <c r="N293" s="76">
        <v>36.764288327377798</v>
      </c>
      <c r="O293" s="76">
        <v>1773.804052</v>
      </c>
      <c r="P293" s="76">
        <v>579</v>
      </c>
      <c r="Q293" s="76">
        <v>112.919614</v>
      </c>
      <c r="R293" s="76">
        <v>173</v>
      </c>
      <c r="S293" s="76">
        <v>8669.5253472390195</v>
      </c>
      <c r="T293" s="76">
        <v>561.47209099999998</v>
      </c>
      <c r="U293" s="76">
        <v>140</v>
      </c>
      <c r="V293" s="76">
        <v>366.636841</v>
      </c>
      <c r="W293" s="76">
        <v>668</v>
      </c>
      <c r="X293" s="76">
        <v>36.745477180493197</v>
      </c>
      <c r="Y293" s="76">
        <v>1773.804052</v>
      </c>
      <c r="Z293" s="76">
        <v>579</v>
      </c>
      <c r="AA293" s="76">
        <v>0</v>
      </c>
      <c r="AB293" s="76">
        <v>0</v>
      </c>
      <c r="AC293" s="76">
        <v>0</v>
      </c>
      <c r="AD293" s="76">
        <v>0</v>
      </c>
      <c r="AE293" s="76">
        <v>0.200179</v>
      </c>
      <c r="AF293" s="76">
        <v>1</v>
      </c>
      <c r="AG293" s="76">
        <v>0</v>
      </c>
      <c r="AH293" s="76">
        <v>0</v>
      </c>
      <c r="AI293" s="76">
        <v>1.9060000000000001E-2</v>
      </c>
      <c r="AJ293" s="76">
        <v>1</v>
      </c>
      <c r="AK293" s="76">
        <v>40</v>
      </c>
      <c r="AL293" s="76">
        <v>1</v>
      </c>
      <c r="AM293" s="76">
        <v>1.9060000000000001E-2</v>
      </c>
      <c r="AN293" s="76">
        <v>1</v>
      </c>
      <c r="AO293" s="76">
        <v>40</v>
      </c>
      <c r="AP293" s="76">
        <v>1</v>
      </c>
      <c r="AQ293" s="76">
        <v>0.39000600000000002</v>
      </c>
      <c r="AR293" s="76">
        <v>2</v>
      </c>
      <c r="AS293" s="76">
        <v>0.73694999999999999</v>
      </c>
      <c r="AT293" s="76">
        <v>6</v>
      </c>
      <c r="AU293" s="76">
        <v>0</v>
      </c>
      <c r="AV293" s="76">
        <v>0</v>
      </c>
      <c r="AW293" s="76">
        <v>0</v>
      </c>
      <c r="AX293" s="76">
        <v>0</v>
      </c>
      <c r="AY293" s="76">
        <v>0</v>
      </c>
      <c r="AZ293" s="76">
        <v>0</v>
      </c>
      <c r="BA293" s="76">
        <v>0</v>
      </c>
      <c r="BB293" s="76">
        <v>0</v>
      </c>
      <c r="BC293" s="76">
        <v>0</v>
      </c>
      <c r="BD293" s="76">
        <v>0</v>
      </c>
      <c r="BE293" s="76">
        <v>0</v>
      </c>
      <c r="BF293" s="76">
        <v>0</v>
      </c>
      <c r="BG293" s="76">
        <v>12.485549000000001</v>
      </c>
      <c r="BH293" s="76">
        <v>14</v>
      </c>
      <c r="BI293" s="76">
        <v>61.618299999999998</v>
      </c>
      <c r="BJ293" s="76">
        <v>25</v>
      </c>
      <c r="BK293" s="76">
        <v>0.34632200000000002</v>
      </c>
      <c r="BL293" s="76">
        <v>2</v>
      </c>
      <c r="BM293" s="76">
        <v>70.022673999999995</v>
      </c>
      <c r="BN293" s="76">
        <v>23</v>
      </c>
      <c r="BO293" s="76">
        <v>0.12196799999999999</v>
      </c>
      <c r="BP293" s="76">
        <v>2</v>
      </c>
      <c r="BQ293" s="76">
        <v>6.99932</v>
      </c>
      <c r="BR293" s="76">
        <v>27</v>
      </c>
      <c r="BS293" s="76">
        <v>0</v>
      </c>
      <c r="BT293" s="76">
        <v>0</v>
      </c>
      <c r="BU293" s="76">
        <v>0</v>
      </c>
      <c r="BV293" s="76">
        <v>0</v>
      </c>
      <c r="BW293" s="110">
        <f t="shared" si="34"/>
        <v>380.19992500000001</v>
      </c>
      <c r="BX293" s="110">
        <f t="shared" si="35"/>
        <v>7.499999998117346E-5</v>
      </c>
      <c r="IS293" s="59"/>
      <c r="IT293" s="59"/>
      <c r="IU293" s="59"/>
      <c r="IV293" s="59"/>
    </row>
    <row r="294" spans="1:256" s="49" customFormat="1" ht="20.25" customHeight="1" x14ac:dyDescent="0.15">
      <c r="A294" s="251"/>
      <c r="B294" s="75" t="s">
        <v>45</v>
      </c>
      <c r="C294" s="78">
        <v>467.74093299999998</v>
      </c>
      <c r="D294" s="78">
        <v>1325</v>
      </c>
      <c r="E294" s="82">
        <v>117.151921837828</v>
      </c>
      <c r="F294" s="82">
        <v>1443.79312</v>
      </c>
      <c r="G294" s="78">
        <v>735</v>
      </c>
      <c r="H294" s="78">
        <v>3.6177000000000001E-2</v>
      </c>
      <c r="I294" s="78">
        <v>1</v>
      </c>
      <c r="J294" s="78">
        <v>4.21</v>
      </c>
      <c r="K294" s="78">
        <v>2</v>
      </c>
      <c r="L294" s="78">
        <v>86.980464999999995</v>
      </c>
      <c r="M294" s="78">
        <v>256</v>
      </c>
      <c r="N294" s="78">
        <v>26.268329521355401</v>
      </c>
      <c r="O294" s="78">
        <v>362.38292999999999</v>
      </c>
      <c r="P294" s="78">
        <v>179</v>
      </c>
      <c r="Q294" s="74">
        <v>0</v>
      </c>
      <c r="R294" s="74">
        <v>0</v>
      </c>
      <c r="S294" s="74">
        <v>0</v>
      </c>
      <c r="T294" s="74">
        <v>4.594449</v>
      </c>
      <c r="U294" s="74">
        <v>5</v>
      </c>
      <c r="V294" s="78">
        <v>86.980464999999995</v>
      </c>
      <c r="W294" s="78">
        <v>256</v>
      </c>
      <c r="X294" s="78">
        <v>26.606729125175601</v>
      </c>
      <c r="Y294" s="78">
        <v>346.76803000000001</v>
      </c>
      <c r="Z294" s="78">
        <v>175</v>
      </c>
      <c r="AA294" s="78">
        <v>0</v>
      </c>
      <c r="AB294" s="78">
        <v>0</v>
      </c>
      <c r="AC294" s="78">
        <v>15.6149</v>
      </c>
      <c r="AD294" s="78">
        <v>4</v>
      </c>
      <c r="AE294" s="78">
        <v>0</v>
      </c>
      <c r="AF294" s="78">
        <v>0</v>
      </c>
      <c r="AG294" s="78">
        <v>0</v>
      </c>
      <c r="AH294" s="78">
        <v>0</v>
      </c>
      <c r="AI294" s="78">
        <v>0</v>
      </c>
      <c r="AJ294" s="78">
        <v>0</v>
      </c>
      <c r="AK294" s="78">
        <v>28</v>
      </c>
      <c r="AL294" s="78">
        <v>1</v>
      </c>
      <c r="AM294" s="78">
        <v>0</v>
      </c>
      <c r="AN294" s="78">
        <v>0</v>
      </c>
      <c r="AO294" s="78">
        <v>0</v>
      </c>
      <c r="AP294" s="78">
        <v>0</v>
      </c>
      <c r="AQ294" s="78">
        <v>0</v>
      </c>
      <c r="AR294" s="78">
        <v>1</v>
      </c>
      <c r="AS294" s="78">
        <v>4</v>
      </c>
      <c r="AT294" s="78">
        <v>1</v>
      </c>
      <c r="AU294" s="78">
        <v>0</v>
      </c>
      <c r="AV294" s="78">
        <v>0</v>
      </c>
      <c r="AW294" s="78">
        <v>20.530999999999999</v>
      </c>
      <c r="AX294" s="78">
        <v>2</v>
      </c>
      <c r="AY294" s="78">
        <v>0</v>
      </c>
      <c r="AZ294" s="78">
        <v>0</v>
      </c>
      <c r="BA294" s="78">
        <v>0</v>
      </c>
      <c r="BB294" s="78">
        <v>0</v>
      </c>
      <c r="BC294" s="78">
        <v>0</v>
      </c>
      <c r="BD294" s="78">
        <v>0</v>
      </c>
      <c r="BE294" s="78">
        <v>0</v>
      </c>
      <c r="BF294" s="78">
        <v>0</v>
      </c>
      <c r="BG294" s="78">
        <v>130.35431700000001</v>
      </c>
      <c r="BH294" s="78">
        <v>36</v>
      </c>
      <c r="BI294" s="78">
        <v>953.55652599999996</v>
      </c>
      <c r="BJ294" s="78">
        <v>440</v>
      </c>
      <c r="BK294" s="78">
        <v>4.7400580000000003</v>
      </c>
      <c r="BL294" s="78">
        <v>45</v>
      </c>
      <c r="BM294" s="78">
        <v>67.401363000000003</v>
      </c>
      <c r="BN294" s="78">
        <v>79</v>
      </c>
      <c r="BO294" s="78">
        <v>245.62991600000001</v>
      </c>
      <c r="BP294" s="78">
        <v>986</v>
      </c>
      <c r="BQ294" s="78">
        <v>3.7113010000000002</v>
      </c>
      <c r="BR294" s="78">
        <v>31</v>
      </c>
      <c r="BS294" s="78">
        <v>0</v>
      </c>
      <c r="BT294" s="78">
        <v>0</v>
      </c>
      <c r="BU294" s="78">
        <v>-1.2079226507921701E-13</v>
      </c>
      <c r="BV294" s="78">
        <v>0</v>
      </c>
      <c r="BW294" s="110">
        <f t="shared" si="34"/>
        <v>467.74093300000004</v>
      </c>
      <c r="BX294" s="110">
        <f t="shared" si="35"/>
        <v>0</v>
      </c>
      <c r="IS294" s="59"/>
      <c r="IT294" s="59"/>
      <c r="IU294" s="59"/>
      <c r="IV294" s="59"/>
    </row>
    <row r="295" spans="1:256" s="49" customFormat="1" ht="20.25" customHeight="1" x14ac:dyDescent="0.15">
      <c r="A295" s="251"/>
      <c r="B295" s="75" t="s">
        <v>31</v>
      </c>
      <c r="C295" s="74">
        <v>73.468670000000003</v>
      </c>
      <c r="D295" s="74">
        <v>209</v>
      </c>
      <c r="E295" s="82">
        <v>26.2426893837766</v>
      </c>
      <c r="F295" s="82">
        <v>408.54013300000003</v>
      </c>
      <c r="G295" s="74">
        <v>127</v>
      </c>
      <c r="H295" s="74">
        <v>0</v>
      </c>
      <c r="I295" s="74">
        <v>0</v>
      </c>
      <c r="J295" s="74">
        <v>3.3332999999999999</v>
      </c>
      <c r="K295" s="74">
        <v>1</v>
      </c>
      <c r="L295" s="74">
        <v>68.694869999999995</v>
      </c>
      <c r="M295" s="74">
        <v>207</v>
      </c>
      <c r="N295" s="74">
        <v>30.171306100283299</v>
      </c>
      <c r="O295" s="74">
        <v>294.13473299999998</v>
      </c>
      <c r="P295" s="74">
        <v>92</v>
      </c>
      <c r="Q295" s="74">
        <v>5.6661989999999998</v>
      </c>
      <c r="R295" s="74">
        <v>15</v>
      </c>
      <c r="S295" s="74">
        <v>12.0574462446917</v>
      </c>
      <c r="T295" s="74">
        <v>18.053989999999999</v>
      </c>
      <c r="U295" s="74">
        <v>5</v>
      </c>
      <c r="V295" s="74">
        <v>68.694869999999995</v>
      </c>
      <c r="W295" s="74">
        <v>207</v>
      </c>
      <c r="X295" s="74">
        <v>30.171306100283299</v>
      </c>
      <c r="Y295" s="74">
        <v>294.13473299999998</v>
      </c>
      <c r="Z295" s="74">
        <v>92</v>
      </c>
      <c r="AA295" s="74">
        <v>0</v>
      </c>
      <c r="AB295" s="74">
        <v>0</v>
      </c>
      <c r="AC295" s="74">
        <v>0</v>
      </c>
      <c r="AD295" s="74">
        <v>0</v>
      </c>
      <c r="AE295" s="74">
        <v>0</v>
      </c>
      <c r="AF295" s="74">
        <v>0</v>
      </c>
      <c r="AG295" s="74">
        <v>0</v>
      </c>
      <c r="AH295" s="74">
        <v>0</v>
      </c>
      <c r="AI295" s="74">
        <v>0.76290000000000002</v>
      </c>
      <c r="AJ295" s="74">
        <v>2</v>
      </c>
      <c r="AK295" s="74">
        <v>6.883</v>
      </c>
      <c r="AL295" s="74">
        <v>24</v>
      </c>
      <c r="AM295" s="74">
        <v>0.76290000000000002</v>
      </c>
      <c r="AN295" s="74">
        <v>2</v>
      </c>
      <c r="AO295" s="74">
        <v>6.883</v>
      </c>
      <c r="AP295" s="74">
        <v>24</v>
      </c>
      <c r="AQ295" s="74">
        <v>0</v>
      </c>
      <c r="AR295" s="74">
        <v>0</v>
      </c>
      <c r="AS295" s="74">
        <v>0</v>
      </c>
      <c r="AT295" s="74">
        <v>0</v>
      </c>
      <c r="AU295" s="74">
        <v>4.0109000000000004</v>
      </c>
      <c r="AV295" s="74">
        <v>0</v>
      </c>
      <c r="AW295" s="74">
        <v>42.289099999999998</v>
      </c>
      <c r="AX295" s="74">
        <v>3</v>
      </c>
      <c r="AY295" s="74">
        <v>0</v>
      </c>
      <c r="AZ295" s="74">
        <v>0</v>
      </c>
      <c r="BA295" s="74">
        <v>0</v>
      </c>
      <c r="BB295" s="74">
        <v>0</v>
      </c>
      <c r="BC295" s="74">
        <v>0</v>
      </c>
      <c r="BD295" s="74">
        <v>0</v>
      </c>
      <c r="BE295" s="74">
        <v>0</v>
      </c>
      <c r="BF295" s="74">
        <v>0</v>
      </c>
      <c r="BG295" s="74">
        <v>0</v>
      </c>
      <c r="BH295" s="74">
        <v>0</v>
      </c>
      <c r="BI295" s="74">
        <v>14.9</v>
      </c>
      <c r="BJ295" s="74">
        <v>4</v>
      </c>
      <c r="BK295" s="74">
        <v>0</v>
      </c>
      <c r="BL295" s="74">
        <v>0</v>
      </c>
      <c r="BM295" s="74">
        <v>47</v>
      </c>
      <c r="BN295" s="74">
        <v>3</v>
      </c>
      <c r="BO295" s="74">
        <v>0</v>
      </c>
      <c r="BP295" s="74">
        <v>0</v>
      </c>
      <c r="BQ295" s="74">
        <v>0</v>
      </c>
      <c r="BR295" s="74">
        <v>0</v>
      </c>
      <c r="BS295" s="74">
        <v>0</v>
      </c>
      <c r="BT295" s="74">
        <v>0</v>
      </c>
      <c r="BU295" s="74">
        <v>0</v>
      </c>
      <c r="BV295" s="74">
        <v>0</v>
      </c>
      <c r="BW295" s="110">
        <f t="shared" si="34"/>
        <v>73.468670000000003</v>
      </c>
      <c r="BX295" s="110">
        <f t="shared" si="35"/>
        <v>0</v>
      </c>
      <c r="IS295" s="59"/>
      <c r="IT295" s="59"/>
      <c r="IU295" s="59"/>
      <c r="IV295" s="59"/>
    </row>
    <row r="296" spans="1:256" s="49" customFormat="1" ht="20.25" customHeight="1" x14ac:dyDescent="0.15">
      <c r="A296" s="251"/>
      <c r="B296" s="75" t="s">
        <v>39</v>
      </c>
      <c r="C296" s="86">
        <v>300.32442300000002</v>
      </c>
      <c r="D296" s="87">
        <v>542</v>
      </c>
      <c r="E296" s="82">
        <v>44.967088026072702</v>
      </c>
      <c r="F296" s="82">
        <v>1506.68289</v>
      </c>
      <c r="G296" s="86">
        <v>586</v>
      </c>
      <c r="H296" s="95">
        <v>0</v>
      </c>
      <c r="I296" s="89">
        <v>0</v>
      </c>
      <c r="J296" s="95">
        <v>0</v>
      </c>
      <c r="K296" s="89">
        <v>0</v>
      </c>
      <c r="L296" s="95">
        <v>272.431758</v>
      </c>
      <c r="M296" s="89">
        <v>437</v>
      </c>
      <c r="N296" s="87">
        <v>51.444377060502298</v>
      </c>
      <c r="O296" s="95">
        <v>1220.5378000000001</v>
      </c>
      <c r="P296" s="95">
        <v>424</v>
      </c>
      <c r="Q296" s="95">
        <v>1.038</v>
      </c>
      <c r="R296" s="89">
        <v>5</v>
      </c>
      <c r="S296" s="87">
        <v>216.06994171523701</v>
      </c>
      <c r="T296" s="95">
        <v>63.625999999999998</v>
      </c>
      <c r="U296" s="89">
        <v>7</v>
      </c>
      <c r="V296" s="95">
        <v>272.43180000000001</v>
      </c>
      <c r="W296" s="89">
        <v>437</v>
      </c>
      <c r="X296" s="87">
        <v>51.444384991530001</v>
      </c>
      <c r="Y296" s="95">
        <v>1220.5378000000001</v>
      </c>
      <c r="Z296" s="95">
        <v>424</v>
      </c>
      <c r="AA296" s="95">
        <v>0</v>
      </c>
      <c r="AB296" s="89">
        <v>0</v>
      </c>
      <c r="AC296" s="95">
        <v>0</v>
      </c>
      <c r="AD296" s="89">
        <v>0</v>
      </c>
      <c r="AE296" s="95">
        <v>0</v>
      </c>
      <c r="AF296" s="103">
        <v>0</v>
      </c>
      <c r="AG296" s="95">
        <v>0</v>
      </c>
      <c r="AH296" s="103">
        <v>0</v>
      </c>
      <c r="AI296" s="89">
        <v>10.87093</v>
      </c>
      <c r="AJ296" s="89">
        <v>86</v>
      </c>
      <c r="AK296" s="89">
        <v>10.0182</v>
      </c>
      <c r="AL296" s="89">
        <v>83</v>
      </c>
      <c r="AM296" s="89">
        <v>10.87093</v>
      </c>
      <c r="AN296" s="89">
        <v>86</v>
      </c>
      <c r="AO296" s="89">
        <v>10.0182</v>
      </c>
      <c r="AP296" s="89">
        <v>83</v>
      </c>
      <c r="AQ296" s="106">
        <v>0</v>
      </c>
      <c r="AR296" s="103">
        <v>0</v>
      </c>
      <c r="AS296" s="106">
        <v>0</v>
      </c>
      <c r="AT296" s="103">
        <v>0</v>
      </c>
      <c r="AU296" s="89">
        <v>0</v>
      </c>
      <c r="AV296" s="89">
        <v>0</v>
      </c>
      <c r="AW296" s="89">
        <v>0</v>
      </c>
      <c r="AX296" s="89">
        <v>0</v>
      </c>
      <c r="AY296" s="95">
        <v>0</v>
      </c>
      <c r="AZ296" s="95">
        <v>0</v>
      </c>
      <c r="BA296" s="95">
        <v>0</v>
      </c>
      <c r="BB296" s="95">
        <v>0</v>
      </c>
      <c r="BC296" s="95">
        <v>0</v>
      </c>
      <c r="BD296" s="95">
        <v>0</v>
      </c>
      <c r="BE296" s="95">
        <v>1.4</v>
      </c>
      <c r="BF296" s="95">
        <v>1</v>
      </c>
      <c r="BG296" s="95">
        <v>16.242515999999998</v>
      </c>
      <c r="BH296" s="103">
        <v>17</v>
      </c>
      <c r="BI296" s="95">
        <v>261.42689000000001</v>
      </c>
      <c r="BJ296" s="103">
        <v>70</v>
      </c>
      <c r="BK296" s="106">
        <v>0.77921899999999999</v>
      </c>
      <c r="BL296" s="103">
        <v>2</v>
      </c>
      <c r="BM296" s="106">
        <v>13.3</v>
      </c>
      <c r="BN296" s="103">
        <v>8</v>
      </c>
      <c r="BO296" s="89">
        <v>0</v>
      </c>
      <c r="BP296" s="89">
        <v>0</v>
      </c>
      <c r="BQ296" s="89">
        <v>0</v>
      </c>
      <c r="BR296" s="89">
        <v>0</v>
      </c>
      <c r="BS296" s="95">
        <v>1.8984813721090199E-14</v>
      </c>
      <c r="BT296" s="95">
        <v>0</v>
      </c>
      <c r="BU296" s="95">
        <v>1.06581410364015E-14</v>
      </c>
      <c r="BV296" s="95">
        <v>0</v>
      </c>
      <c r="BW296" s="110">
        <f t="shared" si="34"/>
        <v>300.32442300000002</v>
      </c>
      <c r="BX296" s="110">
        <f t="shared" si="35"/>
        <v>0</v>
      </c>
      <c r="IS296" s="59"/>
      <c r="IT296" s="59"/>
      <c r="IU296" s="59"/>
      <c r="IV296" s="59"/>
    </row>
    <row r="297" spans="1:256" s="49" customFormat="1" ht="20.25" customHeight="1" x14ac:dyDescent="0.15">
      <c r="A297" s="251"/>
      <c r="B297" s="75" t="s">
        <v>36</v>
      </c>
      <c r="C297" s="79">
        <v>7.2463290000000002</v>
      </c>
      <c r="D297" s="79">
        <v>24</v>
      </c>
      <c r="E297" s="82">
        <v>44.433309709408498</v>
      </c>
      <c r="F297" s="82">
        <v>13.4451</v>
      </c>
      <c r="G297" s="79">
        <v>3</v>
      </c>
      <c r="H297" s="79">
        <v>0</v>
      </c>
      <c r="I297" s="79">
        <v>0</v>
      </c>
      <c r="J297" s="79">
        <v>0</v>
      </c>
      <c r="K297" s="79">
        <v>0</v>
      </c>
      <c r="L297" s="79">
        <v>7.2463290000000002</v>
      </c>
      <c r="M297" s="79">
        <v>24</v>
      </c>
      <c r="N297" s="80">
        <v>44.558518063028401</v>
      </c>
      <c r="O297" s="79">
        <v>13.4451</v>
      </c>
      <c r="P297" s="79">
        <v>3</v>
      </c>
      <c r="Q297" s="79"/>
      <c r="R297" s="79"/>
      <c r="S297" s="101">
        <v>0</v>
      </c>
      <c r="T297" s="79"/>
      <c r="U297" s="79"/>
      <c r="V297" s="115">
        <v>7.2463290000000002</v>
      </c>
      <c r="W297" s="115">
        <v>24</v>
      </c>
      <c r="X297" s="80">
        <v>44.558518063028401</v>
      </c>
      <c r="Y297" s="115">
        <v>13.4451</v>
      </c>
      <c r="Z297" s="115">
        <v>3</v>
      </c>
      <c r="AA297" s="79">
        <v>0</v>
      </c>
      <c r="AB297" s="79">
        <v>0</v>
      </c>
      <c r="AC297" s="79">
        <v>0</v>
      </c>
      <c r="AD297" s="79">
        <v>0</v>
      </c>
      <c r="AE297" s="79">
        <v>0</v>
      </c>
      <c r="AF297" s="79">
        <v>0</v>
      </c>
      <c r="AG297" s="79">
        <v>0</v>
      </c>
      <c r="AH297" s="79">
        <v>0</v>
      </c>
      <c r="AI297" s="79">
        <v>0</v>
      </c>
      <c r="AJ297" s="79">
        <v>0</v>
      </c>
      <c r="AK297" s="79">
        <v>0</v>
      </c>
      <c r="AL297" s="79">
        <v>0</v>
      </c>
      <c r="AM297" s="79">
        <v>0</v>
      </c>
      <c r="AN297" s="79">
        <v>0</v>
      </c>
      <c r="AO297" s="79">
        <v>0</v>
      </c>
      <c r="AP297" s="79">
        <v>0</v>
      </c>
      <c r="AQ297" s="79">
        <v>0</v>
      </c>
      <c r="AR297" s="79">
        <v>0</v>
      </c>
      <c r="AS297" s="79">
        <v>0</v>
      </c>
      <c r="AT297" s="79">
        <v>0</v>
      </c>
      <c r="AU297" s="79">
        <v>0</v>
      </c>
      <c r="AV297" s="79">
        <v>0</v>
      </c>
      <c r="AW297" s="79">
        <v>0</v>
      </c>
      <c r="AX297" s="79">
        <v>0</v>
      </c>
      <c r="AY297" s="79">
        <v>0</v>
      </c>
      <c r="AZ297" s="79">
        <v>0</v>
      </c>
      <c r="BA297" s="79">
        <v>0</v>
      </c>
      <c r="BB297" s="79">
        <v>0</v>
      </c>
      <c r="BC297" s="79">
        <v>0</v>
      </c>
      <c r="BD297" s="79">
        <v>0</v>
      </c>
      <c r="BE297" s="79">
        <v>0</v>
      </c>
      <c r="BF297" s="79">
        <v>0</v>
      </c>
      <c r="BG297" s="79">
        <v>0</v>
      </c>
      <c r="BH297" s="79">
        <v>0</v>
      </c>
      <c r="BI297" s="79">
        <v>0</v>
      </c>
      <c r="BJ297" s="79">
        <v>0</v>
      </c>
      <c r="BK297" s="79">
        <v>0</v>
      </c>
      <c r="BL297" s="79">
        <v>0</v>
      </c>
      <c r="BM297" s="79">
        <v>0</v>
      </c>
      <c r="BN297" s="79">
        <v>0</v>
      </c>
      <c r="BO297" s="79">
        <v>0</v>
      </c>
      <c r="BP297" s="79">
        <v>0</v>
      </c>
      <c r="BQ297" s="79">
        <v>0</v>
      </c>
      <c r="BR297" s="79">
        <v>0</v>
      </c>
      <c r="BS297" s="79">
        <v>0</v>
      </c>
      <c r="BT297" s="79">
        <v>0</v>
      </c>
      <c r="BU297" s="79">
        <v>0</v>
      </c>
      <c r="BV297" s="79">
        <v>0</v>
      </c>
      <c r="BW297" s="110">
        <f t="shared" si="34"/>
        <v>7.2463290000000002</v>
      </c>
      <c r="BX297" s="110">
        <f t="shared" si="35"/>
        <v>0</v>
      </c>
      <c r="IS297" s="59"/>
      <c r="IT297" s="59"/>
      <c r="IU297" s="59"/>
      <c r="IV297" s="59"/>
    </row>
    <row r="298" spans="1:256" s="49" customFormat="1" ht="20.25" customHeight="1" x14ac:dyDescent="0.15">
      <c r="A298" s="251"/>
      <c r="B298" s="75" t="s">
        <v>60</v>
      </c>
      <c r="C298" s="74">
        <v>55.677832000000002</v>
      </c>
      <c r="D298" s="74">
        <v>112</v>
      </c>
      <c r="E298" s="82">
        <v>119.053557498586</v>
      </c>
      <c r="F298" s="82">
        <v>137.865486</v>
      </c>
      <c r="G298" s="74">
        <v>53</v>
      </c>
      <c r="H298" s="74">
        <v>0</v>
      </c>
      <c r="I298" s="74">
        <v>0</v>
      </c>
      <c r="J298" s="74">
        <v>0</v>
      </c>
      <c r="K298" s="74">
        <v>0</v>
      </c>
      <c r="L298" s="74">
        <v>55.495300999999998</v>
      </c>
      <c r="M298" s="74">
        <v>110</v>
      </c>
      <c r="N298" s="74">
        <v>124.420300278734</v>
      </c>
      <c r="O298" s="74">
        <v>127.359386</v>
      </c>
      <c r="P298" s="74">
        <v>38</v>
      </c>
      <c r="Q298" s="74">
        <v>7.5091299999999999</v>
      </c>
      <c r="R298" s="74">
        <v>28</v>
      </c>
      <c r="S298" s="74">
        <v>276.519079449343</v>
      </c>
      <c r="T298" s="74">
        <v>46.6721</v>
      </c>
      <c r="U298" s="74">
        <v>11</v>
      </c>
      <c r="V298" s="74">
        <v>55.495300999999998</v>
      </c>
      <c r="W298" s="74">
        <v>110</v>
      </c>
      <c r="X298" s="74">
        <v>124.420300278734</v>
      </c>
      <c r="Y298" s="74">
        <v>127.359386</v>
      </c>
      <c r="Z298" s="74">
        <v>38</v>
      </c>
      <c r="AA298" s="74">
        <v>0</v>
      </c>
      <c r="AB298" s="74">
        <v>0</v>
      </c>
      <c r="AC298" s="74">
        <v>0</v>
      </c>
      <c r="AD298" s="74">
        <v>0</v>
      </c>
      <c r="AE298" s="74">
        <v>0</v>
      </c>
      <c r="AF298" s="74">
        <v>0</v>
      </c>
      <c r="AG298" s="74">
        <v>0</v>
      </c>
      <c r="AH298" s="74">
        <v>0</v>
      </c>
      <c r="AI298" s="74">
        <v>0</v>
      </c>
      <c r="AJ298" s="74">
        <v>0</v>
      </c>
      <c r="AK298" s="74">
        <v>0</v>
      </c>
      <c r="AL298" s="74">
        <v>0</v>
      </c>
      <c r="AM298" s="74">
        <v>0</v>
      </c>
      <c r="AN298" s="74">
        <v>0</v>
      </c>
      <c r="AO298" s="74">
        <v>0</v>
      </c>
      <c r="AP298" s="74">
        <v>0</v>
      </c>
      <c r="AQ298" s="74">
        <v>0</v>
      </c>
      <c r="AR298" s="74">
        <v>0</v>
      </c>
      <c r="AS298" s="74">
        <v>0</v>
      </c>
      <c r="AT298" s="74">
        <v>0</v>
      </c>
      <c r="AU298" s="74">
        <v>0</v>
      </c>
      <c r="AV298" s="74">
        <v>0</v>
      </c>
      <c r="AW298" s="74">
        <v>1.1000000000000001</v>
      </c>
      <c r="AX298" s="74">
        <v>1</v>
      </c>
      <c r="AY298" s="74">
        <v>0</v>
      </c>
      <c r="AZ298" s="74">
        <v>0</v>
      </c>
      <c r="BA298" s="74">
        <v>0</v>
      </c>
      <c r="BB298" s="74">
        <v>0</v>
      </c>
      <c r="BC298" s="74">
        <v>0</v>
      </c>
      <c r="BD298" s="74">
        <v>0</v>
      </c>
      <c r="BE298" s="74">
        <v>0</v>
      </c>
      <c r="BF298" s="74">
        <v>0</v>
      </c>
      <c r="BG298" s="74">
        <v>0</v>
      </c>
      <c r="BH298" s="74">
        <v>0</v>
      </c>
      <c r="BI298" s="74">
        <v>1.4</v>
      </c>
      <c r="BJ298" s="74">
        <v>4</v>
      </c>
      <c r="BK298" s="74">
        <v>0</v>
      </c>
      <c r="BL298" s="74">
        <v>0</v>
      </c>
      <c r="BM298" s="74">
        <v>3.2</v>
      </c>
      <c r="BN298" s="74">
        <v>9</v>
      </c>
      <c r="BO298" s="74">
        <v>0.182531</v>
      </c>
      <c r="BP298" s="74">
        <v>2</v>
      </c>
      <c r="BQ298" s="74">
        <v>4.8060999999999998</v>
      </c>
      <c r="BR298" s="74">
        <v>1</v>
      </c>
      <c r="BS298" s="74">
        <v>0</v>
      </c>
      <c r="BT298" s="74">
        <v>0</v>
      </c>
      <c r="BU298" s="74">
        <v>0</v>
      </c>
      <c r="BV298" s="74">
        <v>0</v>
      </c>
      <c r="BW298" s="110">
        <f t="shared" si="34"/>
        <v>55.677831999999995</v>
      </c>
      <c r="BX298" s="110">
        <f t="shared" si="35"/>
        <v>0</v>
      </c>
      <c r="IS298" s="59"/>
      <c r="IT298" s="59"/>
      <c r="IU298" s="59"/>
      <c r="IV298" s="59"/>
    </row>
    <row r="299" spans="1:256" s="52" customFormat="1" ht="20.25" customHeight="1" x14ac:dyDescent="0.15">
      <c r="A299" s="252"/>
      <c r="B299" s="90" t="s">
        <v>17</v>
      </c>
      <c r="C299" s="91">
        <f t="shared" ref="C299:M299" si="40">C288+C289+C290+C291+C292+C293+C294+C295+C296+C297+C298</f>
        <v>4294.9770319997997</v>
      </c>
      <c r="D299" s="91">
        <f t="shared" si="40"/>
        <v>11787</v>
      </c>
      <c r="E299" s="234">
        <f>C299/各地承保!D297*100</f>
        <v>65.334998780996784</v>
      </c>
      <c r="F299" s="234">
        <f t="shared" si="40"/>
        <v>17577.305974000003</v>
      </c>
      <c r="G299" s="91">
        <f t="shared" si="40"/>
        <v>6890</v>
      </c>
      <c r="H299" s="91">
        <f t="shared" si="40"/>
        <v>19.926002999999998</v>
      </c>
      <c r="I299" s="91">
        <f t="shared" si="40"/>
        <v>3</v>
      </c>
      <c r="J299" s="91">
        <f t="shared" si="40"/>
        <v>200.111332</v>
      </c>
      <c r="K299" s="91">
        <f t="shared" si="40"/>
        <v>12</v>
      </c>
      <c r="L299" s="91">
        <f t="shared" si="40"/>
        <v>2866.3056733693002</v>
      </c>
      <c r="M299" s="91">
        <f t="shared" si="40"/>
        <v>4149</v>
      </c>
      <c r="N299" s="91">
        <f>L299/各地承保!N297*100</f>
        <v>53.425865579486107</v>
      </c>
      <c r="O299" s="91">
        <f>O288+O289+O290+O291+O292+O293+O294+O295+O296+O297+O298</f>
        <v>13514.126508000001</v>
      </c>
      <c r="P299" s="91">
        <f>P288+P289+P290+P291+P292+P293+P294+P295+P296+P297+P298</f>
        <v>3799</v>
      </c>
      <c r="Q299" s="91">
        <f>Q288+Q289+Q290+Q291+Q292+Q293+Q294+Q295+Q296+Q297+Q298</f>
        <v>169.49094400000001</v>
      </c>
      <c r="R299" s="91">
        <f>R288+R289+R290+R291+R292+R293+R294+R295+R296+R297+R298</f>
        <v>327</v>
      </c>
      <c r="S299" s="91">
        <f>Q299/各地承保!T297*100</f>
        <v>247.31633431752496</v>
      </c>
      <c r="T299" s="91">
        <f>T288+T289+T290+T291+T292+T293+T294+T295+T296+T297+T298</f>
        <v>886.89116899999999</v>
      </c>
      <c r="U299" s="91">
        <f>U288+U289+U290+U291+U292+U293+U294+U295+U296+U297+U298</f>
        <v>231</v>
      </c>
      <c r="V299" s="91">
        <f>V288+V289+V290+V291+V292+V293+V294+V295+V296+V297+V298</f>
        <v>2786.8931363693</v>
      </c>
      <c r="W299" s="91">
        <f>W288+W289+W290+W291+W292+W293+W294+W295+W296+W297+W298</f>
        <v>4037</v>
      </c>
      <c r="X299" s="91">
        <f>V299/各地承保!Z297*100</f>
        <v>53.122876792755214</v>
      </c>
      <c r="Y299" s="91">
        <f t="shared" ref="Y299:BV299" si="41">Y288+Y289+Y290+Y291+Y292+Y293+Y294+Y295+Y296+Y297+Y298</f>
        <v>13213.258948000001</v>
      </c>
      <c r="Z299" s="91">
        <f t="shared" si="41"/>
        <v>3666</v>
      </c>
      <c r="AA299" s="91">
        <f t="shared" si="41"/>
        <v>68.025013999999999</v>
      </c>
      <c r="AB299" s="91">
        <f t="shared" si="41"/>
        <v>102</v>
      </c>
      <c r="AC299" s="91">
        <f t="shared" si="41"/>
        <v>279.47933399999999</v>
      </c>
      <c r="AD299" s="91">
        <f t="shared" si="41"/>
        <v>121</v>
      </c>
      <c r="AE299" s="91">
        <f t="shared" si="41"/>
        <v>11.387565</v>
      </c>
      <c r="AF299" s="91">
        <f t="shared" si="41"/>
        <v>10</v>
      </c>
      <c r="AG299" s="91">
        <f t="shared" si="41"/>
        <v>21.388226000000003</v>
      </c>
      <c r="AH299" s="91">
        <f t="shared" si="41"/>
        <v>12</v>
      </c>
      <c r="AI299" s="91">
        <f t="shared" si="41"/>
        <v>443.97867896420001</v>
      </c>
      <c r="AJ299" s="91">
        <f t="shared" si="41"/>
        <v>5985</v>
      </c>
      <c r="AK299" s="91">
        <f t="shared" si="41"/>
        <v>379.6072069999999</v>
      </c>
      <c r="AL299" s="91">
        <f t="shared" si="41"/>
        <v>1986</v>
      </c>
      <c r="AM299" s="91">
        <f t="shared" si="41"/>
        <v>443.97867896420001</v>
      </c>
      <c r="AN299" s="91">
        <f t="shared" si="41"/>
        <v>5985</v>
      </c>
      <c r="AO299" s="91">
        <f t="shared" si="41"/>
        <v>351.60720699999996</v>
      </c>
      <c r="AP299" s="91">
        <f t="shared" si="41"/>
        <v>1985</v>
      </c>
      <c r="AQ299" s="91">
        <f t="shared" si="41"/>
        <v>0.39000600000000002</v>
      </c>
      <c r="AR299" s="91">
        <f t="shared" si="41"/>
        <v>3</v>
      </c>
      <c r="AS299" s="91">
        <f t="shared" si="41"/>
        <v>14.123414</v>
      </c>
      <c r="AT299" s="91">
        <f t="shared" si="41"/>
        <v>19</v>
      </c>
      <c r="AU299" s="91">
        <f t="shared" si="41"/>
        <v>4.0109000000000004</v>
      </c>
      <c r="AV299" s="91">
        <f t="shared" si="41"/>
        <v>0</v>
      </c>
      <c r="AW299" s="91">
        <f t="shared" si="41"/>
        <v>152.33259699999999</v>
      </c>
      <c r="AX299" s="91">
        <f t="shared" si="41"/>
        <v>11</v>
      </c>
      <c r="AY299" s="91">
        <f t="shared" si="41"/>
        <v>7.0000000000000007E-2</v>
      </c>
      <c r="AZ299" s="91">
        <f t="shared" si="41"/>
        <v>1</v>
      </c>
      <c r="BA299" s="91">
        <f t="shared" si="41"/>
        <v>0</v>
      </c>
      <c r="BB299" s="91">
        <f t="shared" si="41"/>
        <v>0</v>
      </c>
      <c r="BC299" s="91">
        <f t="shared" si="41"/>
        <v>0</v>
      </c>
      <c r="BD299" s="91">
        <f t="shared" si="41"/>
        <v>0</v>
      </c>
      <c r="BE299" s="91">
        <f t="shared" si="41"/>
        <v>66.599161000000009</v>
      </c>
      <c r="BF299" s="91">
        <f t="shared" si="41"/>
        <v>3</v>
      </c>
      <c r="BG299" s="91">
        <f t="shared" si="41"/>
        <v>452.41368487400007</v>
      </c>
      <c r="BH299" s="91">
        <f t="shared" si="41"/>
        <v>169</v>
      </c>
      <c r="BI299" s="91">
        <f t="shared" si="41"/>
        <v>2432.0473870000005</v>
      </c>
      <c r="BJ299" s="91">
        <f t="shared" si="41"/>
        <v>737</v>
      </c>
      <c r="BK299" s="91">
        <f t="shared" si="41"/>
        <v>255.5120115096</v>
      </c>
      <c r="BL299" s="91">
        <f t="shared" si="41"/>
        <v>465</v>
      </c>
      <c r="BM299" s="91">
        <f t="shared" si="41"/>
        <v>801.74412099999995</v>
      </c>
      <c r="BN299" s="91">
        <f t="shared" si="41"/>
        <v>262</v>
      </c>
      <c r="BO299" s="91">
        <f t="shared" si="41"/>
        <v>252.36999928270001</v>
      </c>
      <c r="BP299" s="91">
        <f t="shared" si="41"/>
        <v>1012</v>
      </c>
      <c r="BQ299" s="91">
        <f t="shared" si="41"/>
        <v>16.614246999999999</v>
      </c>
      <c r="BR299" s="91">
        <f t="shared" si="41"/>
        <v>61</v>
      </c>
      <c r="BS299" s="91">
        <f t="shared" si="41"/>
        <v>-1.5509815654013432E-13</v>
      </c>
      <c r="BT299" s="91">
        <f t="shared" si="41"/>
        <v>0</v>
      </c>
      <c r="BU299" s="91">
        <f t="shared" si="41"/>
        <v>1.2825296380469845E-12</v>
      </c>
      <c r="BV299" s="91">
        <f t="shared" si="41"/>
        <v>0</v>
      </c>
      <c r="BW299" s="110">
        <f t="shared" si="34"/>
        <v>4294.9769569998007</v>
      </c>
      <c r="BX299" s="110">
        <f t="shared" si="35"/>
        <v>7.4999999014835339E-5</v>
      </c>
      <c r="BY299" s="56"/>
      <c r="BZ299" s="56"/>
      <c r="CA299" s="56"/>
      <c r="CB299" s="56"/>
      <c r="CC299" s="56"/>
      <c r="CD299" s="56"/>
      <c r="CE299" s="56"/>
      <c r="CF299" s="56"/>
      <c r="CG299" s="56"/>
      <c r="CH299" s="56"/>
      <c r="CI299" s="56"/>
      <c r="CJ299" s="56"/>
      <c r="CK299" s="56"/>
      <c r="CL299" s="56"/>
      <c r="CM299" s="56"/>
      <c r="CN299" s="56"/>
      <c r="CO299" s="56"/>
      <c r="CP299" s="56"/>
      <c r="CQ299" s="56"/>
      <c r="CR299" s="56"/>
      <c r="CS299" s="56"/>
      <c r="CT299" s="56"/>
      <c r="CU299" s="56"/>
      <c r="CV299" s="56"/>
      <c r="CW299" s="56"/>
      <c r="CX299" s="56"/>
      <c r="CY299" s="56"/>
      <c r="CZ299" s="56"/>
      <c r="DA299" s="56"/>
      <c r="DB299" s="56"/>
      <c r="DC299" s="56"/>
      <c r="DD299" s="56"/>
      <c r="DE299" s="56"/>
      <c r="DF299" s="56"/>
      <c r="DG299" s="56"/>
      <c r="DH299" s="56"/>
      <c r="DI299" s="56"/>
      <c r="DJ299" s="56"/>
      <c r="DK299" s="56"/>
      <c r="DL299" s="56"/>
      <c r="DM299" s="56"/>
      <c r="DN299" s="56"/>
      <c r="DO299" s="56"/>
      <c r="DP299" s="56"/>
      <c r="DQ299" s="56"/>
      <c r="DR299" s="56"/>
      <c r="DS299" s="56"/>
      <c r="DT299" s="56"/>
      <c r="DU299" s="56"/>
      <c r="DV299" s="56"/>
      <c r="DW299" s="56"/>
      <c r="DX299" s="56"/>
      <c r="DY299" s="56"/>
      <c r="DZ299" s="56"/>
      <c r="EA299" s="56"/>
      <c r="EB299" s="56"/>
      <c r="EC299" s="56"/>
      <c r="ED299" s="56"/>
      <c r="EE299" s="56"/>
      <c r="EF299" s="56"/>
      <c r="EG299" s="56"/>
      <c r="EH299" s="56"/>
      <c r="EI299" s="56"/>
      <c r="EJ299" s="56"/>
      <c r="EK299" s="56"/>
      <c r="EL299" s="56"/>
      <c r="EM299" s="56"/>
      <c r="EN299" s="56"/>
      <c r="EO299" s="56"/>
      <c r="EP299" s="56"/>
      <c r="EQ299" s="56"/>
      <c r="ER299" s="56"/>
      <c r="ES299" s="56"/>
      <c r="ET299" s="56"/>
      <c r="EU299" s="56"/>
      <c r="EV299" s="56"/>
      <c r="EW299" s="56"/>
      <c r="EX299" s="56"/>
      <c r="EY299" s="56"/>
      <c r="EZ299" s="56"/>
      <c r="FA299" s="56"/>
      <c r="FB299" s="56"/>
      <c r="FC299" s="56"/>
      <c r="FD299" s="56"/>
      <c r="FE299" s="56"/>
      <c r="FF299" s="56"/>
      <c r="FG299" s="56"/>
      <c r="FH299" s="56"/>
      <c r="FI299" s="56"/>
      <c r="FJ299" s="56"/>
      <c r="FK299" s="56"/>
      <c r="FL299" s="56"/>
      <c r="FM299" s="56"/>
      <c r="FN299" s="56"/>
      <c r="FO299" s="56"/>
      <c r="FP299" s="56"/>
      <c r="FQ299" s="56"/>
      <c r="FR299" s="56"/>
      <c r="FS299" s="56"/>
      <c r="FT299" s="56"/>
      <c r="FU299" s="56"/>
      <c r="FV299" s="56"/>
      <c r="FW299" s="56"/>
      <c r="FX299" s="56"/>
      <c r="FY299" s="56"/>
      <c r="FZ299" s="56"/>
      <c r="GA299" s="56"/>
      <c r="GB299" s="56"/>
      <c r="GC299" s="56"/>
      <c r="GD299" s="56"/>
      <c r="GE299" s="56"/>
      <c r="GF299" s="56"/>
      <c r="GG299" s="56"/>
      <c r="GH299" s="56"/>
      <c r="GI299" s="56"/>
      <c r="GJ299" s="56"/>
      <c r="GK299" s="56"/>
      <c r="GL299" s="56"/>
      <c r="GM299" s="56"/>
      <c r="GN299" s="56"/>
      <c r="GO299" s="56"/>
      <c r="GP299" s="56"/>
      <c r="GQ299" s="56"/>
      <c r="GR299" s="56"/>
      <c r="GS299" s="56"/>
      <c r="GT299" s="56"/>
      <c r="GU299" s="56"/>
      <c r="GV299" s="56"/>
      <c r="GW299" s="56"/>
      <c r="GX299" s="56"/>
      <c r="GY299" s="56"/>
      <c r="GZ299" s="56"/>
      <c r="HA299" s="56"/>
      <c r="HB299" s="56"/>
      <c r="HC299" s="56"/>
      <c r="HD299" s="56"/>
      <c r="HE299" s="56"/>
      <c r="HF299" s="56"/>
      <c r="HG299" s="56"/>
      <c r="HH299" s="56"/>
      <c r="HI299" s="56"/>
      <c r="HJ299" s="56"/>
      <c r="HK299" s="56"/>
      <c r="HL299" s="56"/>
      <c r="HM299" s="56"/>
      <c r="HN299" s="56"/>
      <c r="HO299" s="56"/>
      <c r="HP299" s="56"/>
      <c r="HQ299" s="56"/>
      <c r="HR299" s="56"/>
      <c r="HS299" s="56"/>
      <c r="HT299" s="56"/>
      <c r="HU299" s="56"/>
      <c r="HV299" s="56"/>
      <c r="HW299" s="56"/>
      <c r="HX299" s="56"/>
      <c r="HY299" s="56"/>
      <c r="HZ299" s="56"/>
      <c r="IA299" s="56"/>
      <c r="IB299" s="56"/>
      <c r="IC299" s="56"/>
      <c r="ID299" s="56"/>
      <c r="IE299" s="56"/>
      <c r="IF299" s="56"/>
      <c r="IG299" s="56"/>
      <c r="IH299" s="56"/>
      <c r="II299" s="56"/>
      <c r="IJ299" s="56"/>
      <c r="IK299" s="56"/>
      <c r="IL299" s="56"/>
      <c r="IM299" s="56"/>
      <c r="IN299" s="56"/>
      <c r="IO299" s="56"/>
      <c r="IP299" s="56"/>
      <c r="IQ299" s="56"/>
      <c r="IR299" s="56"/>
      <c r="IS299" s="56"/>
      <c r="IT299" s="56"/>
      <c r="IU299" s="56"/>
      <c r="IV299" s="56"/>
    </row>
    <row r="300" spans="1:256" s="49" customFormat="1" ht="20.25" customHeight="1" x14ac:dyDescent="0.15">
      <c r="A300" s="261" t="s">
        <v>90</v>
      </c>
      <c r="B300" s="75" t="s">
        <v>74</v>
      </c>
      <c r="C300" s="74">
        <v>1415.0804889999999</v>
      </c>
      <c r="D300" s="74">
        <v>1802</v>
      </c>
      <c r="E300" s="82">
        <v>84.691571660227694</v>
      </c>
      <c r="F300" s="82">
        <v>2213.452151</v>
      </c>
      <c r="G300" s="74">
        <v>817</v>
      </c>
      <c r="H300" s="74">
        <v>0</v>
      </c>
      <c r="I300" s="74">
        <v>0</v>
      </c>
      <c r="J300" s="74">
        <v>12.5</v>
      </c>
      <c r="K300" s="74">
        <v>4</v>
      </c>
      <c r="L300" s="74">
        <v>712.37102600000003</v>
      </c>
      <c r="M300" s="74">
        <v>889</v>
      </c>
      <c r="N300" s="74"/>
      <c r="O300" s="74">
        <v>1848.1959919999999</v>
      </c>
      <c r="P300" s="74">
        <v>607</v>
      </c>
      <c r="Q300" s="74">
        <v>51.365341999999998</v>
      </c>
      <c r="R300" s="74">
        <v>22</v>
      </c>
      <c r="S300" s="74"/>
      <c r="T300" s="74">
        <v>57.947395999999998</v>
      </c>
      <c r="U300" s="74">
        <v>28</v>
      </c>
      <c r="V300" s="74">
        <v>712.37102600000003</v>
      </c>
      <c r="W300" s="74">
        <v>888</v>
      </c>
      <c r="X300" s="74"/>
      <c r="Y300" s="74">
        <v>1836.1959919999999</v>
      </c>
      <c r="Z300" s="74">
        <v>606</v>
      </c>
      <c r="AA300" s="74">
        <v>0</v>
      </c>
      <c r="AB300" s="74">
        <v>0</v>
      </c>
      <c r="AC300" s="74">
        <v>12</v>
      </c>
      <c r="AD300" s="74">
        <v>1</v>
      </c>
      <c r="AE300" s="74">
        <v>0</v>
      </c>
      <c r="AF300" s="74">
        <v>1</v>
      </c>
      <c r="AG300" s="74">
        <v>0</v>
      </c>
      <c r="AH300" s="74">
        <v>0</v>
      </c>
      <c r="AI300" s="74">
        <v>63.998432000000001</v>
      </c>
      <c r="AJ300" s="74">
        <v>252</v>
      </c>
      <c r="AK300" s="74">
        <v>104.4183</v>
      </c>
      <c r="AL300" s="74">
        <v>143</v>
      </c>
      <c r="AM300" s="74">
        <v>63.998432000000001</v>
      </c>
      <c r="AN300" s="74">
        <v>252</v>
      </c>
      <c r="AO300" s="74">
        <v>104.4183</v>
      </c>
      <c r="AP300" s="74">
        <v>143</v>
      </c>
      <c r="AQ300" s="74">
        <v>3.48</v>
      </c>
      <c r="AR300" s="74">
        <v>3</v>
      </c>
      <c r="AS300" s="74">
        <v>28.11</v>
      </c>
      <c r="AT300" s="74">
        <v>9</v>
      </c>
      <c r="AU300" s="74">
        <v>0</v>
      </c>
      <c r="AV300" s="74">
        <v>0</v>
      </c>
      <c r="AW300" s="74">
        <v>2.08</v>
      </c>
      <c r="AX300" s="74">
        <v>1</v>
      </c>
      <c r="AY300" s="74">
        <v>0</v>
      </c>
      <c r="AZ300" s="74">
        <v>0</v>
      </c>
      <c r="BA300" s="74">
        <v>0</v>
      </c>
      <c r="BB300" s="74">
        <v>0</v>
      </c>
      <c r="BC300" s="74">
        <v>0</v>
      </c>
      <c r="BD300" s="74">
        <v>0</v>
      </c>
      <c r="BE300" s="74">
        <v>0</v>
      </c>
      <c r="BF300" s="74">
        <v>0</v>
      </c>
      <c r="BG300" s="74">
        <v>0.48629600000000001</v>
      </c>
      <c r="BH300" s="74">
        <v>2</v>
      </c>
      <c r="BI300" s="74">
        <v>153.841579</v>
      </c>
      <c r="BJ300" s="74">
        <v>23</v>
      </c>
      <c r="BK300" s="74">
        <v>18.292466999999998</v>
      </c>
      <c r="BL300" s="74">
        <v>106</v>
      </c>
      <c r="BM300" s="74">
        <v>64.306280000000001</v>
      </c>
      <c r="BN300" s="74">
        <v>30</v>
      </c>
      <c r="BO300" s="74">
        <v>616.452268</v>
      </c>
      <c r="BP300" s="74">
        <v>550</v>
      </c>
      <c r="BQ300" s="74">
        <v>0</v>
      </c>
      <c r="BR300" s="74">
        <v>0</v>
      </c>
      <c r="BS300" s="74">
        <v>0</v>
      </c>
      <c r="BT300" s="74">
        <v>0</v>
      </c>
      <c r="BU300" s="74">
        <v>-4.2632564145605999E-14</v>
      </c>
      <c r="BV300" s="74">
        <v>0</v>
      </c>
      <c r="BW300" s="110">
        <f t="shared" si="34"/>
        <v>1415.0804889999999</v>
      </c>
      <c r="BX300" s="110">
        <f t="shared" si="35"/>
        <v>0</v>
      </c>
      <c r="IS300" s="59"/>
      <c r="IT300" s="59"/>
      <c r="IU300" s="59"/>
      <c r="IV300" s="59"/>
    </row>
    <row r="301" spans="1:256" s="49" customFormat="1" ht="20.25" customHeight="1" x14ac:dyDescent="0.15">
      <c r="A301" s="261"/>
      <c r="B301" s="75" t="s">
        <v>33</v>
      </c>
      <c r="C301" s="74">
        <v>577.85439399920006</v>
      </c>
      <c r="D301" s="74">
        <v>1043</v>
      </c>
      <c r="E301" s="82">
        <v>224.76638058814285</v>
      </c>
      <c r="F301" s="82">
        <v>576.39728600000001</v>
      </c>
      <c r="G301" s="74">
        <v>119</v>
      </c>
      <c r="H301" s="76">
        <v>0</v>
      </c>
      <c r="I301" s="76">
        <v>0</v>
      </c>
      <c r="J301" s="76">
        <v>0</v>
      </c>
      <c r="K301" s="76">
        <v>0</v>
      </c>
      <c r="L301" s="74">
        <v>100.69110825200001</v>
      </c>
      <c r="M301" s="74">
        <v>116</v>
      </c>
      <c r="N301" s="74">
        <v>56.246703769121694</v>
      </c>
      <c r="O301" s="74">
        <v>390.41596800000002</v>
      </c>
      <c r="P301" s="74">
        <v>75</v>
      </c>
      <c r="Q301" s="74">
        <v>0.38350000000000001</v>
      </c>
      <c r="R301" s="74">
        <v>6</v>
      </c>
      <c r="S301" s="74">
        <v>14.27469121442075</v>
      </c>
      <c r="T301" s="74">
        <v>9.8329000000000004</v>
      </c>
      <c r="U301" s="74">
        <v>4</v>
      </c>
      <c r="V301" s="76">
        <v>100.69110825200001</v>
      </c>
      <c r="W301" s="76">
        <v>116</v>
      </c>
      <c r="X301" s="74">
        <v>56.325993209908852</v>
      </c>
      <c r="Y301" s="76">
        <v>390.41596800000002</v>
      </c>
      <c r="Z301" s="76">
        <v>75</v>
      </c>
      <c r="AA301" s="74">
        <v>0</v>
      </c>
      <c r="AB301" s="74">
        <v>0</v>
      </c>
      <c r="AC301" s="74">
        <v>0</v>
      </c>
      <c r="AD301" s="74">
        <v>0</v>
      </c>
      <c r="AE301" s="74">
        <v>0</v>
      </c>
      <c r="AF301" s="74">
        <v>0</v>
      </c>
      <c r="AG301" s="74">
        <v>0</v>
      </c>
      <c r="AH301" s="74">
        <v>0</v>
      </c>
      <c r="AI301" s="76">
        <v>95.052152994599993</v>
      </c>
      <c r="AJ301" s="76">
        <v>166</v>
      </c>
      <c r="AK301" s="74">
        <v>12.38124</v>
      </c>
      <c r="AL301" s="74">
        <v>37</v>
      </c>
      <c r="AM301" s="76">
        <v>95.052152994600007</v>
      </c>
      <c r="AN301" s="76">
        <v>166</v>
      </c>
      <c r="AO301" s="74">
        <v>12.38124</v>
      </c>
      <c r="AP301" s="74">
        <v>37</v>
      </c>
      <c r="AQ301" s="76">
        <v>0</v>
      </c>
      <c r="AR301" s="76">
        <v>0</v>
      </c>
      <c r="AS301" s="74">
        <v>0</v>
      </c>
      <c r="AT301" s="74">
        <v>0</v>
      </c>
      <c r="AU301" s="76">
        <v>0</v>
      </c>
      <c r="AV301" s="76">
        <v>0</v>
      </c>
      <c r="AW301" s="74">
        <v>0</v>
      </c>
      <c r="AX301" s="74">
        <v>0</v>
      </c>
      <c r="AY301" s="76">
        <v>0</v>
      </c>
      <c r="AZ301" s="76">
        <v>0</v>
      </c>
      <c r="BA301" s="74">
        <v>0</v>
      </c>
      <c r="BB301" s="74">
        <v>0</v>
      </c>
      <c r="BC301" s="76">
        <v>0</v>
      </c>
      <c r="BD301" s="76">
        <v>0</v>
      </c>
      <c r="BE301" s="74">
        <v>0</v>
      </c>
      <c r="BF301" s="74">
        <v>0</v>
      </c>
      <c r="BG301" s="76">
        <v>8.0975677016000009</v>
      </c>
      <c r="BH301" s="76">
        <v>5</v>
      </c>
      <c r="BI301" s="74">
        <v>73.406644999999997</v>
      </c>
      <c r="BJ301" s="74">
        <v>6</v>
      </c>
      <c r="BK301" s="76">
        <v>2.4884770743</v>
      </c>
      <c r="BL301" s="76">
        <v>4</v>
      </c>
      <c r="BM301" s="74">
        <v>0</v>
      </c>
      <c r="BN301" s="74">
        <v>1</v>
      </c>
      <c r="BO301" s="76">
        <v>371.52508797670004</v>
      </c>
      <c r="BP301" s="76">
        <v>752</v>
      </c>
      <c r="BQ301" s="74">
        <v>100.193433</v>
      </c>
      <c r="BR301" s="74">
        <v>0</v>
      </c>
      <c r="BS301" s="76">
        <v>0</v>
      </c>
      <c r="BT301" s="76">
        <v>0</v>
      </c>
      <c r="BU301" s="74">
        <v>0</v>
      </c>
      <c r="BV301" s="74">
        <v>0</v>
      </c>
      <c r="BW301" s="110">
        <f t="shared" si="34"/>
        <v>577.85439399920006</v>
      </c>
      <c r="BX301" s="110">
        <f t="shared" si="35"/>
        <v>0</v>
      </c>
      <c r="IS301" s="59"/>
      <c r="IT301" s="59"/>
      <c r="IU301" s="59"/>
      <c r="IV301" s="59"/>
    </row>
    <row r="302" spans="1:256" s="49" customFormat="1" ht="20.25" customHeight="1" x14ac:dyDescent="0.15">
      <c r="A302" s="261"/>
      <c r="B302" s="75" t="s">
        <v>32</v>
      </c>
      <c r="C302" s="76">
        <v>246.74</v>
      </c>
      <c r="D302" s="76">
        <v>391</v>
      </c>
      <c r="E302" s="82">
        <v>45.873646083574599</v>
      </c>
      <c r="F302" s="82">
        <v>1361.8621700000001</v>
      </c>
      <c r="G302" s="76">
        <v>852</v>
      </c>
      <c r="H302" s="76">
        <v>0</v>
      </c>
      <c r="I302" s="76">
        <v>0</v>
      </c>
      <c r="J302" s="76">
        <v>0</v>
      </c>
      <c r="K302" s="76">
        <v>0</v>
      </c>
      <c r="L302" s="76">
        <v>246.55730500000001</v>
      </c>
      <c r="M302" s="76">
        <v>389</v>
      </c>
      <c r="N302" s="76">
        <v>49.420927563818999</v>
      </c>
      <c r="O302" s="76">
        <v>1299.012802</v>
      </c>
      <c r="P302" s="76">
        <v>801</v>
      </c>
      <c r="Q302" s="76">
        <v>63.346625000000003</v>
      </c>
      <c r="R302" s="76">
        <v>74</v>
      </c>
      <c r="S302" s="76">
        <v>8346.3608059838807</v>
      </c>
      <c r="T302" s="76">
        <v>323.51246600000002</v>
      </c>
      <c r="U302" s="76">
        <v>161</v>
      </c>
      <c r="V302" s="76">
        <v>246.52899099999999</v>
      </c>
      <c r="W302" s="76">
        <v>388</v>
      </c>
      <c r="X302" s="76">
        <v>49.417494982549201</v>
      </c>
      <c r="Y302" s="76">
        <v>1286.758302</v>
      </c>
      <c r="Z302" s="76">
        <v>798</v>
      </c>
      <c r="AA302" s="76">
        <v>0</v>
      </c>
      <c r="AB302" s="76">
        <v>0</v>
      </c>
      <c r="AC302" s="76">
        <v>0</v>
      </c>
      <c r="AD302" s="76">
        <v>0</v>
      </c>
      <c r="AE302" s="76">
        <v>2.8313999999999999E-2</v>
      </c>
      <c r="AF302" s="76">
        <v>1</v>
      </c>
      <c r="AG302" s="76">
        <v>12.2545</v>
      </c>
      <c r="AH302" s="76">
        <v>3</v>
      </c>
      <c r="AI302" s="76">
        <v>0</v>
      </c>
      <c r="AJ302" s="76">
        <v>0</v>
      </c>
      <c r="AK302" s="76">
        <v>0</v>
      </c>
      <c r="AL302" s="76">
        <v>0</v>
      </c>
      <c r="AM302" s="76">
        <v>0</v>
      </c>
      <c r="AN302" s="76">
        <v>0</v>
      </c>
      <c r="AO302" s="76">
        <v>0</v>
      </c>
      <c r="AP302" s="76">
        <v>0</v>
      </c>
      <c r="AQ302" s="76">
        <v>0</v>
      </c>
      <c r="AR302" s="76">
        <v>0</v>
      </c>
      <c r="AS302" s="76">
        <v>0</v>
      </c>
      <c r="AT302" s="76">
        <v>0</v>
      </c>
      <c r="AU302" s="76">
        <v>0</v>
      </c>
      <c r="AV302" s="76">
        <v>0</v>
      </c>
      <c r="AW302" s="76">
        <v>0</v>
      </c>
      <c r="AX302" s="76">
        <v>0</v>
      </c>
      <c r="AY302" s="76">
        <v>0</v>
      </c>
      <c r="AZ302" s="76">
        <v>0</v>
      </c>
      <c r="BA302" s="76">
        <v>0</v>
      </c>
      <c r="BB302" s="76">
        <v>0</v>
      </c>
      <c r="BC302" s="76">
        <v>0</v>
      </c>
      <c r="BD302" s="76">
        <v>0</v>
      </c>
      <c r="BE302" s="76">
        <v>1.3380609999999999</v>
      </c>
      <c r="BF302" s="76">
        <v>1</v>
      </c>
      <c r="BG302" s="76">
        <v>7.1928000000000006E-2</v>
      </c>
      <c r="BH302" s="76">
        <v>1</v>
      </c>
      <c r="BI302" s="76">
        <v>21.098490999999999</v>
      </c>
      <c r="BJ302" s="76">
        <v>4</v>
      </c>
      <c r="BK302" s="76">
        <v>0.113871</v>
      </c>
      <c r="BL302" s="76">
        <v>1</v>
      </c>
      <c r="BM302" s="76">
        <v>35.245443000000002</v>
      </c>
      <c r="BN302" s="76">
        <v>19</v>
      </c>
      <c r="BO302" s="76">
        <v>0</v>
      </c>
      <c r="BP302" s="76">
        <v>0</v>
      </c>
      <c r="BQ302" s="76">
        <v>5.1673730000000004</v>
      </c>
      <c r="BR302" s="76">
        <v>27</v>
      </c>
      <c r="BS302" s="76">
        <v>0</v>
      </c>
      <c r="BT302" s="76">
        <v>0</v>
      </c>
      <c r="BU302" s="76">
        <v>0</v>
      </c>
      <c r="BV302" s="76">
        <v>0</v>
      </c>
      <c r="BW302" s="110">
        <f t="shared" si="34"/>
        <v>246.74310400000002</v>
      </c>
      <c r="BX302" s="110">
        <f t="shared" si="35"/>
        <v>-3.1040000000075452E-3</v>
      </c>
      <c r="IS302" s="59"/>
      <c r="IT302" s="59"/>
      <c r="IU302" s="59"/>
      <c r="IV302" s="59"/>
    </row>
    <row r="303" spans="1:256" s="49" customFormat="1" ht="20.25" customHeight="1" x14ac:dyDescent="0.15">
      <c r="A303" s="261"/>
      <c r="B303" s="75" t="s">
        <v>36</v>
      </c>
      <c r="C303" s="79">
        <v>385.66167999999999</v>
      </c>
      <c r="D303" s="79">
        <v>1882</v>
      </c>
      <c r="E303" s="82">
        <v>80.225591233051503</v>
      </c>
      <c r="F303" s="82">
        <v>143.39725999999999</v>
      </c>
      <c r="G303" s="79">
        <v>624</v>
      </c>
      <c r="H303" s="79">
        <v>0</v>
      </c>
      <c r="I303" s="79">
        <v>0</v>
      </c>
      <c r="J303" s="79">
        <v>0.8</v>
      </c>
      <c r="K303" s="79">
        <v>0</v>
      </c>
      <c r="L303" s="79">
        <v>13.50808</v>
      </c>
      <c r="M303" s="79">
        <v>28</v>
      </c>
      <c r="N303" s="80">
        <v>42.373866032120603</v>
      </c>
      <c r="O303" s="79">
        <v>22.451799999999999</v>
      </c>
      <c r="P303" s="79">
        <v>6</v>
      </c>
      <c r="Q303" s="79"/>
      <c r="R303" s="79"/>
      <c r="S303" s="101">
        <v>0</v>
      </c>
      <c r="T303" s="79"/>
      <c r="U303" s="79"/>
      <c r="V303" s="115">
        <v>13.50808</v>
      </c>
      <c r="W303" s="115">
        <v>28</v>
      </c>
      <c r="X303" s="80">
        <v>42.373866032120603</v>
      </c>
      <c r="Y303" s="115">
        <v>22.451799999999999</v>
      </c>
      <c r="Z303" s="115">
        <v>6</v>
      </c>
      <c r="AA303" s="79">
        <v>0</v>
      </c>
      <c r="AB303" s="79">
        <v>0</v>
      </c>
      <c r="AC303" s="79">
        <v>0</v>
      </c>
      <c r="AD303" s="79">
        <v>0</v>
      </c>
      <c r="AE303" s="79">
        <v>0</v>
      </c>
      <c r="AF303" s="79">
        <v>0</v>
      </c>
      <c r="AG303" s="79">
        <v>0</v>
      </c>
      <c r="AH303" s="79">
        <v>0</v>
      </c>
      <c r="AI303" s="79">
        <v>370.65600000000001</v>
      </c>
      <c r="AJ303" s="79">
        <v>1851</v>
      </c>
      <c r="AK303" s="79">
        <v>112.7178</v>
      </c>
      <c r="AL303" s="79">
        <v>618</v>
      </c>
      <c r="AM303" s="79">
        <v>359.18639999999999</v>
      </c>
      <c r="AN303" s="79">
        <v>1823</v>
      </c>
      <c r="AO303" s="79">
        <v>363.67239999999998</v>
      </c>
      <c r="AP303" s="79">
        <v>607</v>
      </c>
      <c r="AQ303" s="79">
        <v>0</v>
      </c>
      <c r="AR303" s="79">
        <v>0</v>
      </c>
      <c r="AS303" s="79">
        <v>0</v>
      </c>
      <c r="AT303" s="79">
        <v>0</v>
      </c>
      <c r="AU303" s="79">
        <v>0</v>
      </c>
      <c r="AV303" s="79">
        <v>0</v>
      </c>
      <c r="AW303" s="79">
        <v>0</v>
      </c>
      <c r="AX303" s="79">
        <v>0</v>
      </c>
      <c r="AY303" s="79">
        <v>0</v>
      </c>
      <c r="AZ303" s="79">
        <v>0</v>
      </c>
      <c r="BA303" s="79">
        <v>0</v>
      </c>
      <c r="BB303" s="79">
        <v>0</v>
      </c>
      <c r="BC303" s="79">
        <v>0</v>
      </c>
      <c r="BD303" s="79">
        <v>0</v>
      </c>
      <c r="BE303" s="79">
        <v>0</v>
      </c>
      <c r="BF303" s="79">
        <v>0</v>
      </c>
      <c r="BG303" s="79">
        <v>0</v>
      </c>
      <c r="BH303" s="79">
        <v>0</v>
      </c>
      <c r="BI303" s="79">
        <v>0.04</v>
      </c>
      <c r="BJ303" s="79">
        <v>0</v>
      </c>
      <c r="BK303" s="79">
        <v>1.4976</v>
      </c>
      <c r="BL303" s="79">
        <v>3</v>
      </c>
      <c r="BM303" s="79">
        <v>7.3876600000000003</v>
      </c>
      <c r="BN303" s="79">
        <v>0</v>
      </c>
      <c r="BO303" s="79">
        <v>0</v>
      </c>
      <c r="BP303" s="79">
        <v>0</v>
      </c>
      <c r="BQ303" s="79">
        <v>0</v>
      </c>
      <c r="BR303" s="79">
        <v>0</v>
      </c>
      <c r="BS303" s="79">
        <v>0</v>
      </c>
      <c r="BT303" s="79">
        <v>0</v>
      </c>
      <c r="BU303" s="79">
        <v>0</v>
      </c>
      <c r="BV303" s="79">
        <v>0</v>
      </c>
      <c r="BW303" s="110">
        <f t="shared" si="34"/>
        <v>385.66167999999999</v>
      </c>
      <c r="BX303" s="110">
        <f t="shared" si="35"/>
        <v>0</v>
      </c>
      <c r="IS303" s="59"/>
      <c r="IT303" s="59"/>
      <c r="IU303" s="59"/>
      <c r="IV303" s="59"/>
    </row>
    <row r="304" spans="1:256" ht="20.25" customHeight="1" x14ac:dyDescent="0.15">
      <c r="A304" s="261"/>
      <c r="B304" s="75" t="s">
        <v>31</v>
      </c>
      <c r="C304" s="74">
        <v>7.3045989999999996</v>
      </c>
      <c r="D304" s="74">
        <v>21</v>
      </c>
      <c r="E304" s="82">
        <v>14.963459704110001</v>
      </c>
      <c r="F304" s="82">
        <v>24.415279000000002</v>
      </c>
      <c r="G304" s="74">
        <v>13</v>
      </c>
      <c r="H304" s="74">
        <v>0</v>
      </c>
      <c r="I304" s="74">
        <v>0</v>
      </c>
      <c r="J304" s="74">
        <v>0</v>
      </c>
      <c r="K304" s="74">
        <v>0</v>
      </c>
      <c r="L304" s="74">
        <v>7.3045989999999996</v>
      </c>
      <c r="M304" s="74">
        <v>18</v>
      </c>
      <c r="N304" s="74">
        <v>16.756434164439199</v>
      </c>
      <c r="O304" s="74">
        <v>24.415279000000002</v>
      </c>
      <c r="P304" s="74">
        <v>12</v>
      </c>
      <c r="Q304" s="74">
        <v>0</v>
      </c>
      <c r="R304" s="74">
        <v>0</v>
      </c>
      <c r="S304" s="74">
        <v>0</v>
      </c>
      <c r="T304" s="74">
        <v>0</v>
      </c>
      <c r="U304" s="74">
        <v>0</v>
      </c>
      <c r="V304" s="74">
        <v>7.3045989999999996</v>
      </c>
      <c r="W304" s="74">
        <v>18</v>
      </c>
      <c r="X304" s="74">
        <v>16.756434164439199</v>
      </c>
      <c r="Y304" s="74">
        <v>24.415279000000002</v>
      </c>
      <c r="Z304" s="74">
        <v>12</v>
      </c>
      <c r="AA304" s="74">
        <v>0</v>
      </c>
      <c r="AB304" s="74">
        <v>0</v>
      </c>
      <c r="AC304" s="74">
        <v>0</v>
      </c>
      <c r="AD304" s="74">
        <v>0</v>
      </c>
      <c r="AE304" s="74">
        <v>0</v>
      </c>
      <c r="AF304" s="74">
        <v>0</v>
      </c>
      <c r="AG304" s="74">
        <v>0</v>
      </c>
      <c r="AH304" s="74">
        <v>0</v>
      </c>
      <c r="AI304" s="74">
        <v>0</v>
      </c>
      <c r="AJ304" s="74">
        <v>0</v>
      </c>
      <c r="AK304" s="74">
        <v>0</v>
      </c>
      <c r="AL304" s="74">
        <v>0</v>
      </c>
      <c r="AM304" s="74">
        <v>0</v>
      </c>
      <c r="AN304" s="74">
        <v>0</v>
      </c>
      <c r="AO304" s="74">
        <v>0</v>
      </c>
      <c r="AP304" s="74">
        <v>0</v>
      </c>
      <c r="AQ304" s="74">
        <v>0</v>
      </c>
      <c r="AR304" s="74">
        <v>0</v>
      </c>
      <c r="AS304" s="74">
        <v>0</v>
      </c>
      <c r="AT304" s="74">
        <v>0</v>
      </c>
      <c r="AU304" s="74">
        <v>0</v>
      </c>
      <c r="AV304" s="74">
        <v>0</v>
      </c>
      <c r="AW304" s="74">
        <v>0</v>
      </c>
      <c r="AX304" s="74">
        <v>0</v>
      </c>
      <c r="AY304" s="74">
        <v>0</v>
      </c>
      <c r="AZ304" s="74">
        <v>0</v>
      </c>
      <c r="BA304" s="74">
        <v>0</v>
      </c>
      <c r="BB304" s="74">
        <v>0</v>
      </c>
      <c r="BC304" s="74">
        <v>0</v>
      </c>
      <c r="BD304" s="74">
        <v>0</v>
      </c>
      <c r="BE304" s="74">
        <v>0</v>
      </c>
      <c r="BF304" s="74">
        <v>0</v>
      </c>
      <c r="BG304" s="74">
        <v>0</v>
      </c>
      <c r="BH304" s="74">
        <v>0</v>
      </c>
      <c r="BI304" s="74">
        <v>0</v>
      </c>
      <c r="BJ304" s="74">
        <v>0</v>
      </c>
      <c r="BK304" s="74">
        <v>0</v>
      </c>
      <c r="BL304" s="74">
        <v>3</v>
      </c>
      <c r="BM304" s="74">
        <v>0</v>
      </c>
      <c r="BN304" s="74">
        <v>1</v>
      </c>
      <c r="BO304" s="74">
        <v>0</v>
      </c>
      <c r="BP304" s="74">
        <v>0</v>
      </c>
      <c r="BQ304" s="74">
        <v>0</v>
      </c>
      <c r="BR304" s="74">
        <v>0</v>
      </c>
      <c r="BS304" s="74">
        <v>0</v>
      </c>
      <c r="BT304" s="74">
        <v>0</v>
      </c>
      <c r="BU304" s="74">
        <v>0</v>
      </c>
      <c r="BV304" s="74">
        <v>0</v>
      </c>
      <c r="BW304" s="110">
        <f t="shared" si="34"/>
        <v>7.3045989999999996</v>
      </c>
      <c r="BX304" s="110">
        <f t="shared" si="35"/>
        <v>0</v>
      </c>
      <c r="BY304" s="59"/>
      <c r="BZ304" s="59"/>
      <c r="CA304" s="59"/>
      <c r="CB304" s="59"/>
      <c r="CC304" s="59"/>
      <c r="CD304" s="59"/>
      <c r="CE304" s="59"/>
      <c r="CF304" s="59"/>
      <c r="CG304" s="59"/>
      <c r="CH304" s="59"/>
      <c r="CI304" s="59"/>
      <c r="CJ304" s="59"/>
      <c r="CK304" s="59"/>
      <c r="CL304" s="59"/>
      <c r="CM304" s="59"/>
      <c r="CN304" s="59"/>
      <c r="CO304" s="59"/>
      <c r="CP304" s="59"/>
      <c r="CQ304" s="59"/>
      <c r="CR304" s="59"/>
      <c r="CS304" s="59"/>
      <c r="CT304" s="59"/>
      <c r="CU304" s="59"/>
      <c r="CV304" s="59"/>
      <c r="CW304" s="59"/>
      <c r="CX304" s="59"/>
      <c r="CY304" s="59"/>
      <c r="CZ304" s="59"/>
      <c r="DA304" s="59"/>
      <c r="DB304" s="59"/>
      <c r="DC304" s="59"/>
      <c r="DD304" s="59"/>
      <c r="DE304" s="59"/>
      <c r="DF304" s="59"/>
      <c r="DG304" s="59"/>
      <c r="DH304" s="59"/>
      <c r="DI304" s="59"/>
      <c r="DJ304" s="59"/>
      <c r="DK304" s="59"/>
      <c r="DL304" s="59"/>
      <c r="DM304" s="59"/>
      <c r="DN304" s="59"/>
      <c r="DO304" s="59"/>
      <c r="DP304" s="59"/>
      <c r="DQ304" s="59"/>
      <c r="DR304" s="59"/>
      <c r="DS304" s="59"/>
      <c r="DT304" s="59"/>
      <c r="DU304" s="59"/>
      <c r="DV304" s="59"/>
      <c r="DW304" s="59"/>
      <c r="DX304" s="59"/>
      <c r="DY304" s="59"/>
      <c r="DZ304" s="59"/>
      <c r="EA304" s="59"/>
      <c r="EB304" s="59"/>
      <c r="EC304" s="59"/>
      <c r="ED304" s="59"/>
      <c r="EE304" s="59"/>
      <c r="EF304" s="59"/>
      <c r="EG304" s="59"/>
      <c r="EH304" s="59"/>
      <c r="EI304" s="59"/>
      <c r="EJ304" s="59"/>
      <c r="EK304" s="59"/>
      <c r="EL304" s="59"/>
      <c r="EM304" s="59"/>
      <c r="EN304" s="59"/>
      <c r="EO304" s="59"/>
      <c r="EP304" s="59"/>
      <c r="EQ304" s="59"/>
      <c r="ER304" s="59"/>
      <c r="ES304" s="59"/>
      <c r="ET304" s="59"/>
      <c r="EU304" s="59"/>
      <c r="EV304" s="59"/>
      <c r="EW304" s="59"/>
      <c r="EX304" s="59"/>
      <c r="EY304" s="59"/>
      <c r="EZ304" s="59"/>
      <c r="FA304" s="59"/>
      <c r="FB304" s="59"/>
      <c r="FC304" s="59"/>
      <c r="FD304" s="59"/>
      <c r="FE304" s="59"/>
      <c r="FF304" s="59"/>
      <c r="FG304" s="59"/>
      <c r="FH304" s="59"/>
      <c r="FI304" s="59"/>
      <c r="FJ304" s="59"/>
      <c r="FK304" s="59"/>
      <c r="FL304" s="59"/>
      <c r="FM304" s="59"/>
      <c r="FN304" s="59"/>
      <c r="FO304" s="59"/>
      <c r="FP304" s="59"/>
      <c r="FQ304" s="59"/>
      <c r="FR304" s="59"/>
      <c r="FS304" s="59"/>
      <c r="FT304" s="59"/>
      <c r="FU304" s="59"/>
      <c r="FV304" s="59"/>
      <c r="FW304" s="59"/>
      <c r="FX304" s="59"/>
      <c r="FY304" s="59"/>
      <c r="FZ304" s="59"/>
      <c r="GA304" s="59"/>
      <c r="GB304" s="59"/>
      <c r="GC304" s="59"/>
      <c r="GD304" s="59"/>
      <c r="GE304" s="59"/>
      <c r="GF304" s="59"/>
      <c r="GG304" s="59"/>
      <c r="GH304" s="59"/>
      <c r="GI304" s="59"/>
      <c r="GJ304" s="59"/>
      <c r="GK304" s="59"/>
      <c r="GL304" s="59"/>
      <c r="GM304" s="59"/>
      <c r="GN304" s="59"/>
      <c r="GO304" s="59"/>
      <c r="GP304" s="59"/>
      <c r="GQ304" s="59"/>
      <c r="GR304" s="59"/>
      <c r="GS304" s="59"/>
      <c r="GT304" s="59"/>
      <c r="GU304" s="59"/>
      <c r="GV304" s="59"/>
      <c r="GW304" s="59"/>
      <c r="GX304" s="59"/>
      <c r="GY304" s="59"/>
      <c r="GZ304" s="59"/>
      <c r="HA304" s="59"/>
      <c r="HB304" s="59"/>
      <c r="HC304" s="59"/>
      <c r="HD304" s="59"/>
      <c r="HE304" s="59"/>
      <c r="HF304" s="59"/>
      <c r="HG304" s="59"/>
      <c r="HH304" s="59"/>
      <c r="HI304" s="59"/>
      <c r="HJ304" s="59"/>
      <c r="HK304" s="59"/>
      <c r="HL304" s="59"/>
      <c r="HM304" s="59"/>
      <c r="HN304" s="59"/>
      <c r="HO304" s="59"/>
      <c r="HP304" s="59"/>
      <c r="HQ304" s="59"/>
      <c r="HR304" s="59"/>
      <c r="HS304" s="59"/>
      <c r="HT304" s="59"/>
      <c r="HU304" s="59"/>
      <c r="HV304" s="59"/>
      <c r="HW304" s="59"/>
      <c r="HX304" s="59"/>
      <c r="HY304" s="59"/>
      <c r="HZ304" s="59"/>
      <c r="IA304" s="59"/>
      <c r="IB304" s="59"/>
      <c r="IC304" s="59"/>
      <c r="ID304" s="59"/>
      <c r="IE304" s="59"/>
      <c r="IF304" s="59"/>
      <c r="IG304" s="59"/>
      <c r="IH304" s="59"/>
      <c r="II304" s="59"/>
      <c r="IJ304" s="59"/>
      <c r="IK304" s="59"/>
      <c r="IL304" s="59"/>
      <c r="IM304" s="59"/>
      <c r="IN304" s="59"/>
      <c r="IO304" s="59"/>
      <c r="IP304" s="59"/>
      <c r="IQ304" s="59"/>
      <c r="IR304" s="59"/>
    </row>
    <row r="305" spans="1:256" s="52" customFormat="1" ht="20.25" customHeight="1" x14ac:dyDescent="0.15">
      <c r="A305" s="261"/>
      <c r="B305" s="90" t="s">
        <v>17</v>
      </c>
      <c r="C305" s="91">
        <f t="shared" ref="C305:M305" si="42">C300+C301+C302+C303+C304</f>
        <v>2632.6411619992004</v>
      </c>
      <c r="D305" s="91">
        <f t="shared" si="42"/>
        <v>5139</v>
      </c>
      <c r="E305" s="234">
        <f>C305/各地承保!D303*100</f>
        <v>87.890313415315831</v>
      </c>
      <c r="F305" s="234">
        <f t="shared" si="42"/>
        <v>4319.5241459999997</v>
      </c>
      <c r="G305" s="91">
        <f t="shared" si="42"/>
        <v>2425</v>
      </c>
      <c r="H305" s="91">
        <f t="shared" si="42"/>
        <v>0</v>
      </c>
      <c r="I305" s="91">
        <f t="shared" si="42"/>
        <v>0</v>
      </c>
      <c r="J305" s="91">
        <f t="shared" si="42"/>
        <v>13.3</v>
      </c>
      <c r="K305" s="91">
        <f t="shared" si="42"/>
        <v>4</v>
      </c>
      <c r="L305" s="91">
        <f t="shared" si="42"/>
        <v>1080.4321182520002</v>
      </c>
      <c r="M305" s="91">
        <f t="shared" si="42"/>
        <v>1440</v>
      </c>
      <c r="N305" s="91">
        <f>L305/各地承保!N303*100</f>
        <v>48.135298267514578</v>
      </c>
      <c r="O305" s="91">
        <f>O300+O301+O302+O303+O304</f>
        <v>3584.491841</v>
      </c>
      <c r="P305" s="91">
        <f>P300+P301+P302+P303+P304</f>
        <v>1501</v>
      </c>
      <c r="Q305" s="91">
        <f>Q300+Q301+Q302+Q303+Q304</f>
        <v>115.095467</v>
      </c>
      <c r="R305" s="91">
        <f>R300+R301+R302+R303+R304</f>
        <v>102</v>
      </c>
      <c r="S305" s="91">
        <f>Q305/各地承保!T303*100</f>
        <v>2173.0558219798804</v>
      </c>
      <c r="T305" s="91">
        <f>T300+T301+T302+T303+T304</f>
        <v>391.29276200000004</v>
      </c>
      <c r="U305" s="91">
        <f>U300+U301+U302+U303+U304</f>
        <v>193</v>
      </c>
      <c r="V305" s="91">
        <f>V300+V301+V302+V303+V304</f>
        <v>1080.4038042520001</v>
      </c>
      <c r="W305" s="91">
        <f>W300+W301+W302+W303+W304</f>
        <v>1438</v>
      </c>
      <c r="X305" s="91">
        <f>V305/各地承保!Z303*100</f>
        <v>48.170809168392381</v>
      </c>
      <c r="Y305" s="91">
        <f t="shared" ref="Y305:BV305" si="43">Y300+Y301+Y302+Y303+Y304</f>
        <v>3560.237341</v>
      </c>
      <c r="Z305" s="91">
        <f t="shared" si="43"/>
        <v>1497</v>
      </c>
      <c r="AA305" s="91">
        <f t="shared" si="43"/>
        <v>0</v>
      </c>
      <c r="AB305" s="91">
        <f t="shared" si="43"/>
        <v>0</v>
      </c>
      <c r="AC305" s="91">
        <f t="shared" si="43"/>
        <v>12</v>
      </c>
      <c r="AD305" s="91">
        <f t="shared" si="43"/>
        <v>1</v>
      </c>
      <c r="AE305" s="91">
        <f t="shared" si="43"/>
        <v>2.8313999999999999E-2</v>
      </c>
      <c r="AF305" s="91">
        <f t="shared" si="43"/>
        <v>2</v>
      </c>
      <c r="AG305" s="91">
        <f t="shared" si="43"/>
        <v>12.2545</v>
      </c>
      <c r="AH305" s="91">
        <f t="shared" si="43"/>
        <v>3</v>
      </c>
      <c r="AI305" s="91">
        <f t="shared" si="43"/>
        <v>529.70658499460001</v>
      </c>
      <c r="AJ305" s="91">
        <f t="shared" si="43"/>
        <v>2269</v>
      </c>
      <c r="AK305" s="91">
        <f t="shared" si="43"/>
        <v>229.51733999999999</v>
      </c>
      <c r="AL305" s="91">
        <f t="shared" si="43"/>
        <v>798</v>
      </c>
      <c r="AM305" s="91">
        <f t="shared" si="43"/>
        <v>518.23698499459999</v>
      </c>
      <c r="AN305" s="91">
        <f t="shared" si="43"/>
        <v>2241</v>
      </c>
      <c r="AO305" s="91">
        <f t="shared" si="43"/>
        <v>480.47194000000002</v>
      </c>
      <c r="AP305" s="91">
        <f t="shared" si="43"/>
        <v>787</v>
      </c>
      <c r="AQ305" s="91">
        <f t="shared" si="43"/>
        <v>3.48</v>
      </c>
      <c r="AR305" s="91">
        <f t="shared" si="43"/>
        <v>3</v>
      </c>
      <c r="AS305" s="91">
        <f t="shared" si="43"/>
        <v>28.11</v>
      </c>
      <c r="AT305" s="91">
        <f t="shared" si="43"/>
        <v>9</v>
      </c>
      <c r="AU305" s="91">
        <f t="shared" si="43"/>
        <v>0</v>
      </c>
      <c r="AV305" s="91">
        <f t="shared" si="43"/>
        <v>0</v>
      </c>
      <c r="AW305" s="91">
        <f t="shared" si="43"/>
        <v>2.08</v>
      </c>
      <c r="AX305" s="91">
        <f t="shared" si="43"/>
        <v>1</v>
      </c>
      <c r="AY305" s="91">
        <f t="shared" si="43"/>
        <v>0</v>
      </c>
      <c r="AZ305" s="91">
        <f t="shared" si="43"/>
        <v>0</v>
      </c>
      <c r="BA305" s="91">
        <f t="shared" si="43"/>
        <v>0</v>
      </c>
      <c r="BB305" s="91">
        <f t="shared" si="43"/>
        <v>0</v>
      </c>
      <c r="BC305" s="91">
        <f t="shared" si="43"/>
        <v>0</v>
      </c>
      <c r="BD305" s="91">
        <f t="shared" si="43"/>
        <v>0</v>
      </c>
      <c r="BE305" s="91">
        <f t="shared" si="43"/>
        <v>1.3380609999999999</v>
      </c>
      <c r="BF305" s="91">
        <f t="shared" si="43"/>
        <v>1</v>
      </c>
      <c r="BG305" s="91">
        <f t="shared" si="43"/>
        <v>8.6557917016000001</v>
      </c>
      <c r="BH305" s="91">
        <f t="shared" si="43"/>
        <v>8</v>
      </c>
      <c r="BI305" s="91">
        <f t="shared" si="43"/>
        <v>248.38671499999998</v>
      </c>
      <c r="BJ305" s="91">
        <f t="shared" si="43"/>
        <v>33</v>
      </c>
      <c r="BK305" s="91">
        <f t="shared" si="43"/>
        <v>22.392415074299997</v>
      </c>
      <c r="BL305" s="91">
        <f t="shared" si="43"/>
        <v>117</v>
      </c>
      <c r="BM305" s="91">
        <f t="shared" si="43"/>
        <v>106.93938300000001</v>
      </c>
      <c r="BN305" s="91">
        <f t="shared" si="43"/>
        <v>51</v>
      </c>
      <c r="BO305" s="91">
        <f t="shared" si="43"/>
        <v>987.97735597669998</v>
      </c>
      <c r="BP305" s="91">
        <f t="shared" si="43"/>
        <v>1302</v>
      </c>
      <c r="BQ305" s="91">
        <f t="shared" si="43"/>
        <v>105.360806</v>
      </c>
      <c r="BR305" s="91">
        <f t="shared" si="43"/>
        <v>27</v>
      </c>
      <c r="BS305" s="91">
        <f t="shared" si="43"/>
        <v>0</v>
      </c>
      <c r="BT305" s="91">
        <f t="shared" si="43"/>
        <v>0</v>
      </c>
      <c r="BU305" s="91">
        <f t="shared" si="43"/>
        <v>-4.2632564145605999E-14</v>
      </c>
      <c r="BV305" s="91">
        <f t="shared" si="43"/>
        <v>0</v>
      </c>
      <c r="BW305" s="110">
        <f t="shared" si="34"/>
        <v>2632.6442659992003</v>
      </c>
      <c r="BX305" s="110">
        <f t="shared" si="35"/>
        <v>-3.1039999998938583E-3</v>
      </c>
      <c r="BY305" s="56"/>
      <c r="BZ305" s="56"/>
      <c r="CA305" s="56"/>
      <c r="CB305" s="56"/>
      <c r="CC305" s="56"/>
      <c r="CD305" s="56"/>
      <c r="CE305" s="56"/>
      <c r="CF305" s="56"/>
      <c r="CG305" s="56"/>
      <c r="CH305" s="56"/>
      <c r="CI305" s="56"/>
      <c r="CJ305" s="56"/>
      <c r="CK305" s="56"/>
      <c r="CL305" s="56"/>
      <c r="CM305" s="56"/>
      <c r="CN305" s="56"/>
      <c r="CO305" s="56"/>
      <c r="CP305" s="56"/>
      <c r="CQ305" s="56"/>
      <c r="CR305" s="56"/>
      <c r="CS305" s="56"/>
      <c r="CT305" s="56"/>
      <c r="CU305" s="56"/>
      <c r="CV305" s="56"/>
      <c r="CW305" s="56"/>
      <c r="CX305" s="56"/>
      <c r="CY305" s="56"/>
      <c r="CZ305" s="56"/>
      <c r="DA305" s="56"/>
      <c r="DB305" s="56"/>
      <c r="DC305" s="56"/>
      <c r="DD305" s="56"/>
      <c r="DE305" s="56"/>
      <c r="DF305" s="56"/>
      <c r="DG305" s="56"/>
      <c r="DH305" s="56"/>
      <c r="DI305" s="56"/>
      <c r="DJ305" s="56"/>
      <c r="DK305" s="56"/>
      <c r="DL305" s="56"/>
      <c r="DM305" s="56"/>
      <c r="DN305" s="56"/>
      <c r="DO305" s="56"/>
      <c r="DP305" s="56"/>
      <c r="DQ305" s="56"/>
      <c r="DR305" s="56"/>
      <c r="DS305" s="56"/>
      <c r="DT305" s="56"/>
      <c r="DU305" s="56"/>
      <c r="DV305" s="56"/>
      <c r="DW305" s="56"/>
      <c r="DX305" s="56"/>
      <c r="DY305" s="56"/>
      <c r="DZ305" s="56"/>
      <c r="EA305" s="56"/>
      <c r="EB305" s="56"/>
      <c r="EC305" s="56"/>
      <c r="ED305" s="56"/>
      <c r="EE305" s="56"/>
      <c r="EF305" s="56"/>
      <c r="EG305" s="56"/>
      <c r="EH305" s="56"/>
      <c r="EI305" s="56"/>
      <c r="EJ305" s="56"/>
      <c r="EK305" s="56"/>
      <c r="EL305" s="56"/>
      <c r="EM305" s="56"/>
      <c r="EN305" s="56"/>
      <c r="EO305" s="56"/>
      <c r="EP305" s="56"/>
      <c r="EQ305" s="56"/>
      <c r="ER305" s="56"/>
      <c r="ES305" s="56"/>
      <c r="ET305" s="56"/>
      <c r="EU305" s="56"/>
      <c r="EV305" s="56"/>
      <c r="EW305" s="56"/>
      <c r="EX305" s="56"/>
      <c r="EY305" s="56"/>
      <c r="EZ305" s="56"/>
      <c r="FA305" s="56"/>
      <c r="FB305" s="56"/>
      <c r="FC305" s="56"/>
      <c r="FD305" s="56"/>
      <c r="FE305" s="56"/>
      <c r="FF305" s="56"/>
      <c r="FG305" s="56"/>
      <c r="FH305" s="56"/>
      <c r="FI305" s="56"/>
      <c r="FJ305" s="56"/>
      <c r="FK305" s="56"/>
      <c r="FL305" s="56"/>
      <c r="FM305" s="56"/>
      <c r="FN305" s="56"/>
      <c r="FO305" s="56"/>
      <c r="FP305" s="56"/>
      <c r="FQ305" s="56"/>
      <c r="FR305" s="56"/>
      <c r="FS305" s="56"/>
      <c r="FT305" s="56"/>
      <c r="FU305" s="56"/>
      <c r="FV305" s="56"/>
      <c r="FW305" s="56"/>
      <c r="FX305" s="56"/>
      <c r="FY305" s="56"/>
      <c r="FZ305" s="56"/>
      <c r="GA305" s="56"/>
      <c r="GB305" s="56"/>
      <c r="GC305" s="56"/>
      <c r="GD305" s="56"/>
      <c r="GE305" s="56"/>
      <c r="GF305" s="56"/>
      <c r="GG305" s="56"/>
      <c r="GH305" s="56"/>
      <c r="GI305" s="56"/>
      <c r="GJ305" s="56"/>
      <c r="GK305" s="56"/>
      <c r="GL305" s="56"/>
      <c r="GM305" s="56"/>
      <c r="GN305" s="56"/>
      <c r="GO305" s="56"/>
      <c r="GP305" s="56"/>
      <c r="GQ305" s="56"/>
      <c r="GR305" s="56"/>
      <c r="GS305" s="56"/>
      <c r="GT305" s="56"/>
      <c r="GU305" s="56"/>
      <c r="GV305" s="56"/>
      <c r="GW305" s="56"/>
      <c r="GX305" s="56"/>
      <c r="GY305" s="56"/>
      <c r="GZ305" s="56"/>
      <c r="HA305" s="56"/>
      <c r="HB305" s="56"/>
      <c r="HC305" s="56"/>
      <c r="HD305" s="56"/>
      <c r="HE305" s="56"/>
      <c r="HF305" s="56"/>
      <c r="HG305" s="56"/>
      <c r="HH305" s="56"/>
      <c r="HI305" s="56"/>
      <c r="HJ305" s="56"/>
      <c r="HK305" s="56"/>
      <c r="HL305" s="56"/>
      <c r="HM305" s="56"/>
      <c r="HN305" s="56"/>
      <c r="HO305" s="56"/>
      <c r="HP305" s="56"/>
      <c r="HQ305" s="56"/>
      <c r="HR305" s="56"/>
      <c r="HS305" s="56"/>
      <c r="HT305" s="56"/>
      <c r="HU305" s="56"/>
      <c r="HV305" s="56"/>
      <c r="HW305" s="56"/>
      <c r="HX305" s="56"/>
      <c r="HY305" s="56"/>
      <c r="HZ305" s="56"/>
      <c r="IA305" s="56"/>
      <c r="IB305" s="56"/>
      <c r="IC305" s="56"/>
      <c r="ID305" s="56"/>
      <c r="IE305" s="56"/>
      <c r="IF305" s="56"/>
      <c r="IG305" s="56"/>
      <c r="IH305" s="56"/>
      <c r="II305" s="56"/>
      <c r="IJ305" s="56"/>
      <c r="IK305" s="56"/>
      <c r="IL305" s="56"/>
      <c r="IM305" s="56"/>
      <c r="IN305" s="56"/>
      <c r="IO305" s="56"/>
      <c r="IP305" s="56"/>
      <c r="IQ305" s="56"/>
      <c r="IR305" s="56"/>
      <c r="IS305" s="56"/>
      <c r="IT305" s="56"/>
      <c r="IU305" s="56"/>
      <c r="IV305" s="56"/>
    </row>
    <row r="306" spans="1:256" s="52" customFormat="1" ht="20.25" customHeight="1" x14ac:dyDescent="0.15">
      <c r="A306" s="253" t="s">
        <v>91</v>
      </c>
      <c r="B306" s="69" t="s">
        <v>74</v>
      </c>
      <c r="C306" s="74">
        <v>1088.371991</v>
      </c>
      <c r="D306" s="74">
        <v>3500</v>
      </c>
      <c r="E306" s="82">
        <v>69.911887127249202</v>
      </c>
      <c r="F306" s="82">
        <v>3207.683301</v>
      </c>
      <c r="G306" s="74">
        <v>3455</v>
      </c>
      <c r="H306" s="74">
        <v>52.851351000000001</v>
      </c>
      <c r="I306" s="74">
        <v>2</v>
      </c>
      <c r="J306" s="74">
        <v>96.25</v>
      </c>
      <c r="K306" s="74">
        <v>17</v>
      </c>
      <c r="L306" s="74">
        <v>448.05763899999999</v>
      </c>
      <c r="M306" s="74">
        <v>374</v>
      </c>
      <c r="N306" s="74"/>
      <c r="O306" s="74">
        <v>1703.2848650000001</v>
      </c>
      <c r="P306" s="74">
        <v>626</v>
      </c>
      <c r="Q306" s="74">
        <v>27.184989000000002</v>
      </c>
      <c r="R306" s="74">
        <v>31</v>
      </c>
      <c r="S306" s="74"/>
      <c r="T306" s="74">
        <v>60.178207999999998</v>
      </c>
      <c r="U306" s="74">
        <v>40</v>
      </c>
      <c r="V306" s="74">
        <v>447.99019900000002</v>
      </c>
      <c r="W306" s="74">
        <v>371</v>
      </c>
      <c r="X306" s="74"/>
      <c r="Y306" s="74">
        <v>1701.7948650000001</v>
      </c>
      <c r="Z306" s="74">
        <v>622</v>
      </c>
      <c r="AA306" s="74">
        <v>6.744E-2</v>
      </c>
      <c r="AB306" s="74">
        <v>3</v>
      </c>
      <c r="AC306" s="74">
        <v>1.49</v>
      </c>
      <c r="AD306" s="74">
        <v>4</v>
      </c>
      <c r="AE306" s="74">
        <v>0</v>
      </c>
      <c r="AF306" s="74">
        <v>0</v>
      </c>
      <c r="AG306" s="74">
        <v>0</v>
      </c>
      <c r="AH306" s="74">
        <v>0</v>
      </c>
      <c r="AI306" s="74">
        <v>339.16</v>
      </c>
      <c r="AJ306" s="74">
        <v>1010</v>
      </c>
      <c r="AK306" s="74">
        <v>789.09007299999996</v>
      </c>
      <c r="AL306" s="74">
        <v>2661</v>
      </c>
      <c r="AM306" s="74">
        <v>339.16</v>
      </c>
      <c r="AN306" s="74">
        <v>1010</v>
      </c>
      <c r="AO306" s="74">
        <v>789.09007299999996</v>
      </c>
      <c r="AP306" s="74">
        <v>2661</v>
      </c>
      <c r="AQ306" s="74">
        <v>0.7</v>
      </c>
      <c r="AR306" s="74">
        <v>2</v>
      </c>
      <c r="AS306" s="74">
        <v>1.2</v>
      </c>
      <c r="AT306" s="74">
        <v>2</v>
      </c>
      <c r="AU306" s="74">
        <v>0</v>
      </c>
      <c r="AV306" s="74">
        <v>0</v>
      </c>
      <c r="AW306" s="74">
        <v>80.419250000000005</v>
      </c>
      <c r="AX306" s="74">
        <v>5</v>
      </c>
      <c r="AY306" s="74">
        <v>0</v>
      </c>
      <c r="AZ306" s="74">
        <v>0</v>
      </c>
      <c r="BA306" s="74">
        <v>1.0038</v>
      </c>
      <c r="BB306" s="74">
        <v>1</v>
      </c>
      <c r="BC306" s="74">
        <v>0</v>
      </c>
      <c r="BD306" s="74">
        <v>0</v>
      </c>
      <c r="BE306" s="74">
        <v>0</v>
      </c>
      <c r="BF306" s="74">
        <v>0</v>
      </c>
      <c r="BG306" s="74">
        <v>41.626750999999999</v>
      </c>
      <c r="BH306" s="74">
        <v>9</v>
      </c>
      <c r="BI306" s="74">
        <v>151.50315800000001</v>
      </c>
      <c r="BJ306" s="74">
        <v>45</v>
      </c>
      <c r="BK306" s="74">
        <v>68.561935000000005</v>
      </c>
      <c r="BL306" s="74">
        <v>116</v>
      </c>
      <c r="BM306" s="74">
        <v>375.36641500000002</v>
      </c>
      <c r="BN306" s="74">
        <v>95</v>
      </c>
      <c r="BO306" s="74">
        <v>137.41431499999999</v>
      </c>
      <c r="BP306" s="74">
        <v>1987</v>
      </c>
      <c r="BQ306" s="74">
        <v>9.5657399999999999</v>
      </c>
      <c r="BR306" s="74">
        <v>3</v>
      </c>
      <c r="BS306" s="74">
        <v>0</v>
      </c>
      <c r="BT306" s="74">
        <v>0</v>
      </c>
      <c r="BU306" s="74">
        <v>-1.6520118606422299E-13</v>
      </c>
      <c r="BV306" s="74">
        <v>0</v>
      </c>
      <c r="BW306" s="110">
        <f t="shared" si="34"/>
        <v>1088.371991</v>
      </c>
      <c r="BX306" s="110">
        <f t="shared" si="35"/>
        <v>0</v>
      </c>
      <c r="BY306" s="56"/>
      <c r="BZ306" s="56"/>
      <c r="CA306" s="56"/>
      <c r="CB306" s="56"/>
      <c r="CC306" s="56"/>
      <c r="CD306" s="56"/>
      <c r="CE306" s="56"/>
      <c r="CF306" s="56"/>
      <c r="CG306" s="56"/>
      <c r="CH306" s="56"/>
      <c r="CI306" s="56"/>
      <c r="CJ306" s="56"/>
      <c r="CK306" s="56"/>
      <c r="CL306" s="56"/>
      <c r="CM306" s="56"/>
      <c r="CN306" s="56"/>
      <c r="CO306" s="56"/>
      <c r="CP306" s="56"/>
      <c r="CQ306" s="56"/>
      <c r="CR306" s="56"/>
      <c r="CS306" s="56"/>
      <c r="CT306" s="56"/>
      <c r="CU306" s="56"/>
      <c r="CV306" s="56"/>
      <c r="CW306" s="56"/>
      <c r="CX306" s="56"/>
      <c r="CY306" s="56"/>
      <c r="CZ306" s="56"/>
      <c r="DA306" s="56"/>
      <c r="DB306" s="56"/>
      <c r="DC306" s="56"/>
      <c r="DD306" s="56"/>
      <c r="DE306" s="56"/>
      <c r="DF306" s="56"/>
      <c r="DG306" s="56"/>
      <c r="DH306" s="56"/>
      <c r="DI306" s="56"/>
      <c r="DJ306" s="56"/>
      <c r="DK306" s="56"/>
      <c r="DL306" s="56"/>
      <c r="DM306" s="56"/>
      <c r="DN306" s="56"/>
      <c r="DO306" s="56"/>
      <c r="DP306" s="56"/>
      <c r="DQ306" s="56"/>
      <c r="DR306" s="56"/>
      <c r="DS306" s="56"/>
      <c r="DT306" s="56"/>
      <c r="DU306" s="56"/>
      <c r="DV306" s="56"/>
      <c r="DW306" s="56"/>
      <c r="DX306" s="56"/>
      <c r="DY306" s="56"/>
      <c r="DZ306" s="56"/>
      <c r="EA306" s="56"/>
      <c r="EB306" s="56"/>
      <c r="EC306" s="56"/>
      <c r="ED306" s="56"/>
      <c r="EE306" s="56"/>
      <c r="EF306" s="56"/>
      <c r="EG306" s="56"/>
      <c r="EH306" s="56"/>
      <c r="EI306" s="56"/>
      <c r="EJ306" s="56"/>
      <c r="EK306" s="56"/>
      <c r="EL306" s="56"/>
      <c r="EM306" s="56"/>
      <c r="EN306" s="56"/>
      <c r="EO306" s="56"/>
      <c r="EP306" s="56"/>
      <c r="EQ306" s="56"/>
      <c r="ER306" s="56"/>
      <c r="ES306" s="56"/>
      <c r="ET306" s="56"/>
      <c r="EU306" s="56"/>
      <c r="EV306" s="56"/>
      <c r="EW306" s="56"/>
      <c r="EX306" s="56"/>
      <c r="EY306" s="56"/>
      <c r="EZ306" s="56"/>
      <c r="FA306" s="56"/>
      <c r="FB306" s="56"/>
      <c r="FC306" s="56"/>
      <c r="FD306" s="56"/>
      <c r="FE306" s="56"/>
      <c r="FF306" s="56"/>
      <c r="FG306" s="56"/>
      <c r="FH306" s="56"/>
      <c r="FI306" s="56"/>
      <c r="FJ306" s="56"/>
      <c r="FK306" s="56"/>
      <c r="FL306" s="56"/>
      <c r="FM306" s="56"/>
      <c r="FN306" s="56"/>
      <c r="FO306" s="56"/>
      <c r="FP306" s="56"/>
      <c r="FQ306" s="56"/>
      <c r="FR306" s="56"/>
      <c r="FS306" s="56"/>
      <c r="FT306" s="56"/>
      <c r="FU306" s="56"/>
      <c r="FV306" s="56"/>
      <c r="FW306" s="56"/>
      <c r="FX306" s="56"/>
      <c r="FY306" s="56"/>
      <c r="FZ306" s="56"/>
      <c r="GA306" s="56"/>
      <c r="GB306" s="56"/>
      <c r="GC306" s="56"/>
      <c r="GD306" s="56"/>
      <c r="GE306" s="56"/>
      <c r="GF306" s="56"/>
      <c r="GG306" s="56"/>
      <c r="GH306" s="56"/>
      <c r="GI306" s="56"/>
      <c r="GJ306" s="56"/>
      <c r="GK306" s="56"/>
      <c r="GL306" s="56"/>
      <c r="GM306" s="56"/>
      <c r="GN306" s="56"/>
      <c r="GO306" s="56"/>
      <c r="GP306" s="56"/>
      <c r="GQ306" s="56"/>
      <c r="GR306" s="56"/>
      <c r="GS306" s="56"/>
      <c r="GT306" s="56"/>
      <c r="GU306" s="56"/>
      <c r="GV306" s="56"/>
      <c r="GW306" s="56"/>
      <c r="GX306" s="56"/>
      <c r="GY306" s="56"/>
      <c r="GZ306" s="56"/>
      <c r="HA306" s="56"/>
      <c r="HB306" s="56"/>
      <c r="HC306" s="56"/>
      <c r="HD306" s="56"/>
      <c r="HE306" s="56"/>
      <c r="HF306" s="56"/>
      <c r="HG306" s="56"/>
      <c r="HH306" s="56"/>
      <c r="HI306" s="56"/>
      <c r="HJ306" s="56"/>
      <c r="HK306" s="56"/>
      <c r="HL306" s="56"/>
      <c r="HM306" s="56"/>
      <c r="HN306" s="56"/>
      <c r="HO306" s="56"/>
      <c r="HP306" s="56"/>
      <c r="HQ306" s="56"/>
      <c r="HR306" s="56"/>
      <c r="HS306" s="56"/>
      <c r="HT306" s="56"/>
      <c r="HU306" s="56"/>
      <c r="HV306" s="56"/>
      <c r="HW306" s="56"/>
      <c r="HX306" s="56"/>
      <c r="HY306" s="56"/>
      <c r="HZ306" s="56"/>
      <c r="IA306" s="56"/>
      <c r="IB306" s="56"/>
      <c r="IC306" s="56"/>
      <c r="ID306" s="56"/>
      <c r="IE306" s="56"/>
      <c r="IF306" s="56"/>
      <c r="IG306" s="56"/>
      <c r="IH306" s="56"/>
      <c r="II306" s="56"/>
      <c r="IJ306" s="56"/>
      <c r="IK306" s="56"/>
      <c r="IL306" s="56"/>
      <c r="IM306" s="56"/>
      <c r="IN306" s="56"/>
      <c r="IO306" s="56"/>
      <c r="IP306" s="56"/>
      <c r="IQ306" s="56"/>
      <c r="IR306" s="56"/>
      <c r="IS306" s="56"/>
      <c r="IT306" s="56"/>
      <c r="IU306" s="56"/>
      <c r="IV306" s="56"/>
    </row>
    <row r="307" spans="1:256" s="52" customFormat="1" ht="20.25" customHeight="1" x14ac:dyDescent="0.15">
      <c r="A307" s="254"/>
      <c r="B307" s="69" t="s">
        <v>33</v>
      </c>
      <c r="C307" s="74">
        <v>709.21213200109992</v>
      </c>
      <c r="D307" s="74">
        <v>1741</v>
      </c>
      <c r="E307" s="82">
        <v>41.902607184546682</v>
      </c>
      <c r="F307" s="82">
        <v>1591.776944</v>
      </c>
      <c r="G307" s="74">
        <v>303</v>
      </c>
      <c r="H307" s="76">
        <v>0</v>
      </c>
      <c r="I307" s="76">
        <v>0</v>
      </c>
      <c r="J307" s="76">
        <v>31.905207000000001</v>
      </c>
      <c r="K307" s="76">
        <v>1</v>
      </c>
      <c r="L307" s="74">
        <v>125.38097106280001</v>
      </c>
      <c r="M307" s="74">
        <v>107</v>
      </c>
      <c r="N307" s="74">
        <v>46.643199442309687</v>
      </c>
      <c r="O307" s="74">
        <v>973.33607200000006</v>
      </c>
      <c r="P307" s="74">
        <v>198</v>
      </c>
      <c r="Q307" s="74">
        <v>8.1000000000000003E-2</v>
      </c>
      <c r="R307" s="74">
        <v>4</v>
      </c>
      <c r="S307" s="74">
        <v>6.6542946078032701</v>
      </c>
      <c r="T307" s="74">
        <v>46.607659000000005</v>
      </c>
      <c r="U307" s="74">
        <v>10</v>
      </c>
      <c r="V307" s="76">
        <v>125.38097106280001</v>
      </c>
      <c r="W307" s="76">
        <v>107</v>
      </c>
      <c r="X307" s="74">
        <v>47.304169381570304</v>
      </c>
      <c r="Y307" s="76">
        <v>973.33607200000006</v>
      </c>
      <c r="Z307" s="76">
        <v>198</v>
      </c>
      <c r="AA307" s="74">
        <v>0</v>
      </c>
      <c r="AB307" s="74">
        <v>0</v>
      </c>
      <c r="AC307" s="74">
        <v>0</v>
      </c>
      <c r="AD307" s="74">
        <v>0</v>
      </c>
      <c r="AE307" s="74">
        <v>0</v>
      </c>
      <c r="AF307" s="74">
        <v>0</v>
      </c>
      <c r="AG307" s="74">
        <v>0</v>
      </c>
      <c r="AH307" s="74">
        <v>0</v>
      </c>
      <c r="AI307" s="76">
        <v>423.65171740239998</v>
      </c>
      <c r="AJ307" s="76">
        <v>241</v>
      </c>
      <c r="AK307" s="74">
        <v>127.815</v>
      </c>
      <c r="AL307" s="74">
        <v>80</v>
      </c>
      <c r="AM307" s="76">
        <v>423.65171740239998</v>
      </c>
      <c r="AN307" s="76">
        <v>241</v>
      </c>
      <c r="AO307" s="74">
        <v>124.08999999999999</v>
      </c>
      <c r="AP307" s="74">
        <v>79</v>
      </c>
      <c r="AQ307" s="76">
        <v>0</v>
      </c>
      <c r="AR307" s="76">
        <v>0</v>
      </c>
      <c r="AS307" s="74">
        <v>7.1353780000000002</v>
      </c>
      <c r="AT307" s="74">
        <v>4</v>
      </c>
      <c r="AU307" s="76">
        <v>0</v>
      </c>
      <c r="AV307" s="76">
        <v>0</v>
      </c>
      <c r="AW307" s="74">
        <v>0.5</v>
      </c>
      <c r="AX307" s="74">
        <v>1</v>
      </c>
      <c r="AY307" s="76">
        <v>0</v>
      </c>
      <c r="AZ307" s="76">
        <v>0</v>
      </c>
      <c r="BA307" s="74">
        <v>0</v>
      </c>
      <c r="BB307" s="74">
        <v>0</v>
      </c>
      <c r="BC307" s="76">
        <v>0</v>
      </c>
      <c r="BD307" s="76">
        <v>0</v>
      </c>
      <c r="BE307" s="74">
        <v>0</v>
      </c>
      <c r="BF307" s="74">
        <v>0</v>
      </c>
      <c r="BG307" s="76">
        <v>0</v>
      </c>
      <c r="BH307" s="76">
        <v>0</v>
      </c>
      <c r="BI307" s="74">
        <v>127.861075</v>
      </c>
      <c r="BJ307" s="74">
        <v>13</v>
      </c>
      <c r="BK307" s="76">
        <v>22.431826254499999</v>
      </c>
      <c r="BL307" s="76">
        <v>3</v>
      </c>
      <c r="BM307" s="74">
        <v>20.047723000000001</v>
      </c>
      <c r="BN307" s="74">
        <v>4</v>
      </c>
      <c r="BO307" s="76">
        <v>137.74761728139998</v>
      </c>
      <c r="BP307" s="76">
        <v>1390</v>
      </c>
      <c r="BQ307" s="74">
        <v>303.176489</v>
      </c>
      <c r="BR307" s="74">
        <v>2</v>
      </c>
      <c r="BS307" s="76">
        <v>0</v>
      </c>
      <c r="BT307" s="76">
        <v>0</v>
      </c>
      <c r="BU307" s="74">
        <v>0</v>
      </c>
      <c r="BV307" s="74">
        <v>0</v>
      </c>
      <c r="BW307" s="110">
        <f t="shared" si="34"/>
        <v>709.21213200109992</v>
      </c>
      <c r="BX307" s="110">
        <f t="shared" si="35"/>
        <v>0</v>
      </c>
      <c r="BY307" s="56"/>
      <c r="BZ307" s="56"/>
      <c r="CA307" s="56"/>
      <c r="CB307" s="56"/>
      <c r="CC307" s="56"/>
      <c r="CD307" s="56"/>
      <c r="CE307" s="56"/>
      <c r="CF307" s="56"/>
      <c r="CG307" s="56"/>
      <c r="CH307" s="56"/>
      <c r="CI307" s="56"/>
      <c r="CJ307" s="56"/>
      <c r="CK307" s="56"/>
      <c r="CL307" s="56"/>
      <c r="CM307" s="56"/>
      <c r="CN307" s="56"/>
      <c r="CO307" s="56"/>
      <c r="CP307" s="56"/>
      <c r="CQ307" s="56"/>
      <c r="CR307" s="56"/>
      <c r="CS307" s="56"/>
      <c r="CT307" s="56"/>
      <c r="CU307" s="56"/>
      <c r="CV307" s="56"/>
      <c r="CW307" s="56"/>
      <c r="CX307" s="56"/>
      <c r="CY307" s="56"/>
      <c r="CZ307" s="56"/>
      <c r="DA307" s="56"/>
      <c r="DB307" s="56"/>
      <c r="DC307" s="56"/>
      <c r="DD307" s="56"/>
      <c r="DE307" s="56"/>
      <c r="DF307" s="56"/>
      <c r="DG307" s="56"/>
      <c r="DH307" s="56"/>
      <c r="DI307" s="56"/>
      <c r="DJ307" s="56"/>
      <c r="DK307" s="56"/>
      <c r="DL307" s="56"/>
      <c r="DM307" s="56"/>
      <c r="DN307" s="56"/>
      <c r="DO307" s="56"/>
      <c r="DP307" s="56"/>
      <c r="DQ307" s="56"/>
      <c r="DR307" s="56"/>
      <c r="DS307" s="56"/>
      <c r="DT307" s="56"/>
      <c r="DU307" s="56"/>
      <c r="DV307" s="56"/>
      <c r="DW307" s="56"/>
      <c r="DX307" s="56"/>
      <c r="DY307" s="56"/>
      <c r="DZ307" s="56"/>
      <c r="EA307" s="56"/>
      <c r="EB307" s="56"/>
      <c r="EC307" s="56"/>
      <c r="ED307" s="56"/>
      <c r="EE307" s="56"/>
      <c r="EF307" s="56"/>
      <c r="EG307" s="56"/>
      <c r="EH307" s="56"/>
      <c r="EI307" s="56"/>
      <c r="EJ307" s="56"/>
      <c r="EK307" s="56"/>
      <c r="EL307" s="56"/>
      <c r="EM307" s="56"/>
      <c r="EN307" s="56"/>
      <c r="EO307" s="56"/>
      <c r="EP307" s="56"/>
      <c r="EQ307" s="56"/>
      <c r="ER307" s="56"/>
      <c r="ES307" s="56"/>
      <c r="ET307" s="56"/>
      <c r="EU307" s="56"/>
      <c r="EV307" s="56"/>
      <c r="EW307" s="56"/>
      <c r="EX307" s="56"/>
      <c r="EY307" s="56"/>
      <c r="EZ307" s="56"/>
      <c r="FA307" s="56"/>
      <c r="FB307" s="56"/>
      <c r="FC307" s="56"/>
      <c r="FD307" s="56"/>
      <c r="FE307" s="56"/>
      <c r="FF307" s="56"/>
      <c r="FG307" s="56"/>
      <c r="FH307" s="56"/>
      <c r="FI307" s="56"/>
      <c r="FJ307" s="56"/>
      <c r="FK307" s="56"/>
      <c r="FL307" s="56"/>
      <c r="FM307" s="56"/>
      <c r="FN307" s="56"/>
      <c r="FO307" s="56"/>
      <c r="FP307" s="56"/>
      <c r="FQ307" s="56"/>
      <c r="FR307" s="56"/>
      <c r="FS307" s="56"/>
      <c r="FT307" s="56"/>
      <c r="FU307" s="56"/>
      <c r="FV307" s="56"/>
      <c r="FW307" s="56"/>
      <c r="FX307" s="56"/>
      <c r="FY307" s="56"/>
      <c r="FZ307" s="56"/>
      <c r="GA307" s="56"/>
      <c r="GB307" s="56"/>
      <c r="GC307" s="56"/>
      <c r="GD307" s="56"/>
      <c r="GE307" s="56"/>
      <c r="GF307" s="56"/>
      <c r="GG307" s="56"/>
      <c r="GH307" s="56"/>
      <c r="GI307" s="56"/>
      <c r="GJ307" s="56"/>
      <c r="GK307" s="56"/>
      <c r="GL307" s="56"/>
      <c r="GM307" s="56"/>
      <c r="GN307" s="56"/>
      <c r="GO307" s="56"/>
      <c r="GP307" s="56"/>
      <c r="GQ307" s="56"/>
      <c r="GR307" s="56"/>
      <c r="GS307" s="56"/>
      <c r="GT307" s="56"/>
      <c r="GU307" s="56"/>
      <c r="GV307" s="56"/>
      <c r="GW307" s="56"/>
      <c r="GX307" s="56"/>
      <c r="GY307" s="56"/>
      <c r="GZ307" s="56"/>
      <c r="HA307" s="56"/>
      <c r="HB307" s="56"/>
      <c r="HC307" s="56"/>
      <c r="HD307" s="56"/>
      <c r="HE307" s="56"/>
      <c r="HF307" s="56"/>
      <c r="HG307" s="56"/>
      <c r="HH307" s="56"/>
      <c r="HI307" s="56"/>
      <c r="HJ307" s="56"/>
      <c r="HK307" s="56"/>
      <c r="HL307" s="56"/>
      <c r="HM307" s="56"/>
      <c r="HN307" s="56"/>
      <c r="HO307" s="56"/>
      <c r="HP307" s="56"/>
      <c r="HQ307" s="56"/>
      <c r="HR307" s="56"/>
      <c r="HS307" s="56"/>
      <c r="HT307" s="56"/>
      <c r="HU307" s="56"/>
      <c r="HV307" s="56"/>
      <c r="HW307" s="56"/>
      <c r="HX307" s="56"/>
      <c r="HY307" s="56"/>
      <c r="HZ307" s="56"/>
      <c r="IA307" s="56"/>
      <c r="IB307" s="56"/>
      <c r="IC307" s="56"/>
      <c r="ID307" s="56"/>
      <c r="IE307" s="56"/>
      <c r="IF307" s="56"/>
      <c r="IG307" s="56"/>
      <c r="IH307" s="56"/>
      <c r="II307" s="56"/>
      <c r="IJ307" s="56"/>
      <c r="IK307" s="56"/>
      <c r="IL307" s="56"/>
      <c r="IM307" s="56"/>
      <c r="IN307" s="56"/>
      <c r="IO307" s="56"/>
      <c r="IP307" s="56"/>
      <c r="IQ307" s="56"/>
      <c r="IR307" s="56"/>
      <c r="IS307" s="56"/>
      <c r="IT307" s="56"/>
      <c r="IU307" s="56"/>
      <c r="IV307" s="56"/>
    </row>
    <row r="308" spans="1:256" s="52" customFormat="1" ht="20.25" customHeight="1" x14ac:dyDescent="0.15">
      <c r="A308" s="254"/>
      <c r="B308" s="69" t="s">
        <v>32</v>
      </c>
      <c r="C308" s="76">
        <v>192.082379</v>
      </c>
      <c r="D308" s="76">
        <v>189</v>
      </c>
      <c r="E308" s="82">
        <v>44.059118163222003</v>
      </c>
      <c r="F308" s="82">
        <v>872.91085599999997</v>
      </c>
      <c r="G308" s="76">
        <v>579</v>
      </c>
      <c r="H308" s="76">
        <v>0.06</v>
      </c>
      <c r="I308" s="76">
        <v>1</v>
      </c>
      <c r="J308" s="76">
        <v>0.2</v>
      </c>
      <c r="K308" s="76">
        <v>1</v>
      </c>
      <c r="L308" s="76">
        <v>182.61427399999999</v>
      </c>
      <c r="M308" s="76">
        <v>180</v>
      </c>
      <c r="N308" s="76">
        <v>50.269198456887104</v>
      </c>
      <c r="O308" s="76">
        <v>699.53337799999997</v>
      </c>
      <c r="P308" s="76">
        <v>506</v>
      </c>
      <c r="Q308" s="76">
        <v>37.150443000000003</v>
      </c>
      <c r="R308" s="76">
        <v>59</v>
      </c>
      <c r="S308" s="76">
        <v>5649.7333327250299</v>
      </c>
      <c r="T308" s="76">
        <v>172.165998</v>
      </c>
      <c r="U308" s="76">
        <v>122</v>
      </c>
      <c r="V308" s="76">
        <v>182.61427399999999</v>
      </c>
      <c r="W308" s="76">
        <v>180</v>
      </c>
      <c r="X308" s="76">
        <v>50.269198456887104</v>
      </c>
      <c r="Y308" s="76">
        <v>699.53337799999997</v>
      </c>
      <c r="Z308" s="76">
        <v>506</v>
      </c>
      <c r="AA308" s="76">
        <v>0</v>
      </c>
      <c r="AB308" s="76">
        <v>0</v>
      </c>
      <c r="AC308" s="76">
        <v>0</v>
      </c>
      <c r="AD308" s="76">
        <v>0</v>
      </c>
      <c r="AE308" s="76">
        <v>0</v>
      </c>
      <c r="AF308" s="76">
        <v>0</v>
      </c>
      <c r="AG308" s="76">
        <v>0</v>
      </c>
      <c r="AH308" s="76">
        <v>0</v>
      </c>
      <c r="AI308" s="76">
        <v>0</v>
      </c>
      <c r="AJ308" s="76">
        <v>0</v>
      </c>
      <c r="AK308" s="76">
        <v>0</v>
      </c>
      <c r="AL308" s="76">
        <v>0</v>
      </c>
      <c r="AM308" s="76">
        <v>0</v>
      </c>
      <c r="AN308" s="76">
        <v>0</v>
      </c>
      <c r="AO308" s="76">
        <v>0</v>
      </c>
      <c r="AP308" s="76">
        <v>0</v>
      </c>
      <c r="AQ308" s="76">
        <v>2.7847E-2</v>
      </c>
      <c r="AR308" s="76">
        <v>1</v>
      </c>
      <c r="AS308" s="76">
        <v>0</v>
      </c>
      <c r="AT308" s="76">
        <v>0</v>
      </c>
      <c r="AU308" s="76">
        <v>0</v>
      </c>
      <c r="AV308" s="76">
        <v>0</v>
      </c>
      <c r="AW308" s="76">
        <v>0</v>
      </c>
      <c r="AX308" s="76">
        <v>0</v>
      </c>
      <c r="AY308" s="76">
        <v>0</v>
      </c>
      <c r="AZ308" s="76">
        <v>0</v>
      </c>
      <c r="BA308" s="76">
        <v>0</v>
      </c>
      <c r="BB308" s="76">
        <v>0</v>
      </c>
      <c r="BC308" s="76">
        <v>0</v>
      </c>
      <c r="BD308" s="76">
        <v>0</v>
      </c>
      <c r="BE308" s="76">
        <v>0</v>
      </c>
      <c r="BF308" s="76">
        <v>0</v>
      </c>
      <c r="BG308" s="76">
        <v>7.4278599999999999</v>
      </c>
      <c r="BH308" s="76">
        <v>4</v>
      </c>
      <c r="BI308" s="76">
        <v>7.5423</v>
      </c>
      <c r="BJ308" s="76">
        <v>12</v>
      </c>
      <c r="BK308" s="76">
        <v>1.809871</v>
      </c>
      <c r="BL308" s="76">
        <v>2</v>
      </c>
      <c r="BM308" s="76">
        <v>155.499188</v>
      </c>
      <c r="BN308" s="76">
        <v>23</v>
      </c>
      <c r="BO308" s="76">
        <v>0.14252699999999999</v>
      </c>
      <c r="BP308" s="76">
        <v>1</v>
      </c>
      <c r="BQ308" s="76">
        <v>10.13599</v>
      </c>
      <c r="BR308" s="76">
        <v>37</v>
      </c>
      <c r="BS308" s="76">
        <v>0</v>
      </c>
      <c r="BT308" s="76">
        <v>0</v>
      </c>
      <c r="BU308" s="76">
        <v>0</v>
      </c>
      <c r="BV308" s="76">
        <v>0</v>
      </c>
      <c r="BW308" s="110">
        <f t="shared" si="34"/>
        <v>192.082379</v>
      </c>
      <c r="BX308" s="110">
        <f t="shared" si="35"/>
        <v>0</v>
      </c>
      <c r="BY308" s="56"/>
      <c r="BZ308" s="56"/>
      <c r="CA308" s="56"/>
      <c r="CB308" s="56"/>
      <c r="CC308" s="56"/>
      <c r="CD308" s="56"/>
      <c r="CE308" s="56"/>
      <c r="CF308" s="56"/>
      <c r="CG308" s="56"/>
      <c r="CH308" s="56"/>
      <c r="CI308" s="56"/>
      <c r="CJ308" s="56"/>
      <c r="CK308" s="56"/>
      <c r="CL308" s="56"/>
      <c r="CM308" s="56"/>
      <c r="CN308" s="56"/>
      <c r="CO308" s="56"/>
      <c r="CP308" s="56"/>
      <c r="CQ308" s="56"/>
      <c r="CR308" s="56"/>
      <c r="CS308" s="56"/>
      <c r="CT308" s="56"/>
      <c r="CU308" s="56"/>
      <c r="CV308" s="56"/>
      <c r="CW308" s="56"/>
      <c r="CX308" s="56"/>
      <c r="CY308" s="56"/>
      <c r="CZ308" s="56"/>
      <c r="DA308" s="56"/>
      <c r="DB308" s="56"/>
      <c r="DC308" s="56"/>
      <c r="DD308" s="56"/>
      <c r="DE308" s="56"/>
      <c r="DF308" s="56"/>
      <c r="DG308" s="56"/>
      <c r="DH308" s="56"/>
      <c r="DI308" s="56"/>
      <c r="DJ308" s="56"/>
      <c r="DK308" s="56"/>
      <c r="DL308" s="56"/>
      <c r="DM308" s="56"/>
      <c r="DN308" s="56"/>
      <c r="DO308" s="56"/>
      <c r="DP308" s="56"/>
      <c r="DQ308" s="56"/>
      <c r="DR308" s="56"/>
      <c r="DS308" s="56"/>
      <c r="DT308" s="56"/>
      <c r="DU308" s="56"/>
      <c r="DV308" s="56"/>
      <c r="DW308" s="56"/>
      <c r="DX308" s="56"/>
      <c r="DY308" s="56"/>
      <c r="DZ308" s="56"/>
      <c r="EA308" s="56"/>
      <c r="EB308" s="56"/>
      <c r="EC308" s="56"/>
      <c r="ED308" s="56"/>
      <c r="EE308" s="56"/>
      <c r="EF308" s="56"/>
      <c r="EG308" s="56"/>
      <c r="EH308" s="56"/>
      <c r="EI308" s="56"/>
      <c r="EJ308" s="56"/>
      <c r="EK308" s="56"/>
      <c r="EL308" s="56"/>
      <c r="EM308" s="56"/>
      <c r="EN308" s="56"/>
      <c r="EO308" s="56"/>
      <c r="EP308" s="56"/>
      <c r="EQ308" s="56"/>
      <c r="ER308" s="56"/>
      <c r="ES308" s="56"/>
      <c r="ET308" s="56"/>
      <c r="EU308" s="56"/>
      <c r="EV308" s="56"/>
      <c r="EW308" s="56"/>
      <c r="EX308" s="56"/>
      <c r="EY308" s="56"/>
      <c r="EZ308" s="56"/>
      <c r="FA308" s="56"/>
      <c r="FB308" s="56"/>
      <c r="FC308" s="56"/>
      <c r="FD308" s="56"/>
      <c r="FE308" s="56"/>
      <c r="FF308" s="56"/>
      <c r="FG308" s="56"/>
      <c r="FH308" s="56"/>
      <c r="FI308" s="56"/>
      <c r="FJ308" s="56"/>
      <c r="FK308" s="56"/>
      <c r="FL308" s="56"/>
      <c r="FM308" s="56"/>
      <c r="FN308" s="56"/>
      <c r="FO308" s="56"/>
      <c r="FP308" s="56"/>
      <c r="FQ308" s="56"/>
      <c r="FR308" s="56"/>
      <c r="FS308" s="56"/>
      <c r="FT308" s="56"/>
      <c r="FU308" s="56"/>
      <c r="FV308" s="56"/>
      <c r="FW308" s="56"/>
      <c r="FX308" s="56"/>
      <c r="FY308" s="56"/>
      <c r="FZ308" s="56"/>
      <c r="GA308" s="56"/>
      <c r="GB308" s="56"/>
      <c r="GC308" s="56"/>
      <c r="GD308" s="56"/>
      <c r="GE308" s="56"/>
      <c r="GF308" s="56"/>
      <c r="GG308" s="56"/>
      <c r="GH308" s="56"/>
      <c r="GI308" s="56"/>
      <c r="GJ308" s="56"/>
      <c r="GK308" s="56"/>
      <c r="GL308" s="56"/>
      <c r="GM308" s="56"/>
      <c r="GN308" s="56"/>
      <c r="GO308" s="56"/>
      <c r="GP308" s="56"/>
      <c r="GQ308" s="56"/>
      <c r="GR308" s="56"/>
      <c r="GS308" s="56"/>
      <c r="GT308" s="56"/>
      <c r="GU308" s="56"/>
      <c r="GV308" s="56"/>
      <c r="GW308" s="56"/>
      <c r="GX308" s="56"/>
      <c r="GY308" s="56"/>
      <c r="GZ308" s="56"/>
      <c r="HA308" s="56"/>
      <c r="HB308" s="56"/>
      <c r="HC308" s="56"/>
      <c r="HD308" s="56"/>
      <c r="HE308" s="56"/>
      <c r="HF308" s="56"/>
      <c r="HG308" s="56"/>
      <c r="HH308" s="56"/>
      <c r="HI308" s="56"/>
      <c r="HJ308" s="56"/>
      <c r="HK308" s="56"/>
      <c r="HL308" s="56"/>
      <c r="HM308" s="56"/>
      <c r="HN308" s="56"/>
      <c r="HO308" s="56"/>
      <c r="HP308" s="56"/>
      <c r="HQ308" s="56"/>
      <c r="HR308" s="56"/>
      <c r="HS308" s="56"/>
      <c r="HT308" s="56"/>
      <c r="HU308" s="56"/>
      <c r="HV308" s="56"/>
      <c r="HW308" s="56"/>
      <c r="HX308" s="56"/>
      <c r="HY308" s="56"/>
      <c r="HZ308" s="56"/>
      <c r="IA308" s="56"/>
      <c r="IB308" s="56"/>
      <c r="IC308" s="56"/>
      <c r="ID308" s="56"/>
      <c r="IE308" s="56"/>
      <c r="IF308" s="56"/>
      <c r="IG308" s="56"/>
      <c r="IH308" s="56"/>
      <c r="II308" s="56"/>
      <c r="IJ308" s="56"/>
      <c r="IK308" s="56"/>
      <c r="IL308" s="56"/>
      <c r="IM308" s="56"/>
      <c r="IN308" s="56"/>
      <c r="IO308" s="56"/>
      <c r="IP308" s="56"/>
      <c r="IQ308" s="56"/>
      <c r="IR308" s="56"/>
      <c r="IS308" s="56"/>
      <c r="IT308" s="56"/>
      <c r="IU308" s="56"/>
      <c r="IV308" s="56"/>
    </row>
    <row r="309" spans="1:256" s="52" customFormat="1" ht="20.25" customHeight="1" x14ac:dyDescent="0.15">
      <c r="A309" s="254"/>
      <c r="B309" s="69" t="s">
        <v>36</v>
      </c>
      <c r="C309" s="79">
        <v>1.7716240000000001</v>
      </c>
      <c r="D309" s="79">
        <v>4</v>
      </c>
      <c r="E309" s="82">
        <v>4.2428264370775297</v>
      </c>
      <c r="F309" s="82">
        <v>6.8666</v>
      </c>
      <c r="G309" s="79">
        <v>1</v>
      </c>
      <c r="H309" s="79">
        <v>0</v>
      </c>
      <c r="I309" s="79">
        <v>0</v>
      </c>
      <c r="J309" s="79">
        <v>0</v>
      </c>
      <c r="K309" s="79">
        <v>0</v>
      </c>
      <c r="L309" s="79">
        <v>1.3146199999999999</v>
      </c>
      <c r="M309" s="79">
        <v>3</v>
      </c>
      <c r="N309" s="80">
        <v>24.932714368106801</v>
      </c>
      <c r="O309" s="79">
        <v>5.46</v>
      </c>
      <c r="P309" s="79">
        <v>1</v>
      </c>
      <c r="Q309" s="79"/>
      <c r="R309" s="79"/>
      <c r="S309" s="101">
        <v>0</v>
      </c>
      <c r="T309" s="79"/>
      <c r="U309" s="79"/>
      <c r="V309" s="115">
        <v>1.3146199999999999</v>
      </c>
      <c r="W309" s="115">
        <v>3</v>
      </c>
      <c r="X309" s="80">
        <v>24.932714368106801</v>
      </c>
      <c r="Y309" s="115">
        <v>5.46</v>
      </c>
      <c r="Z309" s="115">
        <v>1</v>
      </c>
      <c r="AA309" s="79">
        <v>0</v>
      </c>
      <c r="AB309" s="79">
        <v>0</v>
      </c>
      <c r="AC309" s="79">
        <v>0</v>
      </c>
      <c r="AD309" s="79">
        <v>0</v>
      </c>
      <c r="AE309" s="79">
        <v>0</v>
      </c>
      <c r="AF309" s="79">
        <v>0</v>
      </c>
      <c r="AG309" s="79">
        <v>0</v>
      </c>
      <c r="AH309" s="79">
        <v>0</v>
      </c>
      <c r="AI309" s="79">
        <v>0</v>
      </c>
      <c r="AJ309" s="79">
        <v>0</v>
      </c>
      <c r="AK309" s="79">
        <v>0</v>
      </c>
      <c r="AL309" s="79">
        <v>0</v>
      </c>
      <c r="AM309" s="79">
        <v>0</v>
      </c>
      <c r="AN309" s="79">
        <v>0</v>
      </c>
      <c r="AO309" s="79">
        <v>0</v>
      </c>
      <c r="AP309" s="79">
        <v>0</v>
      </c>
      <c r="AQ309" s="79">
        <v>0</v>
      </c>
      <c r="AR309" s="79">
        <v>0</v>
      </c>
      <c r="AS309" s="79">
        <v>0</v>
      </c>
      <c r="AT309" s="79">
        <v>0</v>
      </c>
      <c r="AU309" s="79">
        <v>0</v>
      </c>
      <c r="AV309" s="79">
        <v>0</v>
      </c>
      <c r="AW309" s="79">
        <v>0</v>
      </c>
      <c r="AX309" s="79">
        <v>0</v>
      </c>
      <c r="AY309" s="79">
        <v>0</v>
      </c>
      <c r="AZ309" s="79">
        <v>0</v>
      </c>
      <c r="BA309" s="79">
        <v>0</v>
      </c>
      <c r="BB309" s="79">
        <v>0</v>
      </c>
      <c r="BC309" s="79">
        <v>0</v>
      </c>
      <c r="BD309" s="79">
        <v>0</v>
      </c>
      <c r="BE309" s="79">
        <v>0</v>
      </c>
      <c r="BF309" s="79">
        <v>0</v>
      </c>
      <c r="BG309" s="79">
        <v>0</v>
      </c>
      <c r="BH309" s="79">
        <v>0</v>
      </c>
      <c r="BI309" s="79">
        <v>0</v>
      </c>
      <c r="BJ309" s="79">
        <v>0</v>
      </c>
      <c r="BK309" s="79">
        <v>0.45700400000000002</v>
      </c>
      <c r="BL309" s="79">
        <v>1</v>
      </c>
      <c r="BM309" s="79">
        <v>1.48</v>
      </c>
      <c r="BN309" s="79">
        <v>0</v>
      </c>
      <c r="BO309" s="79">
        <v>0</v>
      </c>
      <c r="BP309" s="79">
        <v>0</v>
      </c>
      <c r="BQ309" s="79">
        <v>0</v>
      </c>
      <c r="BR309" s="79">
        <v>0</v>
      </c>
      <c r="BS309" s="79">
        <v>0</v>
      </c>
      <c r="BT309" s="79">
        <v>0</v>
      </c>
      <c r="BU309" s="79">
        <v>0</v>
      </c>
      <c r="BV309" s="79">
        <v>0</v>
      </c>
      <c r="BW309" s="110">
        <f t="shared" si="34"/>
        <v>1.7716239999999999</v>
      </c>
      <c r="BX309" s="110">
        <f t="shared" si="35"/>
        <v>0</v>
      </c>
      <c r="BY309" s="56"/>
      <c r="BZ309" s="56"/>
      <c r="CA309" s="56"/>
      <c r="CB309" s="56"/>
      <c r="CC309" s="56"/>
      <c r="CD309" s="56"/>
      <c r="CE309" s="56"/>
      <c r="CF309" s="56"/>
      <c r="CG309" s="56"/>
      <c r="CH309" s="56"/>
      <c r="CI309" s="56"/>
      <c r="CJ309" s="56"/>
      <c r="CK309" s="56"/>
      <c r="CL309" s="56"/>
      <c r="CM309" s="56"/>
      <c r="CN309" s="56"/>
      <c r="CO309" s="56"/>
      <c r="CP309" s="56"/>
      <c r="CQ309" s="56"/>
      <c r="CR309" s="56"/>
      <c r="CS309" s="56"/>
      <c r="CT309" s="56"/>
      <c r="CU309" s="56"/>
      <c r="CV309" s="56"/>
      <c r="CW309" s="56"/>
      <c r="CX309" s="56"/>
      <c r="CY309" s="56"/>
      <c r="CZ309" s="56"/>
      <c r="DA309" s="56"/>
      <c r="DB309" s="56"/>
      <c r="DC309" s="56"/>
      <c r="DD309" s="56"/>
      <c r="DE309" s="56"/>
      <c r="DF309" s="56"/>
      <c r="DG309" s="56"/>
      <c r="DH309" s="56"/>
      <c r="DI309" s="56"/>
      <c r="DJ309" s="56"/>
      <c r="DK309" s="56"/>
      <c r="DL309" s="56"/>
      <c r="DM309" s="56"/>
      <c r="DN309" s="56"/>
      <c r="DO309" s="56"/>
      <c r="DP309" s="56"/>
      <c r="DQ309" s="56"/>
      <c r="DR309" s="56"/>
      <c r="DS309" s="56"/>
      <c r="DT309" s="56"/>
      <c r="DU309" s="56"/>
      <c r="DV309" s="56"/>
      <c r="DW309" s="56"/>
      <c r="DX309" s="56"/>
      <c r="DY309" s="56"/>
      <c r="DZ309" s="56"/>
      <c r="EA309" s="56"/>
      <c r="EB309" s="56"/>
      <c r="EC309" s="56"/>
      <c r="ED309" s="56"/>
      <c r="EE309" s="56"/>
      <c r="EF309" s="56"/>
      <c r="EG309" s="56"/>
      <c r="EH309" s="56"/>
      <c r="EI309" s="56"/>
      <c r="EJ309" s="56"/>
      <c r="EK309" s="56"/>
      <c r="EL309" s="56"/>
      <c r="EM309" s="56"/>
      <c r="EN309" s="56"/>
      <c r="EO309" s="56"/>
      <c r="EP309" s="56"/>
      <c r="EQ309" s="56"/>
      <c r="ER309" s="56"/>
      <c r="ES309" s="56"/>
      <c r="ET309" s="56"/>
      <c r="EU309" s="56"/>
      <c r="EV309" s="56"/>
      <c r="EW309" s="56"/>
      <c r="EX309" s="56"/>
      <c r="EY309" s="56"/>
      <c r="EZ309" s="56"/>
      <c r="FA309" s="56"/>
      <c r="FB309" s="56"/>
      <c r="FC309" s="56"/>
      <c r="FD309" s="56"/>
      <c r="FE309" s="56"/>
      <c r="FF309" s="56"/>
      <c r="FG309" s="56"/>
      <c r="FH309" s="56"/>
      <c r="FI309" s="56"/>
      <c r="FJ309" s="56"/>
      <c r="FK309" s="56"/>
      <c r="FL309" s="56"/>
      <c r="FM309" s="56"/>
      <c r="FN309" s="56"/>
      <c r="FO309" s="56"/>
      <c r="FP309" s="56"/>
      <c r="FQ309" s="56"/>
      <c r="FR309" s="56"/>
      <c r="FS309" s="56"/>
      <c r="FT309" s="56"/>
      <c r="FU309" s="56"/>
      <c r="FV309" s="56"/>
      <c r="FW309" s="56"/>
      <c r="FX309" s="56"/>
      <c r="FY309" s="56"/>
      <c r="FZ309" s="56"/>
      <c r="GA309" s="56"/>
      <c r="GB309" s="56"/>
      <c r="GC309" s="56"/>
      <c r="GD309" s="56"/>
      <c r="GE309" s="56"/>
      <c r="GF309" s="56"/>
      <c r="GG309" s="56"/>
      <c r="GH309" s="56"/>
      <c r="GI309" s="56"/>
      <c r="GJ309" s="56"/>
      <c r="GK309" s="56"/>
      <c r="GL309" s="56"/>
      <c r="GM309" s="56"/>
      <c r="GN309" s="56"/>
      <c r="GO309" s="56"/>
      <c r="GP309" s="56"/>
      <c r="GQ309" s="56"/>
      <c r="GR309" s="56"/>
      <c r="GS309" s="56"/>
      <c r="GT309" s="56"/>
      <c r="GU309" s="56"/>
      <c r="GV309" s="56"/>
      <c r="GW309" s="56"/>
      <c r="GX309" s="56"/>
      <c r="GY309" s="56"/>
      <c r="GZ309" s="56"/>
      <c r="HA309" s="56"/>
      <c r="HB309" s="56"/>
      <c r="HC309" s="56"/>
      <c r="HD309" s="56"/>
      <c r="HE309" s="56"/>
      <c r="HF309" s="56"/>
      <c r="HG309" s="56"/>
      <c r="HH309" s="56"/>
      <c r="HI309" s="56"/>
      <c r="HJ309" s="56"/>
      <c r="HK309" s="56"/>
      <c r="HL309" s="56"/>
      <c r="HM309" s="56"/>
      <c r="HN309" s="56"/>
      <c r="HO309" s="56"/>
      <c r="HP309" s="56"/>
      <c r="HQ309" s="56"/>
      <c r="HR309" s="56"/>
      <c r="HS309" s="56"/>
      <c r="HT309" s="56"/>
      <c r="HU309" s="56"/>
      <c r="HV309" s="56"/>
      <c r="HW309" s="56"/>
      <c r="HX309" s="56"/>
      <c r="HY309" s="56"/>
      <c r="HZ309" s="56"/>
      <c r="IA309" s="56"/>
      <c r="IB309" s="56"/>
      <c r="IC309" s="56"/>
      <c r="ID309" s="56"/>
      <c r="IE309" s="56"/>
      <c r="IF309" s="56"/>
      <c r="IG309" s="56"/>
      <c r="IH309" s="56"/>
      <c r="II309" s="56"/>
      <c r="IJ309" s="56"/>
      <c r="IK309" s="56"/>
      <c r="IL309" s="56"/>
      <c r="IM309" s="56"/>
      <c r="IN309" s="56"/>
      <c r="IO309" s="56"/>
      <c r="IP309" s="56"/>
      <c r="IQ309" s="56"/>
      <c r="IR309" s="56"/>
      <c r="IS309" s="56"/>
      <c r="IT309" s="56"/>
      <c r="IU309" s="56"/>
      <c r="IV309" s="56"/>
    </row>
    <row r="310" spans="1:256" s="52" customFormat="1" ht="20.25" customHeight="1" x14ac:dyDescent="0.15">
      <c r="A310" s="254"/>
      <c r="B310" s="69" t="s">
        <v>31</v>
      </c>
      <c r="C310" s="74">
        <v>29.068038000000001</v>
      </c>
      <c r="D310" s="74">
        <v>52</v>
      </c>
      <c r="E310" s="82">
        <v>22.223468410682202</v>
      </c>
      <c r="F310" s="82">
        <v>124.618205</v>
      </c>
      <c r="G310" s="74">
        <v>21</v>
      </c>
      <c r="H310" s="74">
        <v>0</v>
      </c>
      <c r="I310" s="74">
        <v>0</v>
      </c>
      <c r="J310" s="74">
        <v>0</v>
      </c>
      <c r="K310" s="74">
        <v>0</v>
      </c>
      <c r="L310" s="74">
        <v>28.798055999999999</v>
      </c>
      <c r="M310" s="74">
        <v>48</v>
      </c>
      <c r="N310" s="74">
        <v>23.6985456060169</v>
      </c>
      <c r="O310" s="74">
        <v>108.50920499999999</v>
      </c>
      <c r="P310" s="74">
        <v>15</v>
      </c>
      <c r="Q310" s="74">
        <v>0</v>
      </c>
      <c r="R310" s="74">
        <v>0</v>
      </c>
      <c r="S310" s="74">
        <v>0</v>
      </c>
      <c r="T310" s="74">
        <v>0</v>
      </c>
      <c r="U310" s="74">
        <v>0</v>
      </c>
      <c r="V310" s="74">
        <v>28.798055999999999</v>
      </c>
      <c r="W310" s="74">
        <v>48</v>
      </c>
      <c r="X310" s="74">
        <v>23.6985456060169</v>
      </c>
      <c r="Y310" s="74">
        <v>108.50920499999999</v>
      </c>
      <c r="Z310" s="74">
        <v>15</v>
      </c>
      <c r="AA310" s="74">
        <v>0</v>
      </c>
      <c r="AB310" s="74">
        <v>0</v>
      </c>
      <c r="AC310" s="74">
        <v>0</v>
      </c>
      <c r="AD310" s="74">
        <v>0</v>
      </c>
      <c r="AE310" s="74">
        <v>0</v>
      </c>
      <c r="AF310" s="74">
        <v>0</v>
      </c>
      <c r="AG310" s="74">
        <v>0</v>
      </c>
      <c r="AH310" s="74">
        <v>0</v>
      </c>
      <c r="AI310" s="74">
        <v>0</v>
      </c>
      <c r="AJ310" s="74">
        <v>0</v>
      </c>
      <c r="AK310" s="74">
        <v>0</v>
      </c>
      <c r="AL310" s="74">
        <v>0</v>
      </c>
      <c r="AM310" s="74">
        <v>0</v>
      </c>
      <c r="AN310" s="74">
        <v>0</v>
      </c>
      <c r="AO310" s="74">
        <v>0</v>
      </c>
      <c r="AP310" s="74">
        <v>0</v>
      </c>
      <c r="AQ310" s="74">
        <v>0</v>
      </c>
      <c r="AR310" s="74">
        <v>0</v>
      </c>
      <c r="AS310" s="74">
        <v>0</v>
      </c>
      <c r="AT310" s="74">
        <v>0</v>
      </c>
      <c r="AU310" s="74">
        <v>0</v>
      </c>
      <c r="AV310" s="74">
        <v>0</v>
      </c>
      <c r="AW310" s="74">
        <v>0</v>
      </c>
      <c r="AX310" s="74">
        <v>0</v>
      </c>
      <c r="AY310" s="74">
        <v>0</v>
      </c>
      <c r="AZ310" s="74">
        <v>0</v>
      </c>
      <c r="BA310" s="74">
        <v>0</v>
      </c>
      <c r="BB310" s="74">
        <v>0</v>
      </c>
      <c r="BC310" s="74">
        <v>0</v>
      </c>
      <c r="BD310" s="74">
        <v>0</v>
      </c>
      <c r="BE310" s="74">
        <v>0</v>
      </c>
      <c r="BF310" s="74">
        <v>0</v>
      </c>
      <c r="BG310" s="74">
        <v>0</v>
      </c>
      <c r="BH310" s="74">
        <v>0</v>
      </c>
      <c r="BI310" s="74">
        <v>0</v>
      </c>
      <c r="BJ310" s="74">
        <v>0</v>
      </c>
      <c r="BK310" s="74">
        <v>0</v>
      </c>
      <c r="BL310" s="74">
        <v>0</v>
      </c>
      <c r="BM310" s="74">
        <v>16.109000000000002</v>
      </c>
      <c r="BN310" s="74">
        <v>6</v>
      </c>
      <c r="BO310" s="74">
        <v>0.269982</v>
      </c>
      <c r="BP310" s="74">
        <v>4</v>
      </c>
      <c r="BQ310" s="74">
        <v>0</v>
      </c>
      <c r="BR310" s="74">
        <v>0</v>
      </c>
      <c r="BS310" s="74">
        <v>0</v>
      </c>
      <c r="BT310" s="74">
        <v>0</v>
      </c>
      <c r="BU310" s="74">
        <v>0</v>
      </c>
      <c r="BV310" s="74">
        <v>0</v>
      </c>
      <c r="BW310" s="110">
        <f t="shared" si="34"/>
        <v>29.068037999999998</v>
      </c>
      <c r="BX310" s="110">
        <f t="shared" si="35"/>
        <v>0</v>
      </c>
      <c r="BY310" s="56"/>
      <c r="BZ310" s="56"/>
      <c r="CA310" s="56"/>
      <c r="CB310" s="56"/>
      <c r="CC310" s="56"/>
      <c r="CD310" s="56"/>
      <c r="CE310" s="56"/>
      <c r="CF310" s="56"/>
      <c r="CG310" s="56"/>
      <c r="CH310" s="56"/>
      <c r="CI310" s="56"/>
      <c r="CJ310" s="56"/>
      <c r="CK310" s="56"/>
      <c r="CL310" s="56"/>
      <c r="CM310" s="56"/>
      <c r="CN310" s="56"/>
      <c r="CO310" s="56"/>
      <c r="CP310" s="56"/>
      <c r="CQ310" s="56"/>
      <c r="CR310" s="56"/>
      <c r="CS310" s="56"/>
      <c r="CT310" s="56"/>
      <c r="CU310" s="56"/>
      <c r="CV310" s="56"/>
      <c r="CW310" s="56"/>
      <c r="CX310" s="56"/>
      <c r="CY310" s="56"/>
      <c r="CZ310" s="56"/>
      <c r="DA310" s="56"/>
      <c r="DB310" s="56"/>
      <c r="DC310" s="56"/>
      <c r="DD310" s="56"/>
      <c r="DE310" s="56"/>
      <c r="DF310" s="56"/>
      <c r="DG310" s="56"/>
      <c r="DH310" s="56"/>
      <c r="DI310" s="56"/>
      <c r="DJ310" s="56"/>
      <c r="DK310" s="56"/>
      <c r="DL310" s="56"/>
      <c r="DM310" s="56"/>
      <c r="DN310" s="56"/>
      <c r="DO310" s="56"/>
      <c r="DP310" s="56"/>
      <c r="DQ310" s="56"/>
      <c r="DR310" s="56"/>
      <c r="DS310" s="56"/>
      <c r="DT310" s="56"/>
      <c r="DU310" s="56"/>
      <c r="DV310" s="56"/>
      <c r="DW310" s="56"/>
      <c r="DX310" s="56"/>
      <c r="DY310" s="56"/>
      <c r="DZ310" s="56"/>
      <c r="EA310" s="56"/>
      <c r="EB310" s="56"/>
      <c r="EC310" s="56"/>
      <c r="ED310" s="56"/>
      <c r="EE310" s="56"/>
      <c r="EF310" s="56"/>
      <c r="EG310" s="56"/>
      <c r="EH310" s="56"/>
      <c r="EI310" s="56"/>
      <c r="EJ310" s="56"/>
      <c r="EK310" s="56"/>
      <c r="EL310" s="56"/>
      <c r="EM310" s="56"/>
      <c r="EN310" s="56"/>
      <c r="EO310" s="56"/>
      <c r="EP310" s="56"/>
      <c r="EQ310" s="56"/>
      <c r="ER310" s="56"/>
      <c r="ES310" s="56"/>
      <c r="ET310" s="56"/>
      <c r="EU310" s="56"/>
      <c r="EV310" s="56"/>
      <c r="EW310" s="56"/>
      <c r="EX310" s="56"/>
      <c r="EY310" s="56"/>
      <c r="EZ310" s="56"/>
      <c r="FA310" s="56"/>
      <c r="FB310" s="56"/>
      <c r="FC310" s="56"/>
      <c r="FD310" s="56"/>
      <c r="FE310" s="56"/>
      <c r="FF310" s="56"/>
      <c r="FG310" s="56"/>
      <c r="FH310" s="56"/>
      <c r="FI310" s="56"/>
      <c r="FJ310" s="56"/>
      <c r="FK310" s="56"/>
      <c r="FL310" s="56"/>
      <c r="FM310" s="56"/>
      <c r="FN310" s="56"/>
      <c r="FO310" s="56"/>
      <c r="FP310" s="56"/>
      <c r="FQ310" s="56"/>
      <c r="FR310" s="56"/>
      <c r="FS310" s="56"/>
      <c r="FT310" s="56"/>
      <c r="FU310" s="56"/>
      <c r="FV310" s="56"/>
      <c r="FW310" s="56"/>
      <c r="FX310" s="56"/>
      <c r="FY310" s="56"/>
      <c r="FZ310" s="56"/>
      <c r="GA310" s="56"/>
      <c r="GB310" s="56"/>
      <c r="GC310" s="56"/>
      <c r="GD310" s="56"/>
      <c r="GE310" s="56"/>
      <c r="GF310" s="56"/>
      <c r="GG310" s="56"/>
      <c r="GH310" s="56"/>
      <c r="GI310" s="56"/>
      <c r="GJ310" s="56"/>
      <c r="GK310" s="56"/>
      <c r="GL310" s="56"/>
      <c r="GM310" s="56"/>
      <c r="GN310" s="56"/>
      <c r="GO310" s="56"/>
      <c r="GP310" s="56"/>
      <c r="GQ310" s="56"/>
      <c r="GR310" s="56"/>
      <c r="GS310" s="56"/>
      <c r="GT310" s="56"/>
      <c r="GU310" s="56"/>
      <c r="GV310" s="56"/>
      <c r="GW310" s="56"/>
      <c r="GX310" s="56"/>
      <c r="GY310" s="56"/>
      <c r="GZ310" s="56"/>
      <c r="HA310" s="56"/>
      <c r="HB310" s="56"/>
      <c r="HC310" s="56"/>
      <c r="HD310" s="56"/>
      <c r="HE310" s="56"/>
      <c r="HF310" s="56"/>
      <c r="HG310" s="56"/>
      <c r="HH310" s="56"/>
      <c r="HI310" s="56"/>
      <c r="HJ310" s="56"/>
      <c r="HK310" s="56"/>
      <c r="HL310" s="56"/>
      <c r="HM310" s="56"/>
      <c r="HN310" s="56"/>
      <c r="HO310" s="56"/>
      <c r="HP310" s="56"/>
      <c r="HQ310" s="56"/>
      <c r="HR310" s="56"/>
      <c r="HS310" s="56"/>
      <c r="HT310" s="56"/>
      <c r="HU310" s="56"/>
      <c r="HV310" s="56"/>
      <c r="HW310" s="56"/>
      <c r="HX310" s="56"/>
      <c r="HY310" s="56"/>
      <c r="HZ310" s="56"/>
      <c r="IA310" s="56"/>
      <c r="IB310" s="56"/>
      <c r="IC310" s="56"/>
      <c r="ID310" s="56"/>
      <c r="IE310" s="56"/>
      <c r="IF310" s="56"/>
      <c r="IG310" s="56"/>
      <c r="IH310" s="56"/>
      <c r="II310" s="56"/>
      <c r="IJ310" s="56"/>
      <c r="IK310" s="56"/>
      <c r="IL310" s="56"/>
      <c r="IM310" s="56"/>
      <c r="IN310" s="56"/>
      <c r="IO310" s="56"/>
      <c r="IP310" s="56"/>
      <c r="IQ310" s="56"/>
      <c r="IR310" s="56"/>
      <c r="IS310" s="56"/>
      <c r="IT310" s="56"/>
      <c r="IU310" s="56"/>
      <c r="IV310" s="56"/>
    </row>
    <row r="311" spans="1:256" s="52" customFormat="1" ht="20.25" customHeight="1" x14ac:dyDescent="0.15">
      <c r="A311" s="255"/>
      <c r="B311" s="90" t="s">
        <v>17</v>
      </c>
      <c r="C311" s="91">
        <f>C306+C307+C308+C309+C310</f>
        <v>2020.5061640010999</v>
      </c>
      <c r="D311" s="91">
        <f t="shared" ref="D311:AI311" si="44">D306+D307+D308+D309+D310</f>
        <v>5486</v>
      </c>
      <c r="E311" s="234">
        <f>C311/各地承保!D309*100</f>
        <v>52.374278326829561</v>
      </c>
      <c r="F311" s="234">
        <f t="shared" si="44"/>
        <v>5803.8559060000007</v>
      </c>
      <c r="G311" s="91">
        <f t="shared" si="44"/>
        <v>4359</v>
      </c>
      <c r="H311" s="91">
        <f t="shared" si="44"/>
        <v>52.911351000000003</v>
      </c>
      <c r="I311" s="91">
        <f t="shared" si="44"/>
        <v>3</v>
      </c>
      <c r="J311" s="91">
        <f t="shared" si="44"/>
        <v>128.35520699999998</v>
      </c>
      <c r="K311" s="91">
        <f t="shared" si="44"/>
        <v>19</v>
      </c>
      <c r="L311" s="91">
        <f t="shared" si="44"/>
        <v>786.16556006279995</v>
      </c>
      <c r="M311" s="91">
        <f t="shared" si="44"/>
        <v>712</v>
      </c>
      <c r="N311" s="91">
        <f>L311/各地承保!N309*100</f>
        <v>51.333068832351401</v>
      </c>
      <c r="O311" s="91">
        <f t="shared" si="44"/>
        <v>3490.1235200000001</v>
      </c>
      <c r="P311" s="91">
        <f t="shared" si="44"/>
        <v>1346</v>
      </c>
      <c r="Q311" s="91">
        <f t="shared" si="44"/>
        <v>64.416432</v>
      </c>
      <c r="R311" s="91">
        <f t="shared" si="44"/>
        <v>94</v>
      </c>
      <c r="S311" s="91">
        <f>Q311/各地承保!T309*100</f>
        <v>935.84068848682216</v>
      </c>
      <c r="T311" s="91">
        <f t="shared" si="44"/>
        <v>278.951865</v>
      </c>
      <c r="U311" s="91">
        <f t="shared" si="44"/>
        <v>172</v>
      </c>
      <c r="V311" s="91">
        <f t="shared" si="44"/>
        <v>786.09812006280004</v>
      </c>
      <c r="W311" s="91">
        <f t="shared" si="44"/>
        <v>709</v>
      </c>
      <c r="X311" s="91">
        <f>V311/各地承保!Z309*100</f>
        <v>51.739115031867314</v>
      </c>
      <c r="Y311" s="91">
        <f t="shared" si="44"/>
        <v>3488.6335199999999</v>
      </c>
      <c r="Z311" s="91">
        <f t="shared" si="44"/>
        <v>1342</v>
      </c>
      <c r="AA311" s="91">
        <f t="shared" si="44"/>
        <v>6.744E-2</v>
      </c>
      <c r="AB311" s="91">
        <f t="shared" si="44"/>
        <v>3</v>
      </c>
      <c r="AC311" s="91">
        <f t="shared" si="44"/>
        <v>1.49</v>
      </c>
      <c r="AD311" s="91">
        <f t="shared" si="44"/>
        <v>4</v>
      </c>
      <c r="AE311" s="91">
        <f t="shared" si="44"/>
        <v>0</v>
      </c>
      <c r="AF311" s="91">
        <f t="shared" si="44"/>
        <v>0</v>
      </c>
      <c r="AG311" s="91">
        <f t="shared" si="44"/>
        <v>0</v>
      </c>
      <c r="AH311" s="91">
        <f t="shared" si="44"/>
        <v>0</v>
      </c>
      <c r="AI311" s="91">
        <f t="shared" si="44"/>
        <v>762.81171740240006</v>
      </c>
      <c r="AJ311" s="91">
        <f t="shared" ref="AJ311:BV311" si="45">AJ306+AJ307+AJ308+AJ309+AJ310</f>
        <v>1251</v>
      </c>
      <c r="AK311" s="91">
        <f t="shared" si="45"/>
        <v>916.9050729999999</v>
      </c>
      <c r="AL311" s="91">
        <f t="shared" si="45"/>
        <v>2741</v>
      </c>
      <c r="AM311" s="91">
        <f t="shared" si="45"/>
        <v>762.81171740240006</v>
      </c>
      <c r="AN311" s="91">
        <f t="shared" si="45"/>
        <v>1251</v>
      </c>
      <c r="AO311" s="91">
        <f t="shared" si="45"/>
        <v>913.18007299999999</v>
      </c>
      <c r="AP311" s="91">
        <f t="shared" si="45"/>
        <v>2740</v>
      </c>
      <c r="AQ311" s="91">
        <f t="shared" si="45"/>
        <v>0.72784699999999991</v>
      </c>
      <c r="AR311" s="91">
        <f t="shared" si="45"/>
        <v>3</v>
      </c>
      <c r="AS311" s="91">
        <f t="shared" si="45"/>
        <v>8.3353780000000004</v>
      </c>
      <c r="AT311" s="91">
        <f t="shared" si="45"/>
        <v>6</v>
      </c>
      <c r="AU311" s="91">
        <f t="shared" si="45"/>
        <v>0</v>
      </c>
      <c r="AV311" s="91">
        <f t="shared" si="45"/>
        <v>0</v>
      </c>
      <c r="AW311" s="91">
        <f t="shared" si="45"/>
        <v>80.919250000000005</v>
      </c>
      <c r="AX311" s="91">
        <f t="shared" si="45"/>
        <v>6</v>
      </c>
      <c r="AY311" s="91">
        <f t="shared" si="45"/>
        <v>0</v>
      </c>
      <c r="AZ311" s="91">
        <f t="shared" si="45"/>
        <v>0</v>
      </c>
      <c r="BA311" s="91">
        <f t="shared" si="45"/>
        <v>1.0038</v>
      </c>
      <c r="BB311" s="91">
        <f t="shared" si="45"/>
        <v>1</v>
      </c>
      <c r="BC311" s="91">
        <f t="shared" si="45"/>
        <v>0</v>
      </c>
      <c r="BD311" s="91">
        <f t="shared" si="45"/>
        <v>0</v>
      </c>
      <c r="BE311" s="91">
        <f t="shared" si="45"/>
        <v>0</v>
      </c>
      <c r="BF311" s="91">
        <f t="shared" si="45"/>
        <v>0</v>
      </c>
      <c r="BG311" s="91">
        <f t="shared" si="45"/>
        <v>49.054611000000001</v>
      </c>
      <c r="BH311" s="91">
        <f t="shared" si="45"/>
        <v>13</v>
      </c>
      <c r="BI311" s="91">
        <f t="shared" si="45"/>
        <v>286.90653300000002</v>
      </c>
      <c r="BJ311" s="91">
        <f t="shared" si="45"/>
        <v>70</v>
      </c>
      <c r="BK311" s="91">
        <f t="shared" si="45"/>
        <v>93.2606362545</v>
      </c>
      <c r="BL311" s="91">
        <f t="shared" si="45"/>
        <v>122</v>
      </c>
      <c r="BM311" s="91">
        <f t="shared" si="45"/>
        <v>568.50232600000015</v>
      </c>
      <c r="BN311" s="91">
        <f t="shared" si="45"/>
        <v>128</v>
      </c>
      <c r="BO311" s="91">
        <f t="shared" si="45"/>
        <v>275.57444128139997</v>
      </c>
      <c r="BP311" s="91">
        <f t="shared" si="45"/>
        <v>3382</v>
      </c>
      <c r="BQ311" s="91">
        <f t="shared" si="45"/>
        <v>322.878219</v>
      </c>
      <c r="BR311" s="91">
        <f t="shared" si="45"/>
        <v>42</v>
      </c>
      <c r="BS311" s="91">
        <f t="shared" si="45"/>
        <v>0</v>
      </c>
      <c r="BT311" s="91">
        <f t="shared" si="45"/>
        <v>0</v>
      </c>
      <c r="BU311" s="91">
        <f t="shared" si="45"/>
        <v>-1.6520118606422299E-13</v>
      </c>
      <c r="BV311" s="91">
        <f t="shared" si="45"/>
        <v>0</v>
      </c>
      <c r="BW311" s="110">
        <f t="shared" si="34"/>
        <v>2020.5061640010999</v>
      </c>
      <c r="BX311" s="110">
        <f t="shared" si="35"/>
        <v>0</v>
      </c>
      <c r="BY311" s="56"/>
      <c r="BZ311" s="56"/>
      <c r="CA311" s="56"/>
      <c r="CB311" s="56"/>
      <c r="CC311" s="56"/>
      <c r="CD311" s="56"/>
      <c r="CE311" s="56"/>
      <c r="CF311" s="56"/>
      <c r="CG311" s="56"/>
      <c r="CH311" s="56"/>
      <c r="CI311" s="56"/>
      <c r="CJ311" s="56"/>
      <c r="CK311" s="56"/>
      <c r="CL311" s="56"/>
      <c r="CM311" s="56"/>
      <c r="CN311" s="56"/>
      <c r="CO311" s="56"/>
      <c r="CP311" s="56"/>
      <c r="CQ311" s="56"/>
      <c r="CR311" s="56"/>
      <c r="CS311" s="56"/>
      <c r="CT311" s="56"/>
      <c r="CU311" s="56"/>
      <c r="CV311" s="56"/>
      <c r="CW311" s="56"/>
      <c r="CX311" s="56"/>
      <c r="CY311" s="56"/>
      <c r="CZ311" s="56"/>
      <c r="DA311" s="56"/>
      <c r="DB311" s="56"/>
      <c r="DC311" s="56"/>
      <c r="DD311" s="56"/>
      <c r="DE311" s="56"/>
      <c r="DF311" s="56"/>
      <c r="DG311" s="56"/>
      <c r="DH311" s="56"/>
      <c r="DI311" s="56"/>
      <c r="DJ311" s="56"/>
      <c r="DK311" s="56"/>
      <c r="DL311" s="56"/>
      <c r="DM311" s="56"/>
      <c r="DN311" s="56"/>
      <c r="DO311" s="56"/>
      <c r="DP311" s="56"/>
      <c r="DQ311" s="56"/>
      <c r="DR311" s="56"/>
      <c r="DS311" s="56"/>
      <c r="DT311" s="56"/>
      <c r="DU311" s="56"/>
      <c r="DV311" s="56"/>
      <c r="DW311" s="56"/>
      <c r="DX311" s="56"/>
      <c r="DY311" s="56"/>
      <c r="DZ311" s="56"/>
      <c r="EA311" s="56"/>
      <c r="EB311" s="56"/>
      <c r="EC311" s="56"/>
      <c r="ED311" s="56"/>
      <c r="EE311" s="56"/>
      <c r="EF311" s="56"/>
      <c r="EG311" s="56"/>
      <c r="EH311" s="56"/>
      <c r="EI311" s="56"/>
      <c r="EJ311" s="56"/>
      <c r="EK311" s="56"/>
      <c r="EL311" s="56"/>
      <c r="EM311" s="56"/>
      <c r="EN311" s="56"/>
      <c r="EO311" s="56"/>
      <c r="EP311" s="56"/>
      <c r="EQ311" s="56"/>
      <c r="ER311" s="56"/>
      <c r="ES311" s="56"/>
      <c r="ET311" s="56"/>
      <c r="EU311" s="56"/>
      <c r="EV311" s="56"/>
      <c r="EW311" s="56"/>
      <c r="EX311" s="56"/>
      <c r="EY311" s="56"/>
      <c r="EZ311" s="56"/>
      <c r="FA311" s="56"/>
      <c r="FB311" s="56"/>
      <c r="FC311" s="56"/>
      <c r="FD311" s="56"/>
      <c r="FE311" s="56"/>
      <c r="FF311" s="56"/>
      <c r="FG311" s="56"/>
      <c r="FH311" s="56"/>
      <c r="FI311" s="56"/>
      <c r="FJ311" s="56"/>
      <c r="FK311" s="56"/>
      <c r="FL311" s="56"/>
      <c r="FM311" s="56"/>
      <c r="FN311" s="56"/>
      <c r="FO311" s="56"/>
      <c r="FP311" s="56"/>
      <c r="FQ311" s="56"/>
      <c r="FR311" s="56"/>
      <c r="FS311" s="56"/>
      <c r="FT311" s="56"/>
      <c r="FU311" s="56"/>
      <c r="FV311" s="56"/>
      <c r="FW311" s="56"/>
      <c r="FX311" s="56"/>
      <c r="FY311" s="56"/>
      <c r="FZ311" s="56"/>
      <c r="GA311" s="56"/>
      <c r="GB311" s="56"/>
      <c r="GC311" s="56"/>
      <c r="GD311" s="56"/>
      <c r="GE311" s="56"/>
      <c r="GF311" s="56"/>
      <c r="GG311" s="56"/>
      <c r="GH311" s="56"/>
      <c r="GI311" s="56"/>
      <c r="GJ311" s="56"/>
      <c r="GK311" s="56"/>
      <c r="GL311" s="56"/>
      <c r="GM311" s="56"/>
      <c r="GN311" s="56"/>
      <c r="GO311" s="56"/>
      <c r="GP311" s="56"/>
      <c r="GQ311" s="56"/>
      <c r="GR311" s="56"/>
      <c r="GS311" s="56"/>
      <c r="GT311" s="56"/>
      <c r="GU311" s="56"/>
      <c r="GV311" s="56"/>
      <c r="GW311" s="56"/>
      <c r="GX311" s="56"/>
      <c r="GY311" s="56"/>
      <c r="GZ311" s="56"/>
      <c r="HA311" s="56"/>
      <c r="HB311" s="56"/>
      <c r="HC311" s="56"/>
      <c r="HD311" s="56"/>
      <c r="HE311" s="56"/>
      <c r="HF311" s="56"/>
      <c r="HG311" s="56"/>
      <c r="HH311" s="56"/>
      <c r="HI311" s="56"/>
      <c r="HJ311" s="56"/>
      <c r="HK311" s="56"/>
      <c r="HL311" s="56"/>
      <c r="HM311" s="56"/>
      <c r="HN311" s="56"/>
      <c r="HO311" s="56"/>
      <c r="HP311" s="56"/>
      <c r="HQ311" s="56"/>
      <c r="HR311" s="56"/>
      <c r="HS311" s="56"/>
      <c r="HT311" s="56"/>
      <c r="HU311" s="56"/>
      <c r="HV311" s="56"/>
      <c r="HW311" s="56"/>
      <c r="HX311" s="56"/>
      <c r="HY311" s="56"/>
      <c r="HZ311" s="56"/>
      <c r="IA311" s="56"/>
      <c r="IB311" s="56"/>
      <c r="IC311" s="56"/>
      <c r="ID311" s="56"/>
      <c r="IE311" s="56"/>
      <c r="IF311" s="56"/>
      <c r="IG311" s="56"/>
      <c r="IH311" s="56"/>
      <c r="II311" s="56"/>
      <c r="IJ311" s="56"/>
      <c r="IK311" s="56"/>
      <c r="IL311" s="56"/>
      <c r="IM311" s="56"/>
      <c r="IN311" s="56"/>
      <c r="IO311" s="56"/>
      <c r="IP311" s="56"/>
      <c r="IQ311" s="56"/>
      <c r="IR311" s="56"/>
      <c r="IS311" s="56"/>
      <c r="IT311" s="56"/>
      <c r="IU311" s="56"/>
      <c r="IV311" s="56"/>
    </row>
    <row r="312" spans="1:256" s="49" customFormat="1" ht="20.25" customHeight="1" x14ac:dyDescent="0.15">
      <c r="A312" s="261" t="s">
        <v>92</v>
      </c>
      <c r="B312" s="75" t="s">
        <v>74</v>
      </c>
      <c r="C312" s="74">
        <v>2872.0347830000001</v>
      </c>
      <c r="D312" s="74">
        <v>6976</v>
      </c>
      <c r="E312" s="82">
        <v>72.831351832603502</v>
      </c>
      <c r="F312" s="82">
        <v>12515.62203</v>
      </c>
      <c r="G312" s="74">
        <v>5218</v>
      </c>
      <c r="H312" s="74">
        <v>0</v>
      </c>
      <c r="I312" s="74">
        <v>0</v>
      </c>
      <c r="J312" s="74">
        <v>159.80000000000001</v>
      </c>
      <c r="K312" s="74">
        <v>5</v>
      </c>
      <c r="L312" s="74">
        <v>1808.3561729999999</v>
      </c>
      <c r="M312" s="74">
        <v>2176</v>
      </c>
      <c r="N312" s="74"/>
      <c r="O312" s="74">
        <v>8531.7444460000006</v>
      </c>
      <c r="P312" s="74">
        <v>2894</v>
      </c>
      <c r="Q312" s="74">
        <v>128.18893499999999</v>
      </c>
      <c r="R312" s="74">
        <v>125</v>
      </c>
      <c r="S312" s="74"/>
      <c r="T312" s="74">
        <v>482.25111500000003</v>
      </c>
      <c r="U312" s="74">
        <v>120</v>
      </c>
      <c r="V312" s="74">
        <v>1757.0821430000001</v>
      </c>
      <c r="W312" s="74">
        <v>2041</v>
      </c>
      <c r="X312" s="74"/>
      <c r="Y312" s="74">
        <v>8299.6013930000008</v>
      </c>
      <c r="Z312" s="74">
        <v>2766</v>
      </c>
      <c r="AA312" s="74">
        <v>48.491056</v>
      </c>
      <c r="AB312" s="74">
        <v>105</v>
      </c>
      <c r="AC312" s="74">
        <v>181.79959700000001</v>
      </c>
      <c r="AD312" s="74">
        <v>95</v>
      </c>
      <c r="AE312" s="74">
        <v>2.7829739999999998</v>
      </c>
      <c r="AF312" s="74">
        <v>30</v>
      </c>
      <c r="AG312" s="74">
        <v>50.343456000000003</v>
      </c>
      <c r="AH312" s="74">
        <v>33</v>
      </c>
      <c r="AI312" s="74">
        <v>792.05590700000005</v>
      </c>
      <c r="AJ312" s="74">
        <v>3669</v>
      </c>
      <c r="AK312" s="74">
        <v>804.77989700000001</v>
      </c>
      <c r="AL312" s="74">
        <v>1948</v>
      </c>
      <c r="AM312" s="74">
        <v>791.90590699999996</v>
      </c>
      <c r="AN312" s="74">
        <v>3666</v>
      </c>
      <c r="AO312" s="74">
        <v>804.58277099999998</v>
      </c>
      <c r="AP312" s="74">
        <v>1944</v>
      </c>
      <c r="AQ312" s="74">
        <v>3.98</v>
      </c>
      <c r="AR312" s="74">
        <v>15</v>
      </c>
      <c r="AS312" s="74">
        <v>15.930999999999999</v>
      </c>
      <c r="AT312" s="74">
        <v>31</v>
      </c>
      <c r="AU312" s="74">
        <v>0</v>
      </c>
      <c r="AV312" s="74">
        <v>0</v>
      </c>
      <c r="AW312" s="74">
        <v>346.43984399999999</v>
      </c>
      <c r="AX312" s="74">
        <v>25</v>
      </c>
      <c r="AY312" s="74">
        <v>0</v>
      </c>
      <c r="AZ312" s="74">
        <v>0</v>
      </c>
      <c r="BA312" s="74">
        <v>6</v>
      </c>
      <c r="BB312" s="74">
        <v>2</v>
      </c>
      <c r="BC312" s="74">
        <v>0</v>
      </c>
      <c r="BD312" s="74">
        <v>0</v>
      </c>
      <c r="BE312" s="74">
        <v>0</v>
      </c>
      <c r="BF312" s="74">
        <v>0</v>
      </c>
      <c r="BG312" s="74">
        <v>94.598128000000003</v>
      </c>
      <c r="BH312" s="74">
        <v>19</v>
      </c>
      <c r="BI312" s="74">
        <v>2115.910308</v>
      </c>
      <c r="BJ312" s="74">
        <v>150</v>
      </c>
      <c r="BK312" s="74">
        <v>142.689471</v>
      </c>
      <c r="BL312" s="74">
        <v>840</v>
      </c>
      <c r="BM312" s="74">
        <v>535.01653499999998</v>
      </c>
      <c r="BN312" s="74">
        <v>163</v>
      </c>
      <c r="BO312" s="74">
        <v>30.355104000000001</v>
      </c>
      <c r="BP312" s="74">
        <v>257</v>
      </c>
      <c r="BQ312" s="74">
        <v>0</v>
      </c>
      <c r="BR312" s="74">
        <v>0</v>
      </c>
      <c r="BS312" s="74">
        <v>-4.6895820560166602E-13</v>
      </c>
      <c r="BT312" s="74">
        <v>0</v>
      </c>
      <c r="BU312" s="74">
        <v>2.0463630789890902E-12</v>
      </c>
      <c r="BV312" s="74">
        <v>0</v>
      </c>
      <c r="BW312" s="110">
        <f t="shared" si="34"/>
        <v>2872.0347830000001</v>
      </c>
      <c r="BX312" s="110">
        <f t="shared" si="35"/>
        <v>0</v>
      </c>
      <c r="IS312" s="59"/>
      <c r="IT312" s="59"/>
      <c r="IU312" s="59"/>
      <c r="IV312" s="59"/>
    </row>
    <row r="313" spans="1:256" s="49" customFormat="1" ht="20.25" customHeight="1" x14ac:dyDescent="0.15">
      <c r="A313" s="261"/>
      <c r="B313" s="75" t="s">
        <v>32</v>
      </c>
      <c r="C313" s="76">
        <v>1197.550759</v>
      </c>
      <c r="D313" s="76">
        <v>1981</v>
      </c>
      <c r="E313" s="82">
        <v>37.471365174059002</v>
      </c>
      <c r="F313" s="82">
        <v>6351.0425329999998</v>
      </c>
      <c r="G313" s="76">
        <v>3224</v>
      </c>
      <c r="H313" s="76">
        <v>0.12526100000000001</v>
      </c>
      <c r="I313" s="76">
        <v>1</v>
      </c>
      <c r="J313" s="76">
        <v>55</v>
      </c>
      <c r="K313" s="76">
        <v>1</v>
      </c>
      <c r="L313" s="76">
        <v>1101.3712190000001</v>
      </c>
      <c r="M313" s="76">
        <v>1679</v>
      </c>
      <c r="N313" s="76">
        <v>45.227076623047999</v>
      </c>
      <c r="O313" s="76">
        <v>5820.7411160000001</v>
      </c>
      <c r="P313" s="76">
        <v>2597</v>
      </c>
      <c r="Q313" s="76">
        <v>240.55917500000001</v>
      </c>
      <c r="R313" s="76">
        <v>276</v>
      </c>
      <c r="S313" s="76">
        <v>5119.08957096835</v>
      </c>
      <c r="T313" s="76">
        <v>1192.6969549999999</v>
      </c>
      <c r="U313" s="76">
        <v>458</v>
      </c>
      <c r="V313" s="76">
        <v>1099.83827</v>
      </c>
      <c r="W313" s="76">
        <v>1675</v>
      </c>
      <c r="X313" s="76">
        <v>45.293764493909499</v>
      </c>
      <c r="Y313" s="76">
        <v>5709.2071530000003</v>
      </c>
      <c r="Z313" s="76">
        <v>2562</v>
      </c>
      <c r="AA313" s="76">
        <v>1.1666730000000001</v>
      </c>
      <c r="AB313" s="76">
        <v>2</v>
      </c>
      <c r="AC313" s="76">
        <v>54.663455999999996</v>
      </c>
      <c r="AD313" s="76">
        <v>17</v>
      </c>
      <c r="AE313" s="76">
        <v>0.36627599999999999</v>
      </c>
      <c r="AF313" s="76">
        <v>2</v>
      </c>
      <c r="AG313" s="76">
        <v>56.870507000000003</v>
      </c>
      <c r="AH313" s="76">
        <v>18</v>
      </c>
      <c r="AI313" s="76">
        <v>2.4495659999999999</v>
      </c>
      <c r="AJ313" s="76">
        <v>19</v>
      </c>
      <c r="AK313" s="76">
        <v>17.377970000000001</v>
      </c>
      <c r="AL313" s="76">
        <v>160</v>
      </c>
      <c r="AM313" s="76">
        <v>2.4495659999999999</v>
      </c>
      <c r="AN313" s="76">
        <v>19</v>
      </c>
      <c r="AO313" s="76">
        <v>17.377970000000001</v>
      </c>
      <c r="AP313" s="76">
        <v>160</v>
      </c>
      <c r="AQ313" s="76">
        <v>4.9104000000000002E-2</v>
      </c>
      <c r="AR313" s="76">
        <v>4</v>
      </c>
      <c r="AS313" s="76">
        <v>1.6904250000000001</v>
      </c>
      <c r="AT313" s="76">
        <v>9</v>
      </c>
      <c r="AU313" s="76">
        <v>0.32387300000000002</v>
      </c>
      <c r="AV313" s="76">
        <v>1</v>
      </c>
      <c r="AW313" s="76">
        <v>103.45</v>
      </c>
      <c r="AX313" s="76">
        <v>5</v>
      </c>
      <c r="AY313" s="76">
        <v>0</v>
      </c>
      <c r="AZ313" s="76">
        <v>0</v>
      </c>
      <c r="BA313" s="76">
        <v>0</v>
      </c>
      <c r="BB313" s="76">
        <v>0</v>
      </c>
      <c r="BC313" s="76">
        <v>0</v>
      </c>
      <c r="BD313" s="76">
        <v>0</v>
      </c>
      <c r="BE313" s="76">
        <v>0</v>
      </c>
      <c r="BF313" s="76">
        <v>0</v>
      </c>
      <c r="BG313" s="76">
        <v>29.922273000000001</v>
      </c>
      <c r="BH313" s="76">
        <v>8</v>
      </c>
      <c r="BI313" s="76">
        <v>197.23922099999999</v>
      </c>
      <c r="BJ313" s="76">
        <v>74</v>
      </c>
      <c r="BK313" s="76">
        <v>9.8708620000000007</v>
      </c>
      <c r="BL313" s="76">
        <v>48</v>
      </c>
      <c r="BM313" s="76">
        <v>82.524099000000007</v>
      </c>
      <c r="BN313" s="76">
        <v>180</v>
      </c>
      <c r="BO313" s="76">
        <v>53.438600999999998</v>
      </c>
      <c r="BP313" s="76">
        <v>221</v>
      </c>
      <c r="BQ313" s="76">
        <v>72.969701999999998</v>
      </c>
      <c r="BR313" s="76">
        <v>197</v>
      </c>
      <c r="BS313" s="76">
        <v>0</v>
      </c>
      <c r="BT313" s="76">
        <v>0</v>
      </c>
      <c r="BU313" s="76">
        <v>5.0000000000608197E-2</v>
      </c>
      <c r="BV313" s="76">
        <v>1</v>
      </c>
      <c r="BW313" s="110">
        <f t="shared" si="34"/>
        <v>1197.550759</v>
      </c>
      <c r="BX313" s="110">
        <f t="shared" si="35"/>
        <v>0</v>
      </c>
      <c r="IS313" s="59"/>
      <c r="IT313" s="59"/>
      <c r="IU313" s="59"/>
      <c r="IV313" s="59"/>
    </row>
    <row r="314" spans="1:256" s="49" customFormat="1" ht="20.25" customHeight="1" x14ac:dyDescent="0.15">
      <c r="A314" s="261"/>
      <c r="B314" s="75" t="s">
        <v>33</v>
      </c>
      <c r="C314" s="74">
        <v>1045.9089190004001</v>
      </c>
      <c r="D314" s="74">
        <v>2342</v>
      </c>
      <c r="E314" s="82">
        <v>53.906558264730599</v>
      </c>
      <c r="F314" s="82">
        <v>4960.7223210000011</v>
      </c>
      <c r="G314" s="74">
        <v>2279</v>
      </c>
      <c r="H314" s="76">
        <v>0.24240708</v>
      </c>
      <c r="I314" s="76">
        <v>1</v>
      </c>
      <c r="J314" s="76">
        <v>60.3</v>
      </c>
      <c r="K314" s="76">
        <v>6</v>
      </c>
      <c r="L314" s="74">
        <v>837.43460643979995</v>
      </c>
      <c r="M314" s="74">
        <v>1049</v>
      </c>
      <c r="N314" s="74">
        <v>60.6780630744978</v>
      </c>
      <c r="O314" s="74">
        <v>4164.7365810000001</v>
      </c>
      <c r="P314" s="74">
        <v>1278</v>
      </c>
      <c r="Q314" s="74">
        <v>13.86694</v>
      </c>
      <c r="R314" s="74">
        <v>2</v>
      </c>
      <c r="S314" s="74">
        <v>469.10275042150761</v>
      </c>
      <c r="T314" s="74">
        <v>0</v>
      </c>
      <c r="U314" s="74">
        <v>0</v>
      </c>
      <c r="V314" s="76">
        <v>823.65260743980002</v>
      </c>
      <c r="W314" s="76">
        <v>986</v>
      </c>
      <c r="X314" s="74">
        <v>63.314772889648516</v>
      </c>
      <c r="Y314" s="76">
        <v>3958.0233110000004</v>
      </c>
      <c r="Z314" s="76">
        <v>1149</v>
      </c>
      <c r="AA314" s="74">
        <v>12.323999000000001</v>
      </c>
      <c r="AB314" s="74">
        <v>52</v>
      </c>
      <c r="AC314" s="74">
        <v>189.87476999999998</v>
      </c>
      <c r="AD314" s="74">
        <v>121</v>
      </c>
      <c r="AE314" s="74">
        <v>1.458</v>
      </c>
      <c r="AF314" s="74">
        <v>11</v>
      </c>
      <c r="AG314" s="74">
        <v>16.8385</v>
      </c>
      <c r="AH314" s="74">
        <v>8</v>
      </c>
      <c r="AI314" s="76">
        <v>134.46713907580002</v>
      </c>
      <c r="AJ314" s="76">
        <v>1230</v>
      </c>
      <c r="AK314" s="74">
        <v>156.884197</v>
      </c>
      <c r="AL314" s="74">
        <v>891</v>
      </c>
      <c r="AM314" s="76">
        <v>134.0582856259</v>
      </c>
      <c r="AN314" s="76">
        <v>1222</v>
      </c>
      <c r="AO314" s="74">
        <v>98.597235999999995</v>
      </c>
      <c r="AP314" s="74">
        <v>857</v>
      </c>
      <c r="AQ314" s="76">
        <v>0</v>
      </c>
      <c r="AR314" s="76">
        <v>0</v>
      </c>
      <c r="AS314" s="74">
        <v>1.5</v>
      </c>
      <c r="AT314" s="74">
        <v>4</v>
      </c>
      <c r="AU314" s="76">
        <v>0</v>
      </c>
      <c r="AV314" s="76">
        <v>0</v>
      </c>
      <c r="AW314" s="74">
        <v>200</v>
      </c>
      <c r="AX314" s="74">
        <v>1</v>
      </c>
      <c r="AY314" s="76">
        <v>0</v>
      </c>
      <c r="AZ314" s="76">
        <v>0</v>
      </c>
      <c r="BA314" s="74">
        <v>1.2574000000000001</v>
      </c>
      <c r="BB314" s="74">
        <v>2</v>
      </c>
      <c r="BC314" s="76">
        <v>0</v>
      </c>
      <c r="BD314" s="76">
        <v>0</v>
      </c>
      <c r="BE314" s="74">
        <v>0</v>
      </c>
      <c r="BF314" s="74">
        <v>0</v>
      </c>
      <c r="BG314" s="76">
        <v>62.664413453399995</v>
      </c>
      <c r="BH314" s="76">
        <v>15</v>
      </c>
      <c r="BI314" s="74">
        <v>303.09330399999999</v>
      </c>
      <c r="BJ314" s="74">
        <v>70</v>
      </c>
      <c r="BK314" s="76">
        <v>6.1815166580999996</v>
      </c>
      <c r="BL314" s="76">
        <v>12</v>
      </c>
      <c r="BM314" s="74">
        <v>71.824984999999998</v>
      </c>
      <c r="BN314" s="74">
        <v>22</v>
      </c>
      <c r="BO314" s="76">
        <v>4.9188362933000001</v>
      </c>
      <c r="BP314" s="76">
        <v>35</v>
      </c>
      <c r="BQ314" s="74">
        <v>1.1258540000000001</v>
      </c>
      <c r="BR314" s="74">
        <v>5</v>
      </c>
      <c r="BS314" s="76">
        <v>1.6164847238542279E-13</v>
      </c>
      <c r="BT314" s="76">
        <v>0</v>
      </c>
      <c r="BU314" s="74">
        <v>-8.149037000748649E-14</v>
      </c>
      <c r="BV314" s="74">
        <v>0</v>
      </c>
      <c r="BW314" s="110">
        <f t="shared" si="34"/>
        <v>1045.9089190004001</v>
      </c>
      <c r="BX314" s="110">
        <f t="shared" si="35"/>
        <v>0</v>
      </c>
      <c r="IS314" s="59"/>
      <c r="IT314" s="59"/>
      <c r="IU314" s="59"/>
      <c r="IV314" s="59"/>
    </row>
    <row r="315" spans="1:256" s="53" customFormat="1" ht="20.25" customHeight="1" x14ac:dyDescent="0.15">
      <c r="A315" s="261"/>
      <c r="B315" s="69" t="s">
        <v>31</v>
      </c>
      <c r="C315" s="74">
        <v>484.61408699999998</v>
      </c>
      <c r="D315" s="74">
        <v>986</v>
      </c>
      <c r="E315" s="82">
        <v>39.575895650187199</v>
      </c>
      <c r="F315" s="82">
        <v>3314.9724999999999</v>
      </c>
      <c r="G315" s="74">
        <v>1002</v>
      </c>
      <c r="H315" s="74">
        <v>0.47331800000000002</v>
      </c>
      <c r="I315" s="74">
        <v>1</v>
      </c>
      <c r="J315" s="74">
        <v>91.194398000000007</v>
      </c>
      <c r="K315" s="74">
        <v>23</v>
      </c>
      <c r="L315" s="74">
        <v>405.12664799999999</v>
      </c>
      <c r="M315" s="74">
        <v>591</v>
      </c>
      <c r="N315" s="74">
        <v>49.725442294365003</v>
      </c>
      <c r="O315" s="74">
        <v>1425.8354870000001</v>
      </c>
      <c r="P315" s="74">
        <v>398</v>
      </c>
      <c r="Q315" s="74">
        <v>19.259257000000002</v>
      </c>
      <c r="R315" s="74">
        <v>59</v>
      </c>
      <c r="S315" s="74">
        <v>18.422611419632101</v>
      </c>
      <c r="T315" s="74">
        <v>154.21829</v>
      </c>
      <c r="U315" s="74">
        <v>37</v>
      </c>
      <c r="V315" s="74">
        <v>405.12664799999999</v>
      </c>
      <c r="W315" s="74">
        <v>591</v>
      </c>
      <c r="X315" s="74">
        <v>49.7708564006724</v>
      </c>
      <c r="Y315" s="74">
        <v>1424.310487</v>
      </c>
      <c r="Z315" s="74">
        <v>397</v>
      </c>
      <c r="AA315" s="74">
        <v>0</v>
      </c>
      <c r="AB315" s="74">
        <v>0</v>
      </c>
      <c r="AC315" s="74">
        <v>1.5249999999999999</v>
      </c>
      <c r="AD315" s="74">
        <v>1</v>
      </c>
      <c r="AE315" s="74">
        <v>0</v>
      </c>
      <c r="AF315" s="74">
        <v>0</v>
      </c>
      <c r="AG315" s="74">
        <v>0</v>
      </c>
      <c r="AH315" s="74">
        <v>0</v>
      </c>
      <c r="AI315" s="74">
        <v>41.150463999999999</v>
      </c>
      <c r="AJ315" s="74">
        <v>336</v>
      </c>
      <c r="AK315" s="74">
        <v>93.858000000000004</v>
      </c>
      <c r="AL315" s="74">
        <v>421</v>
      </c>
      <c r="AM315" s="74">
        <v>41.150463999999999</v>
      </c>
      <c r="AN315" s="74">
        <v>336</v>
      </c>
      <c r="AO315" s="74">
        <v>93.858000000000004</v>
      </c>
      <c r="AP315" s="74">
        <v>421</v>
      </c>
      <c r="AQ315" s="74">
        <v>0</v>
      </c>
      <c r="AR315" s="74">
        <v>0</v>
      </c>
      <c r="AS315" s="74">
        <v>0</v>
      </c>
      <c r="AT315" s="74">
        <v>0</v>
      </c>
      <c r="AU315" s="74">
        <v>0.94244000000000006</v>
      </c>
      <c r="AV315" s="74">
        <v>1</v>
      </c>
      <c r="AW315" s="74">
        <v>570.49570000000006</v>
      </c>
      <c r="AX315" s="74">
        <v>18</v>
      </c>
      <c r="AY315" s="74">
        <v>0</v>
      </c>
      <c r="AZ315" s="74">
        <v>0</v>
      </c>
      <c r="BA315" s="74">
        <v>52</v>
      </c>
      <c r="BB315" s="74">
        <v>2</v>
      </c>
      <c r="BC315" s="74">
        <v>0</v>
      </c>
      <c r="BD315" s="74">
        <v>0</v>
      </c>
      <c r="BE315" s="74">
        <v>0</v>
      </c>
      <c r="BF315" s="74">
        <v>0</v>
      </c>
      <c r="BG315" s="74">
        <v>24.092122</v>
      </c>
      <c r="BH315" s="74">
        <v>31</v>
      </c>
      <c r="BI315" s="74">
        <v>792.55111499999998</v>
      </c>
      <c r="BJ315" s="74">
        <v>93</v>
      </c>
      <c r="BK315" s="74">
        <v>10.69</v>
      </c>
      <c r="BL315" s="74">
        <v>7</v>
      </c>
      <c r="BM315" s="74">
        <v>287.03769999999997</v>
      </c>
      <c r="BN315" s="74">
        <v>44</v>
      </c>
      <c r="BO315" s="74">
        <v>2.1390950000000002</v>
      </c>
      <c r="BP315" s="74">
        <v>19</v>
      </c>
      <c r="BQ315" s="74">
        <v>2.0001000000000002</v>
      </c>
      <c r="BR315" s="74">
        <v>3</v>
      </c>
      <c r="BS315" s="74">
        <v>0</v>
      </c>
      <c r="BT315" s="74">
        <v>0</v>
      </c>
      <c r="BU315" s="74">
        <v>0</v>
      </c>
      <c r="BV315" s="74">
        <v>0</v>
      </c>
      <c r="BW315" s="110">
        <f t="shared" si="34"/>
        <v>484.61408699999998</v>
      </c>
      <c r="BX315" s="110">
        <f t="shared" si="35"/>
        <v>0</v>
      </c>
      <c r="BY315" s="114"/>
      <c r="BZ315" s="114"/>
      <c r="CA315" s="114"/>
      <c r="CB315" s="114"/>
      <c r="CC315" s="114"/>
      <c r="CD315" s="114"/>
      <c r="CE315" s="114"/>
      <c r="CF315" s="114"/>
      <c r="CG315" s="114"/>
      <c r="CH315" s="114"/>
      <c r="CI315" s="114"/>
      <c r="CJ315" s="114"/>
      <c r="CK315" s="114"/>
      <c r="CL315" s="114"/>
      <c r="CM315" s="114"/>
      <c r="CN315" s="114"/>
      <c r="CO315" s="114"/>
      <c r="CP315" s="114"/>
      <c r="CQ315" s="114"/>
      <c r="CR315" s="114"/>
      <c r="CS315" s="114"/>
      <c r="CT315" s="114"/>
      <c r="CU315" s="114"/>
      <c r="CV315" s="114"/>
      <c r="CW315" s="114"/>
      <c r="CX315" s="114"/>
      <c r="CY315" s="114"/>
      <c r="CZ315" s="114"/>
      <c r="DA315" s="114"/>
      <c r="DB315" s="114"/>
      <c r="DC315" s="114"/>
      <c r="DD315" s="114"/>
      <c r="DE315" s="114"/>
      <c r="DF315" s="114"/>
      <c r="DG315" s="114"/>
      <c r="DH315" s="114"/>
      <c r="DI315" s="114"/>
      <c r="DJ315" s="114"/>
      <c r="DK315" s="114"/>
      <c r="DL315" s="114"/>
      <c r="DM315" s="114"/>
      <c r="DN315" s="114"/>
      <c r="DO315" s="114"/>
      <c r="DP315" s="114"/>
      <c r="DQ315" s="114"/>
      <c r="DR315" s="114"/>
      <c r="DS315" s="114"/>
      <c r="DT315" s="114"/>
      <c r="DU315" s="114"/>
      <c r="DV315" s="114"/>
      <c r="DW315" s="114"/>
      <c r="DX315" s="114"/>
      <c r="DY315" s="114"/>
      <c r="DZ315" s="114"/>
      <c r="EA315" s="114"/>
      <c r="EB315" s="114"/>
      <c r="EC315" s="114"/>
      <c r="ED315" s="114"/>
      <c r="EE315" s="114"/>
      <c r="EF315" s="114"/>
      <c r="EG315" s="114"/>
      <c r="EH315" s="114"/>
      <c r="EI315" s="114"/>
      <c r="EJ315" s="114"/>
      <c r="EK315" s="114"/>
      <c r="EL315" s="114"/>
      <c r="EM315" s="114"/>
      <c r="EN315" s="114"/>
      <c r="EO315" s="114"/>
      <c r="EP315" s="114"/>
      <c r="EQ315" s="114"/>
      <c r="ER315" s="114"/>
      <c r="ES315" s="114"/>
      <c r="ET315" s="114"/>
      <c r="EU315" s="114"/>
      <c r="EV315" s="114"/>
      <c r="EW315" s="114"/>
      <c r="EX315" s="114"/>
      <c r="EY315" s="114"/>
      <c r="EZ315" s="114"/>
      <c r="FA315" s="114"/>
      <c r="FB315" s="114"/>
      <c r="FC315" s="114"/>
      <c r="FD315" s="114"/>
      <c r="FE315" s="114"/>
      <c r="FF315" s="114"/>
      <c r="FG315" s="114"/>
      <c r="FH315" s="114"/>
      <c r="FI315" s="114"/>
      <c r="FJ315" s="114"/>
      <c r="FK315" s="114"/>
      <c r="FL315" s="114"/>
      <c r="FM315" s="114"/>
      <c r="FN315" s="114"/>
      <c r="FO315" s="114"/>
      <c r="FP315" s="114"/>
      <c r="FQ315" s="114"/>
      <c r="FR315" s="114"/>
      <c r="FS315" s="114"/>
      <c r="FT315" s="114"/>
      <c r="FU315" s="114"/>
      <c r="FV315" s="114"/>
      <c r="FW315" s="114"/>
      <c r="FX315" s="114"/>
      <c r="FY315" s="114"/>
      <c r="FZ315" s="114"/>
      <c r="GA315" s="114"/>
      <c r="GB315" s="114"/>
      <c r="GC315" s="114"/>
      <c r="GD315" s="114"/>
      <c r="GE315" s="114"/>
      <c r="GF315" s="114"/>
      <c r="GG315" s="114"/>
      <c r="GH315" s="114"/>
      <c r="GI315" s="114"/>
      <c r="GJ315" s="114"/>
      <c r="GK315" s="114"/>
      <c r="GL315" s="114"/>
      <c r="GM315" s="114"/>
      <c r="GN315" s="114"/>
      <c r="GO315" s="114"/>
      <c r="GP315" s="114"/>
      <c r="GQ315" s="114"/>
      <c r="GR315" s="114"/>
      <c r="GS315" s="114"/>
      <c r="GT315" s="114"/>
      <c r="GU315" s="114"/>
      <c r="GV315" s="114"/>
      <c r="GW315" s="114"/>
      <c r="GX315" s="114"/>
      <c r="GY315" s="114"/>
      <c r="GZ315" s="114"/>
      <c r="HA315" s="114"/>
      <c r="HB315" s="114"/>
      <c r="HC315" s="114"/>
      <c r="HD315" s="114"/>
      <c r="HE315" s="114"/>
      <c r="HF315" s="114"/>
      <c r="HG315" s="114"/>
      <c r="HH315" s="114"/>
      <c r="HI315" s="114"/>
      <c r="HJ315" s="114"/>
      <c r="HK315" s="114"/>
      <c r="HL315" s="114"/>
      <c r="HM315" s="114"/>
      <c r="HN315" s="114"/>
      <c r="HO315" s="114"/>
      <c r="HP315" s="114"/>
      <c r="HQ315" s="114"/>
      <c r="HR315" s="114"/>
      <c r="HS315" s="114"/>
      <c r="HT315" s="114"/>
      <c r="HU315" s="114"/>
      <c r="HV315" s="114"/>
      <c r="HW315" s="114"/>
      <c r="HX315" s="114"/>
      <c r="HY315" s="114"/>
      <c r="HZ315" s="114"/>
      <c r="IA315" s="114"/>
      <c r="IB315" s="114"/>
      <c r="IC315" s="114"/>
      <c r="ID315" s="114"/>
      <c r="IE315" s="114"/>
      <c r="IF315" s="114"/>
      <c r="IG315" s="114"/>
      <c r="IH315" s="114"/>
      <c r="II315" s="114"/>
      <c r="IJ315" s="114"/>
      <c r="IK315" s="114"/>
      <c r="IL315" s="114"/>
      <c r="IM315" s="114"/>
      <c r="IN315" s="114"/>
      <c r="IO315" s="114"/>
      <c r="IP315" s="114"/>
      <c r="IQ315" s="114"/>
      <c r="IR315" s="114"/>
      <c r="IS315" s="114"/>
      <c r="IT315" s="114"/>
      <c r="IU315" s="114"/>
      <c r="IV315" s="114"/>
    </row>
    <row r="316" spans="1:256" s="49" customFormat="1" ht="20.25" customHeight="1" x14ac:dyDescent="0.15">
      <c r="A316" s="261"/>
      <c r="B316" s="75" t="s">
        <v>37</v>
      </c>
      <c r="C316" s="81">
        <v>9.11</v>
      </c>
      <c r="D316" s="81">
        <v>8</v>
      </c>
      <c r="E316" s="82">
        <v>47.746331236897298</v>
      </c>
      <c r="F316" s="82">
        <v>1.38</v>
      </c>
      <c r="G316" s="81">
        <v>2</v>
      </c>
      <c r="H316" s="74">
        <v>0</v>
      </c>
      <c r="I316" s="74">
        <v>0</v>
      </c>
      <c r="J316" s="74">
        <v>0</v>
      </c>
      <c r="K316" s="74">
        <v>0</v>
      </c>
      <c r="L316" s="81">
        <v>9.11</v>
      </c>
      <c r="M316" s="81">
        <v>7</v>
      </c>
      <c r="N316" s="81">
        <v>102.474690663667</v>
      </c>
      <c r="O316" s="81">
        <v>0.19</v>
      </c>
      <c r="P316" s="81">
        <v>1</v>
      </c>
      <c r="Q316" s="81">
        <v>0</v>
      </c>
      <c r="R316" s="81">
        <v>0</v>
      </c>
      <c r="S316" s="81" t="e">
        <v>#DIV/0!</v>
      </c>
      <c r="T316" s="81">
        <v>0</v>
      </c>
      <c r="U316" s="81">
        <v>0</v>
      </c>
      <c r="V316" s="81">
        <v>9.11</v>
      </c>
      <c r="W316" s="81">
        <v>7</v>
      </c>
      <c r="X316" s="81">
        <v>102.474690663667</v>
      </c>
      <c r="Y316" s="81">
        <v>0.19</v>
      </c>
      <c r="Z316" s="81">
        <v>1</v>
      </c>
      <c r="AA316" s="81">
        <v>0</v>
      </c>
      <c r="AB316" s="81">
        <v>0</v>
      </c>
      <c r="AC316" s="81">
        <v>0</v>
      </c>
      <c r="AD316" s="81">
        <v>0</v>
      </c>
      <c r="AE316" s="81">
        <v>0</v>
      </c>
      <c r="AF316" s="81">
        <v>0</v>
      </c>
      <c r="AG316" s="81">
        <v>0</v>
      </c>
      <c r="AH316" s="81">
        <v>0</v>
      </c>
      <c r="AI316" s="81">
        <v>0</v>
      </c>
      <c r="AJ316" s="81">
        <v>0</v>
      </c>
      <c r="AK316" s="81">
        <v>0</v>
      </c>
      <c r="AL316" s="81">
        <v>0</v>
      </c>
      <c r="AM316" s="81">
        <v>0</v>
      </c>
      <c r="AN316" s="81">
        <v>0</v>
      </c>
      <c r="AO316" s="81">
        <v>0</v>
      </c>
      <c r="AP316" s="81">
        <v>0</v>
      </c>
      <c r="AQ316" s="81">
        <v>0</v>
      </c>
      <c r="AR316" s="81">
        <v>0</v>
      </c>
      <c r="AS316" s="81">
        <v>0</v>
      </c>
      <c r="AT316" s="81">
        <v>0</v>
      </c>
      <c r="AU316" s="81">
        <v>0</v>
      </c>
      <c r="AV316" s="81">
        <v>0</v>
      </c>
      <c r="AW316" s="81">
        <v>0</v>
      </c>
      <c r="AX316" s="81">
        <v>0</v>
      </c>
      <c r="AY316" s="81">
        <v>0</v>
      </c>
      <c r="AZ316" s="81">
        <v>0</v>
      </c>
      <c r="BA316" s="81">
        <v>0</v>
      </c>
      <c r="BB316" s="81">
        <v>0</v>
      </c>
      <c r="BC316" s="81">
        <v>0</v>
      </c>
      <c r="BD316" s="81">
        <v>0</v>
      </c>
      <c r="BE316" s="81">
        <v>0</v>
      </c>
      <c r="BF316" s="81">
        <v>0</v>
      </c>
      <c r="BG316" s="81">
        <v>0</v>
      </c>
      <c r="BH316" s="81">
        <v>0</v>
      </c>
      <c r="BI316" s="81">
        <v>0</v>
      </c>
      <c r="BJ316" s="81">
        <v>0</v>
      </c>
      <c r="BK316" s="81">
        <v>0</v>
      </c>
      <c r="BL316" s="81">
        <v>1</v>
      </c>
      <c r="BM316" s="81">
        <v>1.19</v>
      </c>
      <c r="BN316" s="81">
        <v>1</v>
      </c>
      <c r="BO316" s="81">
        <v>0</v>
      </c>
      <c r="BP316" s="81">
        <v>0</v>
      </c>
      <c r="BQ316" s="81">
        <v>0</v>
      </c>
      <c r="BR316" s="81">
        <v>0</v>
      </c>
      <c r="BS316" s="81">
        <v>0</v>
      </c>
      <c r="BT316" s="81">
        <v>0</v>
      </c>
      <c r="BU316" s="81">
        <v>0</v>
      </c>
      <c r="BV316" s="81">
        <v>0</v>
      </c>
      <c r="BW316" s="110">
        <f t="shared" si="34"/>
        <v>9.11</v>
      </c>
      <c r="BX316" s="110">
        <f t="shared" si="35"/>
        <v>0</v>
      </c>
      <c r="IS316" s="59"/>
      <c r="IT316" s="59"/>
      <c r="IU316" s="59"/>
      <c r="IV316" s="59"/>
    </row>
    <row r="317" spans="1:256" s="49" customFormat="1" ht="20.25" customHeight="1" x14ac:dyDescent="0.15">
      <c r="A317" s="261"/>
      <c r="B317" s="75" t="s">
        <v>45</v>
      </c>
      <c r="C317" s="78">
        <v>76.695532</v>
      </c>
      <c r="D317" s="78">
        <v>184</v>
      </c>
      <c r="E317" s="82">
        <v>34.680155099773799</v>
      </c>
      <c r="F317" s="82">
        <v>377.20564999999999</v>
      </c>
      <c r="G317" s="78">
        <v>140</v>
      </c>
      <c r="H317" s="78">
        <v>0</v>
      </c>
      <c r="I317" s="78">
        <v>0</v>
      </c>
      <c r="J317" s="78">
        <v>0.06</v>
      </c>
      <c r="K317" s="78">
        <v>1</v>
      </c>
      <c r="L317" s="78">
        <v>55.873396</v>
      </c>
      <c r="M317" s="78">
        <v>158</v>
      </c>
      <c r="N317" s="78">
        <v>33.109688718214102</v>
      </c>
      <c r="O317" s="78">
        <v>215.05190300000001</v>
      </c>
      <c r="P317" s="78">
        <v>108</v>
      </c>
      <c r="Q317" s="74">
        <v>0</v>
      </c>
      <c r="R317" s="74">
        <v>2</v>
      </c>
      <c r="S317" s="74">
        <v>0</v>
      </c>
      <c r="T317" s="74">
        <v>-0.87549999999999994</v>
      </c>
      <c r="U317" s="74">
        <v>0</v>
      </c>
      <c r="V317" s="78">
        <v>55.873396</v>
      </c>
      <c r="W317" s="78">
        <v>158</v>
      </c>
      <c r="X317" s="78">
        <v>33.241260974110503</v>
      </c>
      <c r="Y317" s="78">
        <v>215.05190300000001</v>
      </c>
      <c r="Z317" s="78">
        <v>108</v>
      </c>
      <c r="AA317" s="78">
        <v>0</v>
      </c>
      <c r="AB317" s="78">
        <v>0</v>
      </c>
      <c r="AC317" s="78">
        <v>0</v>
      </c>
      <c r="AD317" s="78">
        <v>0</v>
      </c>
      <c r="AE317" s="78">
        <v>0</v>
      </c>
      <c r="AF317" s="78">
        <v>0</v>
      </c>
      <c r="AG317" s="78">
        <v>0</v>
      </c>
      <c r="AH317" s="78">
        <v>0</v>
      </c>
      <c r="AI317" s="78">
        <v>0</v>
      </c>
      <c r="AJ317" s="78">
        <v>0</v>
      </c>
      <c r="AK317" s="78">
        <v>0</v>
      </c>
      <c r="AL317" s="78">
        <v>0</v>
      </c>
      <c r="AM317" s="78">
        <v>0</v>
      </c>
      <c r="AN317" s="78">
        <v>0</v>
      </c>
      <c r="AO317" s="78">
        <v>0</v>
      </c>
      <c r="AP317" s="78">
        <v>0</v>
      </c>
      <c r="AQ317" s="78">
        <v>0</v>
      </c>
      <c r="AR317" s="78">
        <v>0</v>
      </c>
      <c r="AS317" s="78">
        <v>0</v>
      </c>
      <c r="AT317" s="78">
        <v>0</v>
      </c>
      <c r="AU317" s="78">
        <v>0</v>
      </c>
      <c r="AV317" s="78">
        <v>0</v>
      </c>
      <c r="AW317" s="78">
        <v>0</v>
      </c>
      <c r="AX317" s="78">
        <v>0</v>
      </c>
      <c r="AY317" s="78">
        <v>0</v>
      </c>
      <c r="AZ317" s="78">
        <v>0</v>
      </c>
      <c r="BA317" s="78">
        <v>0</v>
      </c>
      <c r="BB317" s="78">
        <v>0</v>
      </c>
      <c r="BC317" s="78">
        <v>0</v>
      </c>
      <c r="BD317" s="78">
        <v>0</v>
      </c>
      <c r="BE317" s="78">
        <v>0</v>
      </c>
      <c r="BF317" s="78">
        <v>0</v>
      </c>
      <c r="BG317" s="78">
        <v>9.5577089999999991</v>
      </c>
      <c r="BH317" s="78">
        <v>4</v>
      </c>
      <c r="BI317" s="78">
        <v>54.828673000000002</v>
      </c>
      <c r="BJ317" s="78">
        <v>9</v>
      </c>
      <c r="BK317" s="78">
        <v>11.264427</v>
      </c>
      <c r="BL317" s="78">
        <v>22</v>
      </c>
      <c r="BM317" s="78">
        <v>107.265074</v>
      </c>
      <c r="BN317" s="78">
        <v>22</v>
      </c>
      <c r="BO317" s="78">
        <v>0</v>
      </c>
      <c r="BP317" s="78">
        <v>0</v>
      </c>
      <c r="BQ317" s="78">
        <v>0</v>
      </c>
      <c r="BR317" s="78">
        <v>0</v>
      </c>
      <c r="BS317" s="78">
        <v>1.7763568394002501E-15</v>
      </c>
      <c r="BT317" s="78">
        <v>0</v>
      </c>
      <c r="BU317" s="81">
        <v>1.4210854715202001E-14</v>
      </c>
      <c r="BV317" s="78">
        <v>0</v>
      </c>
      <c r="BW317" s="110">
        <f t="shared" si="34"/>
        <v>76.695532</v>
      </c>
      <c r="BX317" s="110">
        <f t="shared" si="35"/>
        <v>0</v>
      </c>
      <c r="IS317" s="59"/>
      <c r="IT317" s="59"/>
      <c r="IU317" s="59"/>
      <c r="IV317" s="59"/>
    </row>
    <row r="318" spans="1:256" s="49" customFormat="1" ht="20.25" customHeight="1" x14ac:dyDescent="0.15">
      <c r="A318" s="261"/>
      <c r="B318" s="75" t="s">
        <v>43</v>
      </c>
      <c r="C318" s="74">
        <v>121.86</v>
      </c>
      <c r="D318" s="74">
        <v>66</v>
      </c>
      <c r="E318" s="82">
        <v>79.627481997028497</v>
      </c>
      <c r="F318" s="82">
        <v>191.65</v>
      </c>
      <c r="G318" s="74">
        <v>114</v>
      </c>
      <c r="H318" s="74"/>
      <c r="I318" s="74"/>
      <c r="J318" s="74">
        <v>0.37</v>
      </c>
      <c r="K318" s="74">
        <v>3</v>
      </c>
      <c r="L318" s="74">
        <v>121.83</v>
      </c>
      <c r="M318" s="74">
        <v>63</v>
      </c>
      <c r="N318" s="74">
        <v>36.498690697714302</v>
      </c>
      <c r="O318" s="74">
        <v>62.35</v>
      </c>
      <c r="P318" s="74">
        <v>83</v>
      </c>
      <c r="Q318" s="74"/>
      <c r="R318" s="74"/>
      <c r="S318" s="74"/>
      <c r="T318" s="74"/>
      <c r="U318" s="74"/>
      <c r="V318" s="74">
        <v>121.83</v>
      </c>
      <c r="W318" s="74">
        <v>63</v>
      </c>
      <c r="X318" s="74">
        <v>36.498690697714302</v>
      </c>
      <c r="Y318" s="74">
        <v>62.35</v>
      </c>
      <c r="Z318" s="74">
        <v>83</v>
      </c>
      <c r="AA318" s="74"/>
      <c r="AB318" s="7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c r="BG318" s="74"/>
      <c r="BH318" s="74"/>
      <c r="BI318" s="74">
        <v>1.65</v>
      </c>
      <c r="BJ318" s="74">
        <v>4</v>
      </c>
      <c r="BK318" s="74">
        <v>0.03</v>
      </c>
      <c r="BL318" s="74">
        <v>3</v>
      </c>
      <c r="BM318" s="74">
        <v>127.28</v>
      </c>
      <c r="BN318" s="74">
        <v>24</v>
      </c>
      <c r="BO318" s="74"/>
      <c r="BP318" s="74"/>
      <c r="BQ318" s="74"/>
      <c r="BR318" s="74"/>
      <c r="BS318" s="74"/>
      <c r="BT318" s="74"/>
      <c r="BU318" s="74"/>
      <c r="BV318" s="74"/>
      <c r="BW318" s="110">
        <f t="shared" si="34"/>
        <v>121.86</v>
      </c>
      <c r="BX318" s="110">
        <f t="shared" si="35"/>
        <v>0</v>
      </c>
      <c r="IS318" s="59"/>
      <c r="IT318" s="59"/>
      <c r="IU318" s="59"/>
      <c r="IV318" s="59"/>
    </row>
    <row r="319" spans="1:256" s="49" customFormat="1" ht="20.25" customHeight="1" x14ac:dyDescent="0.15">
      <c r="A319" s="261"/>
      <c r="B319" s="75" t="s">
        <v>55</v>
      </c>
      <c r="C319" s="74">
        <v>63.584507000000002</v>
      </c>
      <c r="D319" s="74">
        <v>114</v>
      </c>
      <c r="E319" s="82">
        <v>50.877116364624698</v>
      </c>
      <c r="F319" s="82">
        <v>745.97308599999997</v>
      </c>
      <c r="G319" s="74">
        <v>205</v>
      </c>
      <c r="H319" s="74"/>
      <c r="I319" s="74"/>
      <c r="J319" s="74"/>
      <c r="K319" s="74"/>
      <c r="L319" s="74">
        <v>61.514263999999997</v>
      </c>
      <c r="M319" s="74">
        <v>110</v>
      </c>
      <c r="N319" s="74">
        <v>51.235406500740197</v>
      </c>
      <c r="O319" s="74">
        <v>406.69808599999999</v>
      </c>
      <c r="P319" s="74">
        <v>151</v>
      </c>
      <c r="Q319" s="74"/>
      <c r="R319" s="74"/>
      <c r="S319" s="74" t="s">
        <v>56</v>
      </c>
      <c r="T319" s="74"/>
      <c r="U319" s="74"/>
      <c r="V319" s="74">
        <v>61.514263999999997</v>
      </c>
      <c r="W319" s="74">
        <v>110</v>
      </c>
      <c r="X319" s="74">
        <v>51.235406500740197</v>
      </c>
      <c r="Y319" s="74">
        <v>406.69808599999999</v>
      </c>
      <c r="Z319" s="74">
        <v>151</v>
      </c>
      <c r="AA319" s="74"/>
      <c r="AB319" s="7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c r="BG319" s="74">
        <v>1.695249</v>
      </c>
      <c r="BH319" s="74">
        <v>1</v>
      </c>
      <c r="BI319" s="74">
        <v>98.575000000000003</v>
      </c>
      <c r="BJ319" s="74">
        <v>27</v>
      </c>
      <c r="BK319" s="74">
        <v>0.37499399999999999</v>
      </c>
      <c r="BL319" s="74">
        <v>3</v>
      </c>
      <c r="BM319" s="74">
        <v>240.7</v>
      </c>
      <c r="BN319" s="74">
        <v>27</v>
      </c>
      <c r="BO319" s="74"/>
      <c r="BP319" s="74"/>
      <c r="BQ319" s="74"/>
      <c r="BR319" s="74"/>
      <c r="BS319" s="74"/>
      <c r="BT319" s="74"/>
      <c r="BU319" s="74"/>
      <c r="BV319" s="74"/>
      <c r="BW319" s="110">
        <f t="shared" si="34"/>
        <v>63.584506999999995</v>
      </c>
      <c r="BX319" s="110">
        <f t="shared" si="35"/>
        <v>0</v>
      </c>
      <c r="IS319" s="59"/>
      <c r="IT319" s="59"/>
      <c r="IU319" s="59"/>
      <c r="IV319" s="59"/>
    </row>
    <row r="320" spans="1:256" s="49" customFormat="1" ht="20.25" customHeight="1" x14ac:dyDescent="0.15">
      <c r="A320" s="261"/>
      <c r="B320" s="75" t="s">
        <v>60</v>
      </c>
      <c r="C320" s="74">
        <v>39.113891000000002</v>
      </c>
      <c r="D320" s="74">
        <v>50</v>
      </c>
      <c r="E320" s="82">
        <v>24.426660698436301</v>
      </c>
      <c r="F320" s="82">
        <v>364.00667700000002</v>
      </c>
      <c r="G320" s="74">
        <v>170</v>
      </c>
      <c r="H320" s="74">
        <v>28.097161</v>
      </c>
      <c r="I320" s="74">
        <v>2</v>
      </c>
      <c r="J320" s="74">
        <v>8</v>
      </c>
      <c r="K320" s="74">
        <v>1</v>
      </c>
      <c r="L320" s="74">
        <v>9.5830909999999996</v>
      </c>
      <c r="M320" s="74">
        <v>42</v>
      </c>
      <c r="N320" s="74">
        <v>9.22922488990163</v>
      </c>
      <c r="O320" s="74">
        <v>109.736177</v>
      </c>
      <c r="P320" s="74">
        <v>40</v>
      </c>
      <c r="Q320" s="74">
        <v>0</v>
      </c>
      <c r="R320" s="74">
        <v>0</v>
      </c>
      <c r="S320" s="74">
        <v>0</v>
      </c>
      <c r="T320" s="74">
        <v>0</v>
      </c>
      <c r="U320" s="74">
        <v>0</v>
      </c>
      <c r="V320" s="74">
        <v>9.5830909999999996</v>
      </c>
      <c r="W320" s="74">
        <v>42</v>
      </c>
      <c r="X320" s="74">
        <v>9.2797448633764006</v>
      </c>
      <c r="Y320" s="74">
        <v>109.736177</v>
      </c>
      <c r="Z320" s="74">
        <v>40</v>
      </c>
      <c r="AA320" s="74">
        <v>0</v>
      </c>
      <c r="AB320" s="74">
        <v>0</v>
      </c>
      <c r="AC320" s="74">
        <v>0</v>
      </c>
      <c r="AD320" s="74">
        <v>0</v>
      </c>
      <c r="AE320" s="74">
        <v>0</v>
      </c>
      <c r="AF320" s="74">
        <v>0</v>
      </c>
      <c r="AG320" s="74">
        <v>0</v>
      </c>
      <c r="AH320" s="74">
        <v>0</v>
      </c>
      <c r="AI320" s="74">
        <v>0.20930000000000001</v>
      </c>
      <c r="AJ320" s="74">
        <v>1</v>
      </c>
      <c r="AK320" s="74">
        <v>0</v>
      </c>
      <c r="AL320" s="74">
        <v>0</v>
      </c>
      <c r="AM320" s="74">
        <v>0.20930000000000001</v>
      </c>
      <c r="AN320" s="74">
        <v>1</v>
      </c>
      <c r="AO320" s="74">
        <v>0</v>
      </c>
      <c r="AP320" s="74">
        <v>0</v>
      </c>
      <c r="AQ320" s="74">
        <v>0</v>
      </c>
      <c r="AR320" s="74">
        <v>0</v>
      </c>
      <c r="AS320" s="74">
        <v>0</v>
      </c>
      <c r="AT320" s="74">
        <v>0</v>
      </c>
      <c r="AU320" s="74">
        <v>0</v>
      </c>
      <c r="AV320" s="74">
        <v>0</v>
      </c>
      <c r="AW320" s="74">
        <v>0</v>
      </c>
      <c r="AX320" s="74">
        <v>0</v>
      </c>
      <c r="AY320" s="74">
        <v>0</v>
      </c>
      <c r="AZ320" s="74">
        <v>0</v>
      </c>
      <c r="BA320" s="74">
        <v>0</v>
      </c>
      <c r="BB320" s="74">
        <v>0</v>
      </c>
      <c r="BC320" s="74">
        <v>0</v>
      </c>
      <c r="BD320" s="74">
        <v>0</v>
      </c>
      <c r="BE320" s="74">
        <v>0</v>
      </c>
      <c r="BF320" s="74">
        <v>0</v>
      </c>
      <c r="BG320" s="74">
        <v>0.90274799999999999</v>
      </c>
      <c r="BH320" s="74">
        <v>3</v>
      </c>
      <c r="BI320" s="74">
        <v>212.54249999999999</v>
      </c>
      <c r="BJ320" s="74">
        <v>111</v>
      </c>
      <c r="BK320" s="74">
        <v>0</v>
      </c>
      <c r="BL320" s="74">
        <v>1</v>
      </c>
      <c r="BM320" s="74">
        <v>17.2</v>
      </c>
      <c r="BN320" s="74">
        <v>18</v>
      </c>
      <c r="BO320" s="74">
        <v>0.32159100000000002</v>
      </c>
      <c r="BP320" s="74">
        <v>1</v>
      </c>
      <c r="BQ320" s="74">
        <v>16.527999999999999</v>
      </c>
      <c r="BR320" s="74">
        <v>0</v>
      </c>
      <c r="BS320" s="74">
        <v>0</v>
      </c>
      <c r="BT320" s="74">
        <v>0</v>
      </c>
      <c r="BU320" s="74">
        <v>0</v>
      </c>
      <c r="BV320" s="74">
        <v>0</v>
      </c>
      <c r="BW320" s="110">
        <f t="shared" si="34"/>
        <v>39.113890999999995</v>
      </c>
      <c r="BX320" s="110">
        <f t="shared" si="35"/>
        <v>0</v>
      </c>
      <c r="IS320" s="59"/>
      <c r="IT320" s="59"/>
      <c r="IU320" s="59"/>
      <c r="IV320" s="59"/>
    </row>
    <row r="321" spans="1:256" s="49" customFormat="1" ht="20.25" customHeight="1" x14ac:dyDescent="0.15">
      <c r="A321" s="261"/>
      <c r="B321" s="75" t="s">
        <v>46</v>
      </c>
      <c r="C321" s="74">
        <v>94.726482000000004</v>
      </c>
      <c r="D321" s="74">
        <v>240</v>
      </c>
      <c r="E321" s="82">
        <v>56.848498196900302</v>
      </c>
      <c r="F321" s="82">
        <v>235.14814100000001</v>
      </c>
      <c r="G321" s="74">
        <v>209</v>
      </c>
      <c r="H321" s="74">
        <v>0</v>
      </c>
      <c r="I321" s="74">
        <v>0</v>
      </c>
      <c r="J321" s="74">
        <v>10</v>
      </c>
      <c r="K321" s="74">
        <v>1</v>
      </c>
      <c r="L321" s="74">
        <v>90.080781999999999</v>
      </c>
      <c r="M321" s="74">
        <v>237</v>
      </c>
      <c r="N321" s="74">
        <v>54.586903498730997</v>
      </c>
      <c r="O321" s="74">
        <v>198.968141</v>
      </c>
      <c r="P321" s="74">
        <v>186</v>
      </c>
      <c r="Q321" s="74">
        <v>12.436515999999999</v>
      </c>
      <c r="R321" s="74">
        <v>53</v>
      </c>
      <c r="S321" s="74">
        <v>36.202574986159</v>
      </c>
      <c r="T321" s="74">
        <v>10.975422</v>
      </c>
      <c r="U321" s="74">
        <v>27</v>
      </c>
      <c r="V321" s="74">
        <v>90.080781999999999</v>
      </c>
      <c r="W321" s="74">
        <v>237</v>
      </c>
      <c r="X321" s="74">
        <v>54.586903498730997</v>
      </c>
      <c r="Y321" s="74">
        <v>198.968141</v>
      </c>
      <c r="Z321" s="74">
        <v>186</v>
      </c>
      <c r="AA321" s="74">
        <v>0</v>
      </c>
      <c r="AB321" s="74">
        <v>0</v>
      </c>
      <c r="AC321" s="74">
        <v>0</v>
      </c>
      <c r="AD321" s="74">
        <v>0</v>
      </c>
      <c r="AE321" s="74">
        <v>0</v>
      </c>
      <c r="AF321" s="74">
        <v>0</v>
      </c>
      <c r="AG321" s="74">
        <v>0</v>
      </c>
      <c r="AH321" s="74">
        <v>0</v>
      </c>
      <c r="AI321" s="74">
        <v>0</v>
      </c>
      <c r="AJ321" s="74">
        <v>0</v>
      </c>
      <c r="AK321" s="74">
        <v>0</v>
      </c>
      <c r="AL321" s="74">
        <v>0</v>
      </c>
      <c r="AM321" s="74">
        <v>0</v>
      </c>
      <c r="AN321" s="74">
        <v>0</v>
      </c>
      <c r="AO321" s="74">
        <v>0</v>
      </c>
      <c r="AP321" s="74">
        <v>0</v>
      </c>
      <c r="AQ321" s="74">
        <v>0</v>
      </c>
      <c r="AR321" s="74">
        <v>0</v>
      </c>
      <c r="AS321" s="74">
        <v>0</v>
      </c>
      <c r="AT321" s="74">
        <v>0</v>
      </c>
      <c r="AU321" s="74">
        <v>0</v>
      </c>
      <c r="AV321" s="74">
        <v>0</v>
      </c>
      <c r="AW321" s="74">
        <v>0</v>
      </c>
      <c r="AX321" s="74">
        <v>0</v>
      </c>
      <c r="AY321" s="74">
        <v>0</v>
      </c>
      <c r="AZ321" s="74">
        <v>0</v>
      </c>
      <c r="BA321" s="74">
        <v>0</v>
      </c>
      <c r="BB321" s="74">
        <v>0</v>
      </c>
      <c r="BC321" s="74">
        <v>0</v>
      </c>
      <c r="BD321" s="74">
        <v>0</v>
      </c>
      <c r="BE321" s="74">
        <v>0</v>
      </c>
      <c r="BF321" s="74">
        <v>0</v>
      </c>
      <c r="BG321" s="74">
        <v>4.5236999999999998</v>
      </c>
      <c r="BH321" s="74">
        <v>2</v>
      </c>
      <c r="BI321" s="74">
        <v>2.2000000000000002</v>
      </c>
      <c r="BJ321" s="74">
        <v>6</v>
      </c>
      <c r="BK321" s="74">
        <v>0.122</v>
      </c>
      <c r="BL321" s="74">
        <v>1</v>
      </c>
      <c r="BM321" s="74">
        <v>23.98</v>
      </c>
      <c r="BN321" s="74">
        <v>16</v>
      </c>
      <c r="BO321" s="74">
        <v>0</v>
      </c>
      <c r="BP321" s="74">
        <v>0</v>
      </c>
      <c r="BQ321" s="74">
        <v>0</v>
      </c>
      <c r="BR321" s="74">
        <v>0</v>
      </c>
      <c r="BS321" s="74">
        <v>0</v>
      </c>
      <c r="BT321" s="74">
        <v>0</v>
      </c>
      <c r="BU321" s="74">
        <v>0</v>
      </c>
      <c r="BV321" s="74">
        <v>0</v>
      </c>
      <c r="BW321" s="110">
        <f t="shared" ref="BW321:BW386" si="46">H321+L321+AI321+AQ321+AU321+AY321+BC321+BG321+BK321+BO321+BS321</f>
        <v>94.726482000000004</v>
      </c>
      <c r="BX321" s="110">
        <f t="shared" ref="BX321:BX386" si="47">C321-BW321</f>
        <v>0</v>
      </c>
      <c r="IS321" s="59"/>
      <c r="IT321" s="59"/>
      <c r="IU321" s="59"/>
      <c r="IV321" s="59"/>
    </row>
    <row r="322" spans="1:256" s="49" customFormat="1" ht="20.25" customHeight="1" x14ac:dyDescent="0.15">
      <c r="A322" s="261"/>
      <c r="B322" s="69" t="s">
        <v>36</v>
      </c>
      <c r="C322" s="79">
        <v>3.9016999999999999</v>
      </c>
      <c r="D322" s="79">
        <v>11</v>
      </c>
      <c r="E322" s="82">
        <v>18.745382057329799</v>
      </c>
      <c r="F322" s="82">
        <v>164.9743</v>
      </c>
      <c r="G322" s="79">
        <v>0</v>
      </c>
      <c r="H322" s="79">
        <v>0</v>
      </c>
      <c r="I322" s="79">
        <v>0</v>
      </c>
      <c r="J322" s="79">
        <v>0</v>
      </c>
      <c r="K322" s="79">
        <v>0</v>
      </c>
      <c r="L322" s="79">
        <v>3.9016999999999999</v>
      </c>
      <c r="M322" s="79">
        <v>11</v>
      </c>
      <c r="N322" s="80">
        <v>19.902391209791698</v>
      </c>
      <c r="O322" s="79">
        <v>2.3950999999999998</v>
      </c>
      <c r="P322" s="79">
        <v>0</v>
      </c>
      <c r="Q322" s="79"/>
      <c r="R322" s="79"/>
      <c r="S322" s="101">
        <v>0</v>
      </c>
      <c r="T322" s="79"/>
      <c r="U322" s="79"/>
      <c r="V322" s="115">
        <v>3.9016999999999999</v>
      </c>
      <c r="W322" s="115">
        <v>11</v>
      </c>
      <c r="X322" s="80">
        <v>19.902391209791698</v>
      </c>
      <c r="Y322" s="115">
        <v>2.3950999999999998</v>
      </c>
      <c r="Z322" s="115">
        <v>0</v>
      </c>
      <c r="AA322" s="79">
        <v>0</v>
      </c>
      <c r="AB322" s="79">
        <v>0</v>
      </c>
      <c r="AC322" s="79">
        <v>0</v>
      </c>
      <c r="AD322" s="79">
        <v>0</v>
      </c>
      <c r="AE322" s="79">
        <v>0</v>
      </c>
      <c r="AF322" s="79">
        <v>0</v>
      </c>
      <c r="AG322" s="79">
        <v>0</v>
      </c>
      <c r="AH322" s="79">
        <v>0</v>
      </c>
      <c r="AI322" s="79">
        <v>0</v>
      </c>
      <c r="AJ322" s="79">
        <v>0</v>
      </c>
      <c r="AK322" s="79">
        <v>162.17920000000001</v>
      </c>
      <c r="AL322" s="79">
        <v>0</v>
      </c>
      <c r="AM322" s="79">
        <v>0</v>
      </c>
      <c r="AN322" s="79">
        <v>0</v>
      </c>
      <c r="AO322" s="79">
        <v>162.17920000000001</v>
      </c>
      <c r="AP322" s="79">
        <v>0</v>
      </c>
      <c r="AQ322" s="79">
        <v>0</v>
      </c>
      <c r="AR322" s="79">
        <v>0</v>
      </c>
      <c r="AS322" s="79">
        <v>0</v>
      </c>
      <c r="AT322" s="79">
        <v>0</v>
      </c>
      <c r="AU322" s="79">
        <v>0</v>
      </c>
      <c r="AV322" s="79">
        <v>0</v>
      </c>
      <c r="AW322" s="79">
        <v>0</v>
      </c>
      <c r="AX322" s="79">
        <v>0</v>
      </c>
      <c r="AY322" s="79">
        <v>0</v>
      </c>
      <c r="AZ322" s="79">
        <v>0</v>
      </c>
      <c r="BA322" s="79">
        <v>0</v>
      </c>
      <c r="BB322" s="79">
        <v>0</v>
      </c>
      <c r="BC322" s="79">
        <v>0</v>
      </c>
      <c r="BD322" s="79">
        <v>0</v>
      </c>
      <c r="BE322" s="79">
        <v>0</v>
      </c>
      <c r="BF322" s="79">
        <v>0</v>
      </c>
      <c r="BG322" s="79">
        <v>0</v>
      </c>
      <c r="BH322" s="79">
        <v>0</v>
      </c>
      <c r="BI322" s="79">
        <v>0</v>
      </c>
      <c r="BJ322" s="79">
        <v>0</v>
      </c>
      <c r="BK322" s="79">
        <v>0</v>
      </c>
      <c r="BL322" s="79">
        <v>0</v>
      </c>
      <c r="BM322" s="79">
        <v>0.4</v>
      </c>
      <c r="BN322" s="79">
        <v>0</v>
      </c>
      <c r="BO322" s="79">
        <v>0</v>
      </c>
      <c r="BP322" s="79">
        <v>0</v>
      </c>
      <c r="BQ322" s="79">
        <v>0</v>
      </c>
      <c r="BR322" s="79">
        <v>0</v>
      </c>
      <c r="BS322" s="79">
        <v>0</v>
      </c>
      <c r="BT322" s="79">
        <v>0</v>
      </c>
      <c r="BU322" s="79">
        <v>0</v>
      </c>
      <c r="BV322" s="79">
        <v>0</v>
      </c>
      <c r="BW322" s="110">
        <f t="shared" si="46"/>
        <v>3.9016999999999999</v>
      </c>
      <c r="BX322" s="110">
        <f t="shared" si="47"/>
        <v>0</v>
      </c>
      <c r="IS322" s="59"/>
      <c r="IT322" s="59"/>
      <c r="IU322" s="59"/>
      <c r="IV322" s="59"/>
    </row>
    <row r="323" spans="1:256" ht="20.25" customHeight="1" x14ac:dyDescent="0.15">
      <c r="A323" s="261"/>
      <c r="B323" s="69" t="s">
        <v>64</v>
      </c>
      <c r="C323" s="74">
        <v>52.302911999999999</v>
      </c>
      <c r="D323" s="74">
        <v>29</v>
      </c>
      <c r="E323" s="82">
        <v>264.28960080848901</v>
      </c>
      <c r="F323" s="82">
        <v>27.832357999999999</v>
      </c>
      <c r="G323" s="74">
        <v>46</v>
      </c>
      <c r="H323" s="74"/>
      <c r="I323" s="74"/>
      <c r="J323" s="74"/>
      <c r="K323" s="74"/>
      <c r="L323" s="74">
        <v>14.742912</v>
      </c>
      <c r="M323" s="74">
        <v>23</v>
      </c>
      <c r="N323" s="96">
        <v>75.799033419023104</v>
      </c>
      <c r="O323" s="74">
        <v>25.689772000000001</v>
      </c>
      <c r="P323" s="74">
        <v>38</v>
      </c>
      <c r="Q323" s="74"/>
      <c r="R323" s="74"/>
      <c r="S323" s="74"/>
      <c r="T323" s="74"/>
      <c r="U323" s="74"/>
      <c r="V323" s="74">
        <v>14.742912</v>
      </c>
      <c r="W323" s="74">
        <v>23</v>
      </c>
      <c r="X323" s="96">
        <v>75.799033419023104</v>
      </c>
      <c r="Y323" s="74">
        <v>25.689772000000001</v>
      </c>
      <c r="Z323" s="74">
        <v>38</v>
      </c>
      <c r="AA323" s="74"/>
      <c r="AB323" s="74"/>
      <c r="AC323" s="74"/>
      <c r="AD323" s="74"/>
      <c r="AE323" s="74"/>
      <c r="AF323" s="74"/>
      <c r="AG323" s="74"/>
      <c r="AH323" s="74"/>
      <c r="AI323" s="74">
        <v>37.56</v>
      </c>
      <c r="AJ323" s="74">
        <v>6</v>
      </c>
      <c r="AK323" s="74">
        <v>1.05</v>
      </c>
      <c r="AL323" s="74">
        <v>3</v>
      </c>
      <c r="AM323" s="74">
        <v>37.56</v>
      </c>
      <c r="AN323" s="74">
        <v>6</v>
      </c>
      <c r="AO323" s="74">
        <v>1.05</v>
      </c>
      <c r="AP323" s="74">
        <v>3</v>
      </c>
      <c r="AQ323" s="74"/>
      <c r="AR323" s="74"/>
      <c r="AS323" s="74"/>
      <c r="AT323" s="74"/>
      <c r="AU323" s="74"/>
      <c r="AV323" s="74"/>
      <c r="AW323" s="74">
        <v>0</v>
      </c>
      <c r="AX323" s="74">
        <v>0</v>
      </c>
      <c r="AY323" s="74">
        <v>0</v>
      </c>
      <c r="AZ323" s="74">
        <v>0</v>
      </c>
      <c r="BA323" s="74"/>
      <c r="BB323" s="74"/>
      <c r="BC323" s="74"/>
      <c r="BD323" s="74"/>
      <c r="BE323" s="74"/>
      <c r="BF323" s="74"/>
      <c r="BG323" s="74"/>
      <c r="BH323" s="74"/>
      <c r="BI323" s="74">
        <v>0</v>
      </c>
      <c r="BJ323" s="74">
        <v>0</v>
      </c>
      <c r="BK323" s="74">
        <v>0</v>
      </c>
      <c r="BL323" s="74">
        <v>0</v>
      </c>
      <c r="BM323" s="74">
        <v>1.0925860000000001</v>
      </c>
      <c r="BN323" s="74">
        <v>5</v>
      </c>
      <c r="BO323" s="74"/>
      <c r="BP323" s="74"/>
      <c r="BQ323" s="74"/>
      <c r="BR323" s="74"/>
      <c r="BS323" s="74"/>
      <c r="BT323" s="74"/>
      <c r="BU323" s="74"/>
      <c r="BV323" s="74"/>
      <c r="BW323" s="110">
        <f t="shared" si="46"/>
        <v>52.302912000000006</v>
      </c>
      <c r="BX323" s="110">
        <f t="shared" si="47"/>
        <v>0</v>
      </c>
      <c r="BY323" s="59"/>
      <c r="BZ323" s="59"/>
      <c r="CA323" s="59"/>
      <c r="CB323" s="59"/>
      <c r="CC323" s="59"/>
      <c r="CD323" s="59"/>
      <c r="CE323" s="59"/>
      <c r="CF323" s="59"/>
      <c r="CG323" s="59"/>
      <c r="CH323" s="59"/>
      <c r="CI323" s="59"/>
      <c r="CJ323" s="59"/>
      <c r="CK323" s="59"/>
      <c r="CL323" s="59"/>
      <c r="CM323" s="59"/>
      <c r="CN323" s="59"/>
      <c r="CO323" s="59"/>
      <c r="CP323" s="59"/>
      <c r="CQ323" s="59"/>
      <c r="CR323" s="59"/>
      <c r="CS323" s="59"/>
      <c r="CT323" s="59"/>
      <c r="CU323" s="59"/>
      <c r="CV323" s="59"/>
      <c r="CW323" s="59"/>
      <c r="CX323" s="59"/>
      <c r="CY323" s="59"/>
      <c r="CZ323" s="59"/>
      <c r="DA323" s="59"/>
      <c r="DB323" s="59"/>
      <c r="DC323" s="59"/>
      <c r="DD323" s="59"/>
      <c r="DE323" s="59"/>
      <c r="DF323" s="59"/>
      <c r="DG323" s="59"/>
      <c r="DH323" s="59"/>
      <c r="DI323" s="59"/>
      <c r="DJ323" s="59"/>
      <c r="DK323" s="59"/>
      <c r="DL323" s="59"/>
      <c r="DM323" s="59"/>
      <c r="DN323" s="59"/>
      <c r="DO323" s="59"/>
      <c r="DP323" s="59"/>
      <c r="DQ323" s="59"/>
      <c r="DR323" s="59"/>
      <c r="DS323" s="59"/>
      <c r="DT323" s="59"/>
      <c r="DU323" s="59"/>
      <c r="DV323" s="59"/>
      <c r="DW323" s="59"/>
      <c r="DX323" s="59"/>
      <c r="DY323" s="59"/>
      <c r="DZ323" s="59"/>
      <c r="EA323" s="59"/>
      <c r="EB323" s="59"/>
      <c r="EC323" s="59"/>
      <c r="ED323" s="59"/>
      <c r="EE323" s="59"/>
      <c r="EF323" s="59"/>
      <c r="EG323" s="59"/>
      <c r="EH323" s="59"/>
      <c r="EI323" s="59"/>
      <c r="EJ323" s="59"/>
      <c r="EK323" s="59"/>
      <c r="EL323" s="59"/>
      <c r="EM323" s="59"/>
      <c r="EN323" s="59"/>
      <c r="EO323" s="59"/>
      <c r="EP323" s="59"/>
      <c r="EQ323" s="59"/>
      <c r="ER323" s="59"/>
      <c r="ES323" s="59"/>
      <c r="ET323" s="59"/>
      <c r="EU323" s="59"/>
      <c r="EV323" s="59"/>
      <c r="EW323" s="59"/>
      <c r="EX323" s="59"/>
      <c r="EY323" s="59"/>
      <c r="EZ323" s="59"/>
      <c r="FA323" s="59"/>
      <c r="FB323" s="59"/>
      <c r="FC323" s="59"/>
      <c r="FD323" s="59"/>
      <c r="FE323" s="59"/>
      <c r="FF323" s="59"/>
      <c r="FG323" s="59"/>
      <c r="FH323" s="59"/>
      <c r="FI323" s="59"/>
      <c r="FJ323" s="59"/>
      <c r="FK323" s="59"/>
      <c r="FL323" s="59"/>
      <c r="FM323" s="59"/>
      <c r="FN323" s="59"/>
      <c r="FO323" s="59"/>
      <c r="FP323" s="59"/>
      <c r="FQ323" s="59"/>
      <c r="FR323" s="59"/>
      <c r="FS323" s="59"/>
      <c r="FT323" s="59"/>
      <c r="FU323" s="59"/>
      <c r="FV323" s="59"/>
      <c r="FW323" s="59"/>
      <c r="FX323" s="59"/>
      <c r="FY323" s="59"/>
      <c r="FZ323" s="59"/>
      <c r="GA323" s="59"/>
      <c r="GB323" s="59"/>
      <c r="GC323" s="59"/>
      <c r="GD323" s="59"/>
      <c r="GE323" s="59"/>
      <c r="GF323" s="59"/>
      <c r="GG323" s="59"/>
      <c r="GH323" s="59"/>
      <c r="GI323" s="59"/>
      <c r="GJ323" s="59"/>
      <c r="GK323" s="59"/>
      <c r="GL323" s="59"/>
      <c r="GM323" s="59"/>
      <c r="GN323" s="59"/>
      <c r="GO323" s="59"/>
      <c r="GP323" s="59"/>
      <c r="GQ323" s="59"/>
      <c r="GR323" s="59"/>
      <c r="GS323" s="59"/>
      <c r="GT323" s="59"/>
      <c r="GU323" s="59"/>
      <c r="GV323" s="59"/>
      <c r="GW323" s="59"/>
      <c r="GX323" s="59"/>
      <c r="GY323" s="59"/>
      <c r="GZ323" s="59"/>
      <c r="HA323" s="59"/>
      <c r="HB323" s="59"/>
      <c r="HC323" s="59"/>
      <c r="HD323" s="59"/>
      <c r="HE323" s="59"/>
      <c r="HF323" s="59"/>
      <c r="HG323" s="59"/>
      <c r="HH323" s="59"/>
      <c r="HI323" s="59"/>
      <c r="HJ323" s="59"/>
      <c r="HK323" s="59"/>
      <c r="HL323" s="59"/>
      <c r="HM323" s="59"/>
      <c r="HN323" s="59"/>
      <c r="HO323" s="59"/>
      <c r="HP323" s="59"/>
      <c r="HQ323" s="59"/>
      <c r="HR323" s="59"/>
      <c r="HS323" s="59"/>
      <c r="HT323" s="59"/>
      <c r="HU323" s="59"/>
      <c r="HV323" s="59"/>
      <c r="HW323" s="59"/>
      <c r="HX323" s="59"/>
      <c r="HY323" s="59"/>
      <c r="HZ323" s="59"/>
      <c r="IA323" s="59"/>
      <c r="IB323" s="59"/>
      <c r="IC323" s="59"/>
      <c r="ID323" s="59"/>
      <c r="IE323" s="59"/>
      <c r="IF323" s="59"/>
      <c r="IG323" s="59"/>
      <c r="IH323" s="59"/>
      <c r="II323" s="59"/>
      <c r="IJ323" s="59"/>
      <c r="IK323" s="59"/>
      <c r="IL323" s="59"/>
      <c r="IM323" s="59"/>
      <c r="IN323" s="59"/>
      <c r="IO323" s="59"/>
      <c r="IP323" s="59"/>
      <c r="IQ323" s="59"/>
      <c r="IR323" s="59"/>
    </row>
    <row r="324" spans="1:256" ht="20.25" customHeight="1" x14ac:dyDescent="0.15">
      <c r="A324" s="261"/>
      <c r="B324" s="69" t="s">
        <v>34</v>
      </c>
      <c r="C324" s="74">
        <v>41.175576</v>
      </c>
      <c r="D324" s="74">
        <v>62</v>
      </c>
      <c r="E324" s="82">
        <v>35.211999869604099</v>
      </c>
      <c r="F324" s="82">
        <v>99.058580000000006</v>
      </c>
      <c r="G324" s="74">
        <v>42</v>
      </c>
      <c r="H324" s="74">
        <v>0</v>
      </c>
      <c r="I324" s="74">
        <v>0</v>
      </c>
      <c r="J324" s="74">
        <v>0</v>
      </c>
      <c r="K324" s="74">
        <v>0</v>
      </c>
      <c r="L324" s="74">
        <v>41.175576</v>
      </c>
      <c r="M324" s="74">
        <v>62</v>
      </c>
      <c r="N324" s="74">
        <v>51.058074036036103</v>
      </c>
      <c r="O324" s="74">
        <v>64.928579999999997</v>
      </c>
      <c r="P324" s="74">
        <v>33</v>
      </c>
      <c r="Q324" s="74">
        <v>18.711876</v>
      </c>
      <c r="R324" s="74">
        <v>25</v>
      </c>
      <c r="S324" s="74">
        <v>10015.026921718299</v>
      </c>
      <c r="T324" s="74">
        <v>27.011279999999999</v>
      </c>
      <c r="U324" s="74">
        <v>14</v>
      </c>
      <c r="V324" s="74">
        <v>41.175576</v>
      </c>
      <c r="W324" s="74">
        <v>62</v>
      </c>
      <c r="X324" s="74">
        <v>51.058074036036103</v>
      </c>
      <c r="Y324" s="74">
        <v>64.928579999999997</v>
      </c>
      <c r="Z324" s="74">
        <v>33</v>
      </c>
      <c r="AA324" s="74">
        <v>0</v>
      </c>
      <c r="AB324" s="74">
        <v>0</v>
      </c>
      <c r="AC324" s="74">
        <v>0</v>
      </c>
      <c r="AD324" s="74">
        <v>0</v>
      </c>
      <c r="AE324" s="74">
        <v>0</v>
      </c>
      <c r="AF324" s="74">
        <v>0</v>
      </c>
      <c r="AG324" s="74">
        <v>0</v>
      </c>
      <c r="AH324" s="74">
        <v>0</v>
      </c>
      <c r="AI324" s="74"/>
      <c r="AJ324" s="74"/>
      <c r="AK324" s="74"/>
      <c r="AL324" s="74"/>
      <c r="AM324" s="74"/>
      <c r="AN324" s="74"/>
      <c r="AO324" s="74"/>
      <c r="AP324" s="74"/>
      <c r="AQ324" s="74">
        <v>0</v>
      </c>
      <c r="AR324" s="74">
        <v>0</v>
      </c>
      <c r="AS324" s="74">
        <v>0</v>
      </c>
      <c r="AT324" s="74">
        <v>0</v>
      </c>
      <c r="AU324" s="74">
        <v>0</v>
      </c>
      <c r="AV324" s="74">
        <v>0</v>
      </c>
      <c r="AW324" s="74">
        <v>0</v>
      </c>
      <c r="AX324" s="74">
        <v>0</v>
      </c>
      <c r="AY324" s="74">
        <v>0</v>
      </c>
      <c r="AZ324" s="74">
        <v>0</v>
      </c>
      <c r="BA324" s="74">
        <v>0</v>
      </c>
      <c r="BB324" s="74">
        <v>0</v>
      </c>
      <c r="BC324" s="74">
        <v>0</v>
      </c>
      <c r="BD324" s="74">
        <v>0</v>
      </c>
      <c r="BE324" s="74">
        <v>0</v>
      </c>
      <c r="BF324" s="74">
        <v>0</v>
      </c>
      <c r="BG324" s="74">
        <v>0</v>
      </c>
      <c r="BH324" s="74">
        <v>0</v>
      </c>
      <c r="BI324" s="74">
        <v>0.73</v>
      </c>
      <c r="BJ324" s="74">
        <v>5</v>
      </c>
      <c r="BK324" s="74">
        <v>0</v>
      </c>
      <c r="BL324" s="74">
        <v>0</v>
      </c>
      <c r="BM324" s="74">
        <v>33.4</v>
      </c>
      <c r="BN324" s="74">
        <v>4</v>
      </c>
      <c r="BO324" s="74">
        <v>0</v>
      </c>
      <c r="BP324" s="74">
        <v>0</v>
      </c>
      <c r="BQ324" s="74">
        <v>0</v>
      </c>
      <c r="BR324" s="74">
        <v>0</v>
      </c>
      <c r="BS324" s="74">
        <v>0</v>
      </c>
      <c r="BT324" s="74">
        <v>0</v>
      </c>
      <c r="BU324" s="74">
        <v>0</v>
      </c>
      <c r="BV324" s="74">
        <v>0</v>
      </c>
      <c r="BW324" s="110">
        <f t="shared" si="46"/>
        <v>41.175576</v>
      </c>
      <c r="BX324" s="110">
        <f t="shared" si="47"/>
        <v>0</v>
      </c>
      <c r="BY324" s="59"/>
      <c r="BZ324" s="59"/>
      <c r="CA324" s="59"/>
      <c r="CB324" s="59"/>
      <c r="CC324" s="59"/>
      <c r="CD324" s="59"/>
      <c r="CE324" s="59"/>
      <c r="CF324" s="59"/>
      <c r="CG324" s="59"/>
      <c r="CH324" s="59"/>
      <c r="CI324" s="59"/>
      <c r="CJ324" s="59"/>
      <c r="CK324" s="59"/>
      <c r="CL324" s="59"/>
      <c r="CM324" s="59"/>
      <c r="CN324" s="59"/>
      <c r="CO324" s="59"/>
      <c r="CP324" s="59"/>
      <c r="CQ324" s="59"/>
      <c r="CR324" s="59"/>
      <c r="CS324" s="59"/>
      <c r="CT324" s="59"/>
      <c r="CU324" s="59"/>
      <c r="CV324" s="59"/>
      <c r="CW324" s="59"/>
      <c r="CX324" s="59"/>
      <c r="CY324" s="59"/>
      <c r="CZ324" s="59"/>
      <c r="DA324" s="59"/>
      <c r="DB324" s="59"/>
      <c r="DC324" s="59"/>
      <c r="DD324" s="59"/>
      <c r="DE324" s="59"/>
      <c r="DF324" s="59"/>
      <c r="DG324" s="59"/>
      <c r="DH324" s="59"/>
      <c r="DI324" s="59"/>
      <c r="DJ324" s="59"/>
      <c r="DK324" s="59"/>
      <c r="DL324" s="59"/>
      <c r="DM324" s="59"/>
      <c r="DN324" s="59"/>
      <c r="DO324" s="59"/>
      <c r="DP324" s="59"/>
      <c r="DQ324" s="59"/>
      <c r="DR324" s="59"/>
      <c r="DS324" s="59"/>
      <c r="DT324" s="59"/>
      <c r="DU324" s="59"/>
      <c r="DV324" s="59"/>
      <c r="DW324" s="59"/>
      <c r="DX324" s="59"/>
      <c r="DY324" s="59"/>
      <c r="DZ324" s="59"/>
      <c r="EA324" s="59"/>
      <c r="EB324" s="59"/>
      <c r="EC324" s="59"/>
      <c r="ED324" s="59"/>
      <c r="EE324" s="59"/>
      <c r="EF324" s="59"/>
      <c r="EG324" s="59"/>
      <c r="EH324" s="59"/>
      <c r="EI324" s="59"/>
      <c r="EJ324" s="59"/>
      <c r="EK324" s="59"/>
      <c r="EL324" s="59"/>
      <c r="EM324" s="59"/>
      <c r="EN324" s="59"/>
      <c r="EO324" s="59"/>
      <c r="EP324" s="59"/>
      <c r="EQ324" s="59"/>
      <c r="ER324" s="59"/>
      <c r="ES324" s="59"/>
      <c r="ET324" s="59"/>
      <c r="EU324" s="59"/>
      <c r="EV324" s="59"/>
      <c r="EW324" s="59"/>
      <c r="EX324" s="59"/>
      <c r="EY324" s="59"/>
      <c r="EZ324" s="59"/>
      <c r="FA324" s="59"/>
      <c r="FB324" s="59"/>
      <c r="FC324" s="59"/>
      <c r="FD324" s="59"/>
      <c r="FE324" s="59"/>
      <c r="FF324" s="59"/>
      <c r="FG324" s="59"/>
      <c r="FH324" s="59"/>
      <c r="FI324" s="59"/>
      <c r="FJ324" s="59"/>
      <c r="FK324" s="59"/>
      <c r="FL324" s="59"/>
      <c r="FM324" s="59"/>
      <c r="FN324" s="59"/>
      <c r="FO324" s="59"/>
      <c r="FP324" s="59"/>
      <c r="FQ324" s="59"/>
      <c r="FR324" s="59"/>
      <c r="FS324" s="59"/>
      <c r="FT324" s="59"/>
      <c r="FU324" s="59"/>
      <c r="FV324" s="59"/>
      <c r="FW324" s="59"/>
      <c r="FX324" s="59"/>
      <c r="FY324" s="59"/>
      <c r="FZ324" s="59"/>
      <c r="GA324" s="59"/>
      <c r="GB324" s="59"/>
      <c r="GC324" s="59"/>
      <c r="GD324" s="59"/>
      <c r="GE324" s="59"/>
      <c r="GF324" s="59"/>
      <c r="GG324" s="59"/>
      <c r="GH324" s="59"/>
      <c r="GI324" s="59"/>
      <c r="GJ324" s="59"/>
      <c r="GK324" s="59"/>
      <c r="GL324" s="59"/>
      <c r="GM324" s="59"/>
      <c r="GN324" s="59"/>
      <c r="GO324" s="59"/>
      <c r="GP324" s="59"/>
      <c r="GQ324" s="59"/>
      <c r="GR324" s="59"/>
      <c r="GS324" s="59"/>
      <c r="GT324" s="59"/>
      <c r="GU324" s="59"/>
      <c r="GV324" s="59"/>
      <c r="GW324" s="59"/>
      <c r="GX324" s="59"/>
      <c r="GY324" s="59"/>
      <c r="GZ324" s="59"/>
      <c r="HA324" s="59"/>
      <c r="HB324" s="59"/>
      <c r="HC324" s="59"/>
      <c r="HD324" s="59"/>
      <c r="HE324" s="59"/>
      <c r="HF324" s="59"/>
      <c r="HG324" s="59"/>
      <c r="HH324" s="59"/>
      <c r="HI324" s="59"/>
      <c r="HJ324" s="59"/>
      <c r="HK324" s="59"/>
      <c r="HL324" s="59"/>
      <c r="HM324" s="59"/>
      <c r="HN324" s="59"/>
      <c r="HO324" s="59"/>
      <c r="HP324" s="59"/>
      <c r="HQ324" s="59"/>
      <c r="HR324" s="59"/>
      <c r="HS324" s="59"/>
      <c r="HT324" s="59"/>
      <c r="HU324" s="59"/>
      <c r="HV324" s="59"/>
      <c r="HW324" s="59"/>
      <c r="HX324" s="59"/>
      <c r="HY324" s="59"/>
      <c r="HZ324" s="59"/>
      <c r="IA324" s="59"/>
      <c r="IB324" s="59"/>
      <c r="IC324" s="59"/>
      <c r="ID324" s="59"/>
      <c r="IE324" s="59"/>
      <c r="IF324" s="59"/>
      <c r="IG324" s="59"/>
      <c r="IH324" s="59"/>
      <c r="II324" s="59"/>
      <c r="IJ324" s="59"/>
      <c r="IK324" s="59"/>
      <c r="IL324" s="59"/>
      <c r="IM324" s="59"/>
      <c r="IN324" s="59"/>
      <c r="IO324" s="59"/>
      <c r="IP324" s="59"/>
      <c r="IQ324" s="59"/>
      <c r="IR324" s="59"/>
    </row>
    <row r="325" spans="1:256" ht="20.25" customHeight="1" x14ac:dyDescent="0.15">
      <c r="A325" s="261"/>
      <c r="B325" s="69" t="s">
        <v>38</v>
      </c>
      <c r="C325" s="82">
        <v>83.065223000000003</v>
      </c>
      <c r="D325" s="82">
        <v>169</v>
      </c>
      <c r="E325" s="82">
        <v>30.45</v>
      </c>
      <c r="F325" s="82">
        <v>243.70925700000001</v>
      </c>
      <c r="G325" s="82">
        <v>115</v>
      </c>
      <c r="H325" s="82">
        <v>0</v>
      </c>
      <c r="I325" s="94">
        <v>0</v>
      </c>
      <c r="J325" s="82">
        <v>0</v>
      </c>
      <c r="K325" s="94">
        <v>0</v>
      </c>
      <c r="L325" s="82">
        <v>76.705696000000003</v>
      </c>
      <c r="M325" s="82">
        <v>161</v>
      </c>
      <c r="N325" s="83">
        <v>31.16</v>
      </c>
      <c r="O325" s="82">
        <v>219.39705699999999</v>
      </c>
      <c r="P325" s="85">
        <v>105</v>
      </c>
      <c r="Q325" s="82">
        <v>5.8526999999999996</v>
      </c>
      <c r="R325" s="82">
        <v>14</v>
      </c>
      <c r="S325" s="83">
        <v>18.100000000000001</v>
      </c>
      <c r="T325" s="82">
        <v>28.215800000000002</v>
      </c>
      <c r="U325" s="94">
        <v>15</v>
      </c>
      <c r="V325" s="82">
        <v>76.705696000000003</v>
      </c>
      <c r="W325" s="82">
        <v>161</v>
      </c>
      <c r="X325" s="83">
        <v>31.16</v>
      </c>
      <c r="Y325" s="82">
        <v>219.39705699999999</v>
      </c>
      <c r="Z325" s="85">
        <v>105</v>
      </c>
      <c r="AA325" s="82">
        <v>0</v>
      </c>
      <c r="AB325" s="94">
        <v>0</v>
      </c>
      <c r="AC325" s="82">
        <v>0</v>
      </c>
      <c r="AD325" s="94">
        <v>0</v>
      </c>
      <c r="AE325" s="82"/>
      <c r="AF325" s="94"/>
      <c r="AG325" s="82"/>
      <c r="AH325" s="94"/>
      <c r="AI325" s="94"/>
      <c r="AJ325" s="94"/>
      <c r="AK325" s="94"/>
      <c r="AL325" s="94"/>
      <c r="AM325" s="94"/>
      <c r="AN325" s="94"/>
      <c r="AO325" s="94"/>
      <c r="AP325" s="94"/>
      <c r="AQ325" s="94"/>
      <c r="AR325" s="94"/>
      <c r="AS325" s="82"/>
      <c r="AT325" s="94"/>
      <c r="AU325" s="94">
        <v>0</v>
      </c>
      <c r="AV325" s="94">
        <v>0</v>
      </c>
      <c r="AW325" s="94">
        <v>9</v>
      </c>
      <c r="AX325" s="94">
        <v>1</v>
      </c>
      <c r="AY325" s="94">
        <v>0</v>
      </c>
      <c r="AZ325" s="94">
        <v>0</v>
      </c>
      <c r="BA325" s="94">
        <v>0</v>
      </c>
      <c r="BB325" s="94">
        <v>0</v>
      </c>
      <c r="BC325" s="94"/>
      <c r="BD325" s="94">
        <v>0</v>
      </c>
      <c r="BE325" s="94"/>
      <c r="BF325" s="94"/>
      <c r="BG325" s="82">
        <v>0.15625600000000001</v>
      </c>
      <c r="BH325" s="94">
        <v>3</v>
      </c>
      <c r="BI325" s="82">
        <v>7.1848999999999998</v>
      </c>
      <c r="BJ325" s="94">
        <v>5</v>
      </c>
      <c r="BK325" s="82">
        <v>4</v>
      </c>
      <c r="BL325" s="82">
        <v>5</v>
      </c>
      <c r="BM325" s="82">
        <v>8.1273</v>
      </c>
      <c r="BN325" s="94">
        <v>4</v>
      </c>
      <c r="BO325" s="94">
        <v>2.203271</v>
      </c>
      <c r="BP325" s="94"/>
      <c r="BQ325" s="94"/>
      <c r="BR325" s="94"/>
      <c r="BS325" s="94">
        <v>0</v>
      </c>
      <c r="BT325" s="94">
        <v>0</v>
      </c>
      <c r="BU325" s="94">
        <v>0</v>
      </c>
      <c r="BV325" s="94">
        <v>0</v>
      </c>
      <c r="BW325" s="110">
        <f t="shared" si="46"/>
        <v>83.065223000000003</v>
      </c>
      <c r="BX325" s="110">
        <f t="shared" si="47"/>
        <v>0</v>
      </c>
      <c r="BY325" s="59"/>
      <c r="BZ325" s="59"/>
      <c r="CA325" s="59"/>
      <c r="CB325" s="59"/>
      <c r="CC325" s="59"/>
      <c r="CD325" s="59"/>
      <c r="CE325" s="59"/>
      <c r="CF325" s="59"/>
      <c r="CG325" s="59"/>
      <c r="CH325" s="59"/>
      <c r="CI325" s="59"/>
      <c r="CJ325" s="59"/>
      <c r="CK325" s="59"/>
      <c r="CL325" s="59"/>
      <c r="CM325" s="59"/>
      <c r="CN325" s="59"/>
      <c r="CO325" s="59"/>
      <c r="CP325" s="59"/>
      <c r="CQ325" s="59"/>
      <c r="CR325" s="59"/>
      <c r="CS325" s="59"/>
      <c r="CT325" s="59"/>
      <c r="CU325" s="59"/>
      <c r="CV325" s="59"/>
      <c r="CW325" s="59"/>
      <c r="CX325" s="59"/>
      <c r="CY325" s="59"/>
      <c r="CZ325" s="59"/>
      <c r="DA325" s="59"/>
      <c r="DB325" s="59"/>
      <c r="DC325" s="59"/>
      <c r="DD325" s="59"/>
      <c r="DE325" s="59"/>
      <c r="DF325" s="59"/>
      <c r="DG325" s="59"/>
      <c r="DH325" s="59"/>
      <c r="DI325" s="59"/>
      <c r="DJ325" s="59"/>
      <c r="DK325" s="59"/>
      <c r="DL325" s="59"/>
      <c r="DM325" s="59"/>
      <c r="DN325" s="59"/>
      <c r="DO325" s="59"/>
      <c r="DP325" s="59"/>
      <c r="DQ325" s="59"/>
      <c r="DR325" s="59"/>
      <c r="DS325" s="59"/>
      <c r="DT325" s="59"/>
      <c r="DU325" s="59"/>
      <c r="DV325" s="59"/>
      <c r="DW325" s="59"/>
      <c r="DX325" s="59"/>
      <c r="DY325" s="59"/>
      <c r="DZ325" s="59"/>
      <c r="EA325" s="59"/>
      <c r="EB325" s="59"/>
      <c r="EC325" s="59"/>
      <c r="ED325" s="59"/>
      <c r="EE325" s="59"/>
      <c r="EF325" s="59"/>
      <c r="EG325" s="59"/>
      <c r="EH325" s="59"/>
      <c r="EI325" s="59"/>
      <c r="EJ325" s="59"/>
      <c r="EK325" s="59"/>
      <c r="EL325" s="59"/>
      <c r="EM325" s="59"/>
      <c r="EN325" s="59"/>
      <c r="EO325" s="59"/>
      <c r="EP325" s="59"/>
      <c r="EQ325" s="59"/>
      <c r="ER325" s="59"/>
      <c r="ES325" s="59"/>
      <c r="ET325" s="59"/>
      <c r="EU325" s="59"/>
      <c r="EV325" s="59"/>
      <c r="EW325" s="59"/>
      <c r="EX325" s="59"/>
      <c r="EY325" s="59"/>
      <c r="EZ325" s="59"/>
      <c r="FA325" s="59"/>
      <c r="FB325" s="59"/>
      <c r="FC325" s="59"/>
      <c r="FD325" s="59"/>
      <c r="FE325" s="59"/>
      <c r="FF325" s="59"/>
      <c r="FG325" s="59"/>
      <c r="FH325" s="59"/>
      <c r="FI325" s="59"/>
      <c r="FJ325" s="59"/>
      <c r="FK325" s="59"/>
      <c r="FL325" s="59"/>
      <c r="FM325" s="59"/>
      <c r="FN325" s="59"/>
      <c r="FO325" s="59"/>
      <c r="FP325" s="59"/>
      <c r="FQ325" s="59"/>
      <c r="FR325" s="59"/>
      <c r="FS325" s="59"/>
      <c r="FT325" s="59"/>
      <c r="FU325" s="59"/>
      <c r="FV325" s="59"/>
      <c r="FW325" s="59"/>
      <c r="FX325" s="59"/>
      <c r="FY325" s="59"/>
      <c r="FZ325" s="59"/>
      <c r="GA325" s="59"/>
      <c r="GB325" s="59"/>
      <c r="GC325" s="59"/>
      <c r="GD325" s="59"/>
      <c r="GE325" s="59"/>
      <c r="GF325" s="59"/>
      <c r="GG325" s="59"/>
      <c r="GH325" s="59"/>
      <c r="GI325" s="59"/>
      <c r="GJ325" s="59"/>
      <c r="GK325" s="59"/>
      <c r="GL325" s="59"/>
      <c r="GM325" s="59"/>
      <c r="GN325" s="59"/>
      <c r="GO325" s="59"/>
      <c r="GP325" s="59"/>
      <c r="GQ325" s="59"/>
      <c r="GR325" s="59"/>
      <c r="GS325" s="59"/>
      <c r="GT325" s="59"/>
      <c r="GU325" s="59"/>
      <c r="GV325" s="59"/>
      <c r="GW325" s="59"/>
      <c r="GX325" s="59"/>
      <c r="GY325" s="59"/>
      <c r="GZ325" s="59"/>
      <c r="HA325" s="59"/>
      <c r="HB325" s="59"/>
      <c r="HC325" s="59"/>
      <c r="HD325" s="59"/>
      <c r="HE325" s="59"/>
      <c r="HF325" s="59"/>
      <c r="HG325" s="59"/>
      <c r="HH325" s="59"/>
      <c r="HI325" s="59"/>
      <c r="HJ325" s="59"/>
      <c r="HK325" s="59"/>
      <c r="HL325" s="59"/>
      <c r="HM325" s="59"/>
      <c r="HN325" s="59"/>
      <c r="HO325" s="59"/>
      <c r="HP325" s="59"/>
      <c r="HQ325" s="59"/>
      <c r="HR325" s="59"/>
      <c r="HS325" s="59"/>
      <c r="HT325" s="59"/>
      <c r="HU325" s="59"/>
      <c r="HV325" s="59"/>
      <c r="HW325" s="59"/>
      <c r="HX325" s="59"/>
      <c r="HY325" s="59"/>
      <c r="HZ325" s="59"/>
      <c r="IA325" s="59"/>
      <c r="IB325" s="59"/>
      <c r="IC325" s="59"/>
      <c r="ID325" s="59"/>
      <c r="IE325" s="59"/>
      <c r="IF325" s="59"/>
      <c r="IG325" s="59"/>
      <c r="IH325" s="59"/>
      <c r="II325" s="59"/>
      <c r="IJ325" s="59"/>
      <c r="IK325" s="59"/>
      <c r="IL325" s="59"/>
      <c r="IM325" s="59"/>
      <c r="IN325" s="59"/>
      <c r="IO325" s="59"/>
      <c r="IP325" s="59"/>
      <c r="IQ325" s="59"/>
      <c r="IR325" s="59"/>
    </row>
    <row r="326" spans="1:256" ht="20.25" customHeight="1" x14ac:dyDescent="0.15">
      <c r="A326" s="261"/>
      <c r="B326" s="120" t="s">
        <v>39</v>
      </c>
      <c r="C326" s="86">
        <v>193.72542200000001</v>
      </c>
      <c r="D326" s="87">
        <v>404</v>
      </c>
      <c r="E326" s="82">
        <v>54.814214990268297</v>
      </c>
      <c r="F326" s="82">
        <v>567.28377999999998</v>
      </c>
      <c r="G326" s="86">
        <v>331</v>
      </c>
      <c r="H326" s="95">
        <v>0</v>
      </c>
      <c r="I326" s="89">
        <v>1</v>
      </c>
      <c r="J326" s="95">
        <v>0.3</v>
      </c>
      <c r="K326" s="89">
        <v>1</v>
      </c>
      <c r="L326" s="95">
        <v>137.151059</v>
      </c>
      <c r="M326" s="89">
        <v>273</v>
      </c>
      <c r="N326" s="87">
        <v>41.832249163067097</v>
      </c>
      <c r="O326" s="95">
        <v>529.30930000000001</v>
      </c>
      <c r="P326" s="95">
        <v>284</v>
      </c>
      <c r="Q326" s="95">
        <v>1.4830000000000001</v>
      </c>
      <c r="R326" s="89">
        <v>6</v>
      </c>
      <c r="S326" s="87">
        <v>15.173528689531</v>
      </c>
      <c r="T326" s="95">
        <v>0</v>
      </c>
      <c r="U326" s="89">
        <v>0</v>
      </c>
      <c r="V326" s="95">
        <v>137.15110000000001</v>
      </c>
      <c r="W326" s="89">
        <v>273</v>
      </c>
      <c r="X326" s="87">
        <v>41.832261668418802</v>
      </c>
      <c r="Y326" s="95">
        <v>529.30930000000001</v>
      </c>
      <c r="Z326" s="95">
        <v>284</v>
      </c>
      <c r="AA326" s="95">
        <v>0</v>
      </c>
      <c r="AB326" s="89">
        <v>0</v>
      </c>
      <c r="AC326" s="95">
        <v>0</v>
      </c>
      <c r="AD326" s="89">
        <v>0</v>
      </c>
      <c r="AE326" s="95">
        <v>0</v>
      </c>
      <c r="AF326" s="103">
        <v>0</v>
      </c>
      <c r="AG326" s="95">
        <v>0</v>
      </c>
      <c r="AH326" s="103">
        <v>0</v>
      </c>
      <c r="AI326" s="89">
        <v>0</v>
      </c>
      <c r="AJ326" s="89">
        <v>0</v>
      </c>
      <c r="AK326" s="89">
        <v>0</v>
      </c>
      <c r="AL326" s="89">
        <v>0</v>
      </c>
      <c r="AM326" s="89">
        <v>0</v>
      </c>
      <c r="AN326" s="89">
        <v>0</v>
      </c>
      <c r="AO326" s="89">
        <v>0</v>
      </c>
      <c r="AP326" s="89">
        <v>0</v>
      </c>
      <c r="AQ326" s="106">
        <v>0</v>
      </c>
      <c r="AR326" s="103">
        <v>0</v>
      </c>
      <c r="AS326" s="106">
        <v>0</v>
      </c>
      <c r="AT326" s="103">
        <v>0</v>
      </c>
      <c r="AU326" s="89">
        <v>46.174636</v>
      </c>
      <c r="AV326" s="89">
        <v>1</v>
      </c>
      <c r="AW326" s="89">
        <v>0</v>
      </c>
      <c r="AX326" s="89">
        <v>0</v>
      </c>
      <c r="AY326" s="95">
        <v>0</v>
      </c>
      <c r="AZ326" s="95">
        <v>0</v>
      </c>
      <c r="BA326" s="95">
        <v>0</v>
      </c>
      <c r="BB326" s="95">
        <v>0</v>
      </c>
      <c r="BC326" s="95">
        <v>0</v>
      </c>
      <c r="BD326" s="95">
        <v>0</v>
      </c>
      <c r="BE326" s="95">
        <v>0</v>
      </c>
      <c r="BF326" s="95">
        <v>0</v>
      </c>
      <c r="BG326" s="95">
        <v>4.4859689999999999</v>
      </c>
      <c r="BH326" s="103">
        <v>7</v>
      </c>
      <c r="BI326" s="95">
        <v>34.078000000000003</v>
      </c>
      <c r="BJ326" s="103">
        <v>34</v>
      </c>
      <c r="BK326" s="106">
        <v>5.9137579999999996</v>
      </c>
      <c r="BL326" s="103">
        <v>122</v>
      </c>
      <c r="BM326" s="106">
        <v>2.8484799999999999</v>
      </c>
      <c r="BN326" s="103">
        <v>9</v>
      </c>
      <c r="BO326" s="89">
        <v>0</v>
      </c>
      <c r="BP326" s="89">
        <v>0</v>
      </c>
      <c r="BQ326" s="89">
        <v>0</v>
      </c>
      <c r="BR326" s="89">
        <v>0</v>
      </c>
      <c r="BS326" s="95">
        <v>5.3290705182007498E-15</v>
      </c>
      <c r="BT326" s="95">
        <v>0</v>
      </c>
      <c r="BU326" s="95">
        <v>0.74800000000001399</v>
      </c>
      <c r="BV326" s="95">
        <v>3</v>
      </c>
      <c r="BW326" s="110">
        <f t="shared" si="46"/>
        <v>193.72542200000001</v>
      </c>
      <c r="BX326" s="110">
        <f t="shared" si="47"/>
        <v>0</v>
      </c>
      <c r="BY326" s="59"/>
      <c r="BZ326" s="59"/>
      <c r="CA326" s="59"/>
      <c r="CB326" s="59"/>
      <c r="CC326" s="59"/>
      <c r="CD326" s="59"/>
      <c r="CE326" s="59"/>
      <c r="CF326" s="59"/>
      <c r="CG326" s="59"/>
      <c r="CH326" s="59"/>
      <c r="CI326" s="59"/>
      <c r="CJ326" s="59"/>
      <c r="CK326" s="59"/>
      <c r="CL326" s="59"/>
      <c r="CM326" s="59"/>
      <c r="CN326" s="59"/>
      <c r="CO326" s="59"/>
      <c r="CP326" s="59"/>
      <c r="CQ326" s="59"/>
      <c r="CR326" s="59"/>
      <c r="CS326" s="59"/>
      <c r="CT326" s="59"/>
      <c r="CU326" s="59"/>
      <c r="CV326" s="59"/>
      <c r="CW326" s="59"/>
      <c r="CX326" s="59"/>
      <c r="CY326" s="59"/>
      <c r="CZ326" s="59"/>
      <c r="DA326" s="59"/>
      <c r="DB326" s="59"/>
      <c r="DC326" s="59"/>
      <c r="DD326" s="59"/>
      <c r="DE326" s="59"/>
      <c r="DF326" s="59"/>
      <c r="DG326" s="59"/>
      <c r="DH326" s="59"/>
      <c r="DI326" s="59"/>
      <c r="DJ326" s="59"/>
      <c r="DK326" s="59"/>
      <c r="DL326" s="59"/>
      <c r="DM326" s="59"/>
      <c r="DN326" s="59"/>
      <c r="DO326" s="59"/>
      <c r="DP326" s="59"/>
      <c r="DQ326" s="59"/>
      <c r="DR326" s="59"/>
      <c r="DS326" s="59"/>
      <c r="DT326" s="59"/>
      <c r="DU326" s="59"/>
      <c r="DV326" s="59"/>
      <c r="DW326" s="59"/>
      <c r="DX326" s="59"/>
      <c r="DY326" s="59"/>
      <c r="DZ326" s="59"/>
      <c r="EA326" s="59"/>
      <c r="EB326" s="59"/>
      <c r="EC326" s="59"/>
      <c r="ED326" s="59"/>
      <c r="EE326" s="59"/>
      <c r="EF326" s="59"/>
      <c r="EG326" s="59"/>
      <c r="EH326" s="59"/>
      <c r="EI326" s="59"/>
      <c r="EJ326" s="59"/>
      <c r="EK326" s="59"/>
      <c r="EL326" s="59"/>
      <c r="EM326" s="59"/>
      <c r="EN326" s="59"/>
      <c r="EO326" s="59"/>
      <c r="EP326" s="59"/>
      <c r="EQ326" s="59"/>
      <c r="ER326" s="59"/>
      <c r="ES326" s="59"/>
      <c r="ET326" s="59"/>
      <c r="EU326" s="59"/>
      <c r="EV326" s="59"/>
      <c r="EW326" s="59"/>
      <c r="EX326" s="59"/>
      <c r="EY326" s="59"/>
      <c r="EZ326" s="59"/>
      <c r="FA326" s="59"/>
      <c r="FB326" s="59"/>
      <c r="FC326" s="59"/>
      <c r="FD326" s="59"/>
      <c r="FE326" s="59"/>
      <c r="FF326" s="59"/>
      <c r="FG326" s="59"/>
      <c r="FH326" s="59"/>
      <c r="FI326" s="59"/>
      <c r="FJ326" s="59"/>
      <c r="FK326" s="59"/>
      <c r="FL326" s="59"/>
      <c r="FM326" s="59"/>
      <c r="FN326" s="59"/>
      <c r="FO326" s="59"/>
      <c r="FP326" s="59"/>
      <c r="FQ326" s="59"/>
      <c r="FR326" s="59"/>
      <c r="FS326" s="59"/>
      <c r="FT326" s="59"/>
      <c r="FU326" s="59"/>
      <c r="FV326" s="59"/>
      <c r="FW326" s="59"/>
      <c r="FX326" s="59"/>
      <c r="FY326" s="59"/>
      <c r="FZ326" s="59"/>
      <c r="GA326" s="59"/>
      <c r="GB326" s="59"/>
      <c r="GC326" s="59"/>
      <c r="GD326" s="59"/>
      <c r="GE326" s="59"/>
      <c r="GF326" s="59"/>
      <c r="GG326" s="59"/>
      <c r="GH326" s="59"/>
      <c r="GI326" s="59"/>
      <c r="GJ326" s="59"/>
      <c r="GK326" s="59"/>
      <c r="GL326" s="59"/>
      <c r="GM326" s="59"/>
      <c r="GN326" s="59"/>
      <c r="GO326" s="59"/>
      <c r="GP326" s="59"/>
      <c r="GQ326" s="59"/>
      <c r="GR326" s="59"/>
      <c r="GS326" s="59"/>
      <c r="GT326" s="59"/>
      <c r="GU326" s="59"/>
      <c r="GV326" s="59"/>
      <c r="GW326" s="59"/>
      <c r="GX326" s="59"/>
      <c r="GY326" s="59"/>
      <c r="GZ326" s="59"/>
      <c r="HA326" s="59"/>
      <c r="HB326" s="59"/>
      <c r="HC326" s="59"/>
      <c r="HD326" s="59"/>
      <c r="HE326" s="59"/>
      <c r="HF326" s="59"/>
      <c r="HG326" s="59"/>
      <c r="HH326" s="59"/>
      <c r="HI326" s="59"/>
      <c r="HJ326" s="59"/>
      <c r="HK326" s="59"/>
      <c r="HL326" s="59"/>
      <c r="HM326" s="59"/>
      <c r="HN326" s="59"/>
      <c r="HO326" s="59"/>
      <c r="HP326" s="59"/>
      <c r="HQ326" s="59"/>
      <c r="HR326" s="59"/>
      <c r="HS326" s="59"/>
      <c r="HT326" s="59"/>
      <c r="HU326" s="59"/>
      <c r="HV326" s="59"/>
      <c r="HW326" s="59"/>
      <c r="HX326" s="59"/>
      <c r="HY326" s="59"/>
      <c r="HZ326" s="59"/>
      <c r="IA326" s="59"/>
      <c r="IB326" s="59"/>
      <c r="IC326" s="59"/>
      <c r="ID326" s="59"/>
      <c r="IE326" s="59"/>
      <c r="IF326" s="59"/>
      <c r="IG326" s="59"/>
      <c r="IH326" s="59"/>
      <c r="II326" s="59"/>
      <c r="IJ326" s="59"/>
      <c r="IK326" s="59"/>
      <c r="IL326" s="59"/>
      <c r="IM326" s="59"/>
      <c r="IN326" s="59"/>
      <c r="IO326" s="59"/>
      <c r="IP326" s="59"/>
      <c r="IQ326" s="59"/>
      <c r="IR326" s="59"/>
    </row>
    <row r="327" spans="1:256" customFormat="1" ht="20.25" customHeight="1" x14ac:dyDescent="0.15">
      <c r="A327" s="261"/>
      <c r="B327" s="120" t="s">
        <v>63</v>
      </c>
      <c r="C327" s="86">
        <v>4.16</v>
      </c>
      <c r="D327" s="87">
        <v>17</v>
      </c>
      <c r="E327" s="82">
        <v>4.7</v>
      </c>
      <c r="F327" s="82">
        <v>35</v>
      </c>
      <c r="G327" s="86">
        <v>4</v>
      </c>
      <c r="H327" s="95"/>
      <c r="I327" s="89"/>
      <c r="J327" s="95"/>
      <c r="K327" s="89"/>
      <c r="L327" s="95">
        <v>4.16</v>
      </c>
      <c r="M327" s="89">
        <v>17</v>
      </c>
      <c r="N327" s="87">
        <v>6.61</v>
      </c>
      <c r="O327" s="95">
        <v>4</v>
      </c>
      <c r="P327" s="95">
        <v>2</v>
      </c>
      <c r="Q327" s="95"/>
      <c r="R327" s="89"/>
      <c r="S327" s="87"/>
      <c r="T327" s="95"/>
      <c r="U327" s="89"/>
      <c r="V327" s="95">
        <v>4.16</v>
      </c>
      <c r="W327" s="89">
        <v>17</v>
      </c>
      <c r="X327" s="87">
        <v>6.61</v>
      </c>
      <c r="Y327" s="95">
        <v>4</v>
      </c>
      <c r="Z327" s="95">
        <v>2</v>
      </c>
      <c r="AA327" s="95"/>
      <c r="AB327" s="89"/>
      <c r="AC327" s="95"/>
      <c r="AD327" s="89"/>
      <c r="AE327" s="95"/>
      <c r="AF327" s="103"/>
      <c r="AG327" s="95"/>
      <c r="AH327" s="103"/>
      <c r="AI327" s="89"/>
      <c r="AJ327" s="89"/>
      <c r="AK327" s="89"/>
      <c r="AL327" s="89"/>
      <c r="AM327" s="89"/>
      <c r="AN327" s="89"/>
      <c r="AO327" s="89"/>
      <c r="AP327" s="89"/>
      <c r="AQ327" s="106"/>
      <c r="AR327" s="103"/>
      <c r="AS327" s="106"/>
      <c r="AT327" s="103"/>
      <c r="AU327" s="89"/>
      <c r="AV327" s="89"/>
      <c r="AW327" s="89"/>
      <c r="AX327" s="89"/>
      <c r="AY327" s="95"/>
      <c r="AZ327" s="95"/>
      <c r="BA327" s="95"/>
      <c r="BB327" s="95"/>
      <c r="BC327" s="95"/>
      <c r="BD327" s="95"/>
      <c r="BE327" s="95"/>
      <c r="BF327" s="95"/>
      <c r="BG327" s="95">
        <v>0</v>
      </c>
      <c r="BH327" s="103">
        <v>0</v>
      </c>
      <c r="BI327" s="95">
        <v>31</v>
      </c>
      <c r="BJ327" s="103">
        <v>2</v>
      </c>
      <c r="BK327" s="106"/>
      <c r="BL327" s="103"/>
      <c r="BM327" s="106"/>
      <c r="BN327" s="103"/>
      <c r="BO327" s="89"/>
      <c r="BP327" s="89"/>
      <c r="BQ327" s="89"/>
      <c r="BR327" s="89"/>
      <c r="BS327" s="95"/>
      <c r="BT327" s="95"/>
      <c r="BU327" s="95"/>
      <c r="BV327" s="95"/>
      <c r="BW327" s="110">
        <f t="shared" si="46"/>
        <v>4.16</v>
      </c>
      <c r="BX327" s="110">
        <f t="shared" si="47"/>
        <v>0</v>
      </c>
      <c r="BY327" s="59"/>
      <c r="BZ327" s="59"/>
      <c r="CA327" s="59"/>
      <c r="CB327" s="59"/>
      <c r="CC327" s="59"/>
      <c r="CD327" s="59"/>
      <c r="CE327" s="59"/>
      <c r="CF327" s="59"/>
      <c r="CG327" s="59"/>
      <c r="CH327" s="59"/>
      <c r="CI327" s="59"/>
      <c r="CJ327" s="59"/>
      <c r="CK327" s="59"/>
      <c r="CL327" s="59"/>
      <c r="CM327" s="59"/>
      <c r="CN327" s="59"/>
      <c r="CO327" s="59"/>
      <c r="CP327" s="59"/>
      <c r="CQ327" s="59"/>
      <c r="CR327" s="59"/>
      <c r="CS327" s="59"/>
      <c r="CT327" s="59"/>
      <c r="CU327" s="59"/>
      <c r="CV327" s="59"/>
      <c r="CW327" s="59"/>
      <c r="CX327" s="59"/>
      <c r="CY327" s="59"/>
      <c r="CZ327" s="59"/>
      <c r="DA327" s="59"/>
      <c r="DB327" s="59"/>
      <c r="DC327" s="59"/>
      <c r="DD327" s="59"/>
      <c r="DE327" s="59"/>
      <c r="DF327" s="59"/>
      <c r="DG327" s="59"/>
      <c r="DH327" s="59"/>
      <c r="DI327" s="59"/>
      <c r="DJ327" s="59"/>
      <c r="DK327" s="59"/>
      <c r="DL327" s="59"/>
      <c r="DM327" s="59"/>
      <c r="DN327" s="59"/>
      <c r="DO327" s="59"/>
      <c r="DP327" s="59"/>
      <c r="DQ327" s="59"/>
      <c r="DR327" s="59"/>
      <c r="DS327" s="59"/>
      <c r="DT327" s="59"/>
      <c r="DU327" s="59"/>
      <c r="DV327" s="59"/>
      <c r="DW327" s="59"/>
      <c r="DX327" s="59"/>
      <c r="DY327" s="59"/>
      <c r="DZ327" s="59"/>
      <c r="EA327" s="59"/>
      <c r="EB327" s="59"/>
      <c r="EC327" s="59"/>
      <c r="ED327" s="59"/>
      <c r="EE327" s="59"/>
      <c r="EF327" s="59"/>
      <c r="EG327" s="59"/>
      <c r="EH327" s="59"/>
      <c r="EI327" s="59"/>
      <c r="EJ327" s="59"/>
      <c r="EK327" s="59"/>
      <c r="EL327" s="59"/>
      <c r="EM327" s="59"/>
      <c r="EN327" s="59"/>
      <c r="EO327" s="59"/>
      <c r="EP327" s="59"/>
      <c r="EQ327" s="59"/>
      <c r="ER327" s="59"/>
      <c r="ES327" s="59"/>
      <c r="ET327" s="59"/>
      <c r="EU327" s="59"/>
      <c r="EV327" s="59"/>
      <c r="EW327" s="59"/>
      <c r="EX327" s="59"/>
      <c r="EY327" s="59"/>
      <c r="EZ327" s="59"/>
      <c r="FA327" s="59"/>
      <c r="FB327" s="59"/>
      <c r="FC327" s="59"/>
      <c r="FD327" s="59"/>
      <c r="FE327" s="59"/>
      <c r="FF327" s="59"/>
      <c r="FG327" s="59"/>
      <c r="FH327" s="59"/>
      <c r="FI327" s="59"/>
      <c r="FJ327" s="59"/>
      <c r="FK327" s="59"/>
      <c r="FL327" s="59"/>
      <c r="FM327" s="59"/>
      <c r="FN327" s="59"/>
      <c r="FO327" s="59"/>
      <c r="FP327" s="59"/>
      <c r="FQ327" s="59"/>
      <c r="FR327" s="59"/>
      <c r="FS327" s="59"/>
      <c r="FT327" s="59"/>
      <c r="FU327" s="59"/>
      <c r="FV327" s="59"/>
      <c r="FW327" s="59"/>
      <c r="FX327" s="59"/>
      <c r="FY327" s="59"/>
      <c r="FZ327" s="59"/>
      <c r="GA327" s="59"/>
      <c r="GB327" s="59"/>
      <c r="GC327" s="59"/>
      <c r="GD327" s="59"/>
      <c r="GE327" s="59"/>
      <c r="GF327" s="59"/>
      <c r="GG327" s="59"/>
      <c r="GH327" s="59"/>
      <c r="GI327" s="59"/>
      <c r="GJ327" s="59"/>
      <c r="GK327" s="59"/>
      <c r="GL327" s="59"/>
      <c r="GM327" s="59"/>
      <c r="GN327" s="59"/>
      <c r="GO327" s="59"/>
      <c r="GP327" s="59"/>
      <c r="GQ327" s="59"/>
      <c r="GR327" s="59"/>
      <c r="GS327" s="59"/>
      <c r="GT327" s="59"/>
      <c r="GU327" s="59"/>
      <c r="GV327" s="59"/>
      <c r="GW327" s="59"/>
      <c r="GX327" s="59"/>
      <c r="GY327" s="59"/>
      <c r="GZ327" s="59"/>
      <c r="HA327" s="59"/>
      <c r="HB327" s="59"/>
      <c r="HC327" s="59"/>
      <c r="HD327" s="59"/>
      <c r="HE327" s="59"/>
      <c r="HF327" s="59"/>
      <c r="HG327" s="59"/>
      <c r="HH327" s="59"/>
      <c r="HI327" s="59"/>
      <c r="HJ327" s="59"/>
      <c r="HK327" s="59"/>
      <c r="HL327" s="59"/>
      <c r="HM327" s="59"/>
      <c r="HN327" s="59"/>
      <c r="HO327" s="59"/>
      <c r="HP327" s="59"/>
      <c r="HQ327" s="59"/>
      <c r="HR327" s="59"/>
      <c r="HS327" s="59"/>
      <c r="HT327" s="59"/>
      <c r="HU327" s="59"/>
      <c r="HV327" s="59"/>
      <c r="HW327" s="59"/>
      <c r="HX327" s="59"/>
      <c r="HY327" s="59"/>
      <c r="HZ327" s="59"/>
      <c r="IA327" s="59"/>
      <c r="IB327" s="59"/>
      <c r="IC327" s="59"/>
      <c r="ID327" s="59"/>
      <c r="IE327" s="59"/>
      <c r="IF327" s="59"/>
      <c r="IG327" s="59"/>
      <c r="IH327" s="59"/>
      <c r="II327" s="59"/>
      <c r="IJ327" s="59"/>
      <c r="IK327" s="59"/>
      <c r="IL327" s="59"/>
      <c r="IM327" s="59"/>
      <c r="IN327" s="59"/>
      <c r="IO327" s="59"/>
      <c r="IP327" s="59"/>
      <c r="IQ327" s="59"/>
      <c r="IR327" s="59"/>
      <c r="IS327" s="59"/>
      <c r="IT327" s="59"/>
      <c r="IU327" s="59"/>
      <c r="IV327" s="59"/>
    </row>
    <row r="328" spans="1:256" s="52" customFormat="1" ht="20.25" customHeight="1" x14ac:dyDescent="0.15">
      <c r="A328" s="261"/>
      <c r="B328" s="90" t="s">
        <v>17</v>
      </c>
      <c r="C328" s="91">
        <f>C312+C313+C314+C315+C316+C317+C318+C319+C320+C321+C322+C323+C325+C324+C326+C327</f>
        <v>6383.529793000399</v>
      </c>
      <c r="D328" s="91">
        <f t="shared" ref="D328:AI328" si="48">D312+D313+D314+D315+D316+D317+D318+D319+D320+D321+D322+D323+D325+D324+D326+D327</f>
        <v>13639</v>
      </c>
      <c r="E328" s="234">
        <f>C328/各地承保!D326*100</f>
        <v>53.403233038560757</v>
      </c>
      <c r="F328" s="234">
        <f t="shared" si="48"/>
        <v>30195.581213000009</v>
      </c>
      <c r="G328" s="91">
        <f t="shared" si="48"/>
        <v>13101</v>
      </c>
      <c r="H328" s="91">
        <f t="shared" si="48"/>
        <v>28.93814708</v>
      </c>
      <c r="I328" s="91">
        <f t="shared" si="48"/>
        <v>6</v>
      </c>
      <c r="J328" s="91">
        <f t="shared" si="48"/>
        <v>385.02439800000002</v>
      </c>
      <c r="K328" s="91">
        <f t="shared" si="48"/>
        <v>42</v>
      </c>
      <c r="L328" s="91">
        <f t="shared" si="48"/>
        <v>4778.1171224397995</v>
      </c>
      <c r="M328" s="91">
        <f t="shared" si="48"/>
        <v>6659</v>
      </c>
      <c r="N328" s="91">
        <f>L328/各地承保!N326*100</f>
        <v>52.581058469856615</v>
      </c>
      <c r="O328" s="91">
        <f t="shared" si="48"/>
        <v>21781.771746000002</v>
      </c>
      <c r="P328" s="91">
        <f t="shared" si="48"/>
        <v>8198</v>
      </c>
      <c r="Q328" s="91">
        <f t="shared" si="48"/>
        <v>440.35839900000002</v>
      </c>
      <c r="R328" s="91">
        <f t="shared" si="48"/>
        <v>562</v>
      </c>
      <c r="S328" s="91">
        <f>Q328/各地承保!T326*100</f>
        <v>271.20055272494551</v>
      </c>
      <c r="T328" s="91">
        <f t="shared" si="48"/>
        <v>1894.4933619999997</v>
      </c>
      <c r="U328" s="91">
        <f t="shared" si="48"/>
        <v>671</v>
      </c>
      <c r="V328" s="91">
        <f t="shared" si="48"/>
        <v>4711.5281854397999</v>
      </c>
      <c r="W328" s="91">
        <f t="shared" si="48"/>
        <v>6457</v>
      </c>
      <c r="X328" s="91">
        <f>V328/各地承保!Z326*100</f>
        <v>53.369355182272507</v>
      </c>
      <c r="Y328" s="91">
        <f t="shared" si="48"/>
        <v>21229.856459999999</v>
      </c>
      <c r="Z328" s="91">
        <f t="shared" si="48"/>
        <v>7905</v>
      </c>
      <c r="AA328" s="91">
        <f t="shared" si="48"/>
        <v>61.981728000000004</v>
      </c>
      <c r="AB328" s="91">
        <f t="shared" si="48"/>
        <v>159</v>
      </c>
      <c r="AC328" s="91">
        <f t="shared" si="48"/>
        <v>427.86282299999993</v>
      </c>
      <c r="AD328" s="91">
        <f t="shared" si="48"/>
        <v>234</v>
      </c>
      <c r="AE328" s="91">
        <f t="shared" si="48"/>
        <v>4.6072499999999996</v>
      </c>
      <c r="AF328" s="91">
        <f t="shared" si="48"/>
        <v>43</v>
      </c>
      <c r="AG328" s="91">
        <f t="shared" si="48"/>
        <v>124.052463</v>
      </c>
      <c r="AH328" s="91">
        <f t="shared" si="48"/>
        <v>59</v>
      </c>
      <c r="AI328" s="91">
        <f t="shared" si="48"/>
        <v>1007.8923760758</v>
      </c>
      <c r="AJ328" s="91">
        <f t="shared" ref="AJ328:BV328" si="49">AJ312+AJ313+AJ314+AJ315+AJ316+AJ317+AJ318+AJ319+AJ320+AJ321+AJ322+AJ323+AJ325+AJ324+AJ326+AJ327</f>
        <v>5261</v>
      </c>
      <c r="AK328" s="91">
        <f t="shared" si="49"/>
        <v>1236.1292639999999</v>
      </c>
      <c r="AL328" s="91">
        <f t="shared" si="49"/>
        <v>3423</v>
      </c>
      <c r="AM328" s="91">
        <f t="shared" si="49"/>
        <v>1007.3335226258998</v>
      </c>
      <c r="AN328" s="91">
        <f t="shared" si="49"/>
        <v>5250</v>
      </c>
      <c r="AO328" s="91">
        <f t="shared" si="49"/>
        <v>1177.6451769999999</v>
      </c>
      <c r="AP328" s="91">
        <f t="shared" si="49"/>
        <v>3385</v>
      </c>
      <c r="AQ328" s="91">
        <f t="shared" si="49"/>
        <v>4.0291040000000002</v>
      </c>
      <c r="AR328" s="91">
        <f t="shared" si="49"/>
        <v>19</v>
      </c>
      <c r="AS328" s="91">
        <f t="shared" si="49"/>
        <v>19.121424999999999</v>
      </c>
      <c r="AT328" s="91">
        <f t="shared" si="49"/>
        <v>44</v>
      </c>
      <c r="AU328" s="91">
        <f t="shared" si="49"/>
        <v>47.440948999999996</v>
      </c>
      <c r="AV328" s="91">
        <f t="shared" si="49"/>
        <v>3</v>
      </c>
      <c r="AW328" s="91">
        <f t="shared" si="49"/>
        <v>1229.3855440000002</v>
      </c>
      <c r="AX328" s="91">
        <f t="shared" si="49"/>
        <v>50</v>
      </c>
      <c r="AY328" s="91">
        <f t="shared" si="49"/>
        <v>0</v>
      </c>
      <c r="AZ328" s="91">
        <f t="shared" si="49"/>
        <v>0</v>
      </c>
      <c r="BA328" s="91">
        <f t="shared" si="49"/>
        <v>59.257400000000004</v>
      </c>
      <c r="BB328" s="91">
        <f t="shared" si="49"/>
        <v>6</v>
      </c>
      <c r="BC328" s="91">
        <f t="shared" si="49"/>
        <v>0</v>
      </c>
      <c r="BD328" s="91">
        <f t="shared" si="49"/>
        <v>0</v>
      </c>
      <c r="BE328" s="91">
        <f t="shared" si="49"/>
        <v>0</v>
      </c>
      <c r="BF328" s="91">
        <f t="shared" si="49"/>
        <v>0</v>
      </c>
      <c r="BG328" s="91">
        <f t="shared" si="49"/>
        <v>232.59856745339999</v>
      </c>
      <c r="BH328" s="91">
        <f t="shared" si="49"/>
        <v>93</v>
      </c>
      <c r="BI328" s="91">
        <f t="shared" si="49"/>
        <v>3851.5830209999995</v>
      </c>
      <c r="BJ328" s="91">
        <f t="shared" si="49"/>
        <v>590</v>
      </c>
      <c r="BK328" s="91">
        <f t="shared" si="49"/>
        <v>191.13702865810001</v>
      </c>
      <c r="BL328" s="91">
        <f t="shared" si="49"/>
        <v>1065</v>
      </c>
      <c r="BM328" s="91">
        <f t="shared" si="49"/>
        <v>1539.8867590000004</v>
      </c>
      <c r="BN328" s="91">
        <f t="shared" si="49"/>
        <v>539</v>
      </c>
      <c r="BO328" s="91">
        <f t="shared" si="49"/>
        <v>93.376498293300003</v>
      </c>
      <c r="BP328" s="91">
        <f t="shared" si="49"/>
        <v>533</v>
      </c>
      <c r="BQ328" s="91">
        <f t="shared" si="49"/>
        <v>92.623656000000011</v>
      </c>
      <c r="BR328" s="91">
        <f t="shared" si="49"/>
        <v>205</v>
      </c>
      <c r="BS328" s="91">
        <f t="shared" si="49"/>
        <v>-3.0020430585864223E-13</v>
      </c>
      <c r="BT328" s="91">
        <f t="shared" si="49"/>
        <v>0</v>
      </c>
      <c r="BU328" s="91">
        <f t="shared" si="49"/>
        <v>0.7980000000026013</v>
      </c>
      <c r="BV328" s="91">
        <f t="shared" si="49"/>
        <v>4</v>
      </c>
      <c r="BW328" s="110">
        <f t="shared" si="46"/>
        <v>6383.529793000399</v>
      </c>
      <c r="BX328" s="110">
        <f t="shared" si="47"/>
        <v>0</v>
      </c>
      <c r="BY328" s="56"/>
      <c r="BZ328" s="56"/>
      <c r="CA328" s="56"/>
      <c r="CB328" s="56"/>
      <c r="CC328" s="56"/>
      <c r="CD328" s="56"/>
      <c r="CE328" s="56"/>
      <c r="CF328" s="56"/>
      <c r="CG328" s="56"/>
      <c r="CH328" s="56"/>
      <c r="CI328" s="56"/>
      <c r="CJ328" s="56"/>
      <c r="CK328" s="56"/>
      <c r="CL328" s="56"/>
      <c r="CM328" s="56"/>
      <c r="CN328" s="56"/>
      <c r="CO328" s="56"/>
      <c r="CP328" s="56"/>
      <c r="CQ328" s="56"/>
      <c r="CR328" s="56"/>
      <c r="CS328" s="56"/>
      <c r="CT328" s="56"/>
      <c r="CU328" s="56"/>
      <c r="CV328" s="56"/>
      <c r="CW328" s="56"/>
      <c r="CX328" s="56"/>
      <c r="CY328" s="56"/>
      <c r="CZ328" s="56"/>
      <c r="DA328" s="56"/>
      <c r="DB328" s="56"/>
      <c r="DC328" s="56"/>
      <c r="DD328" s="56"/>
      <c r="DE328" s="56"/>
      <c r="DF328" s="56"/>
      <c r="DG328" s="56"/>
      <c r="DH328" s="56"/>
      <c r="DI328" s="56"/>
      <c r="DJ328" s="56"/>
      <c r="DK328" s="56"/>
      <c r="DL328" s="56"/>
      <c r="DM328" s="56"/>
      <c r="DN328" s="56"/>
      <c r="DO328" s="56"/>
      <c r="DP328" s="56"/>
      <c r="DQ328" s="56"/>
      <c r="DR328" s="56"/>
      <c r="DS328" s="56"/>
      <c r="DT328" s="56"/>
      <c r="DU328" s="56"/>
      <c r="DV328" s="56"/>
      <c r="DW328" s="56"/>
      <c r="DX328" s="56"/>
      <c r="DY328" s="56"/>
      <c r="DZ328" s="56"/>
      <c r="EA328" s="56"/>
      <c r="EB328" s="56"/>
      <c r="EC328" s="56"/>
      <c r="ED328" s="56"/>
      <c r="EE328" s="56"/>
      <c r="EF328" s="56"/>
      <c r="EG328" s="56"/>
      <c r="EH328" s="56"/>
      <c r="EI328" s="56"/>
      <c r="EJ328" s="56"/>
      <c r="EK328" s="56"/>
      <c r="EL328" s="56"/>
      <c r="EM328" s="56"/>
      <c r="EN328" s="56"/>
      <c r="EO328" s="56"/>
      <c r="EP328" s="56"/>
      <c r="EQ328" s="56"/>
      <c r="ER328" s="56"/>
      <c r="ES328" s="56"/>
      <c r="ET328" s="56"/>
      <c r="EU328" s="56"/>
      <c r="EV328" s="56"/>
      <c r="EW328" s="56"/>
      <c r="EX328" s="56"/>
      <c r="EY328" s="56"/>
      <c r="EZ328" s="56"/>
      <c r="FA328" s="56"/>
      <c r="FB328" s="56"/>
      <c r="FC328" s="56"/>
      <c r="FD328" s="56"/>
      <c r="FE328" s="56"/>
      <c r="FF328" s="56"/>
      <c r="FG328" s="56"/>
      <c r="FH328" s="56"/>
      <c r="FI328" s="56"/>
      <c r="FJ328" s="56"/>
      <c r="FK328" s="56"/>
      <c r="FL328" s="56"/>
      <c r="FM328" s="56"/>
      <c r="FN328" s="56"/>
      <c r="FO328" s="56"/>
      <c r="FP328" s="56"/>
      <c r="FQ328" s="56"/>
      <c r="FR328" s="56"/>
      <c r="FS328" s="56"/>
      <c r="FT328" s="56"/>
      <c r="FU328" s="56"/>
      <c r="FV328" s="56"/>
      <c r="FW328" s="56"/>
      <c r="FX328" s="56"/>
      <c r="FY328" s="56"/>
      <c r="FZ328" s="56"/>
      <c r="GA328" s="56"/>
      <c r="GB328" s="56"/>
      <c r="GC328" s="56"/>
      <c r="GD328" s="56"/>
      <c r="GE328" s="56"/>
      <c r="GF328" s="56"/>
      <c r="GG328" s="56"/>
      <c r="GH328" s="56"/>
      <c r="GI328" s="56"/>
      <c r="GJ328" s="56"/>
      <c r="GK328" s="56"/>
      <c r="GL328" s="56"/>
      <c r="GM328" s="56"/>
      <c r="GN328" s="56"/>
      <c r="GO328" s="56"/>
      <c r="GP328" s="56"/>
      <c r="GQ328" s="56"/>
      <c r="GR328" s="56"/>
      <c r="GS328" s="56"/>
      <c r="GT328" s="56"/>
      <c r="GU328" s="56"/>
      <c r="GV328" s="56"/>
      <c r="GW328" s="56"/>
      <c r="GX328" s="56"/>
      <c r="GY328" s="56"/>
      <c r="GZ328" s="56"/>
      <c r="HA328" s="56"/>
      <c r="HB328" s="56"/>
      <c r="HC328" s="56"/>
      <c r="HD328" s="56"/>
      <c r="HE328" s="56"/>
      <c r="HF328" s="56"/>
      <c r="HG328" s="56"/>
      <c r="HH328" s="56"/>
      <c r="HI328" s="56"/>
      <c r="HJ328" s="56"/>
      <c r="HK328" s="56"/>
      <c r="HL328" s="56"/>
      <c r="HM328" s="56"/>
      <c r="HN328" s="56"/>
      <c r="HO328" s="56"/>
      <c r="HP328" s="56"/>
      <c r="HQ328" s="56"/>
      <c r="HR328" s="56"/>
      <c r="HS328" s="56"/>
      <c r="HT328" s="56"/>
      <c r="HU328" s="56"/>
      <c r="HV328" s="56"/>
      <c r="HW328" s="56"/>
      <c r="HX328" s="56"/>
      <c r="HY328" s="56"/>
      <c r="HZ328" s="56"/>
      <c r="IA328" s="56"/>
      <c r="IB328" s="56"/>
      <c r="IC328" s="56"/>
      <c r="ID328" s="56"/>
      <c r="IE328" s="56"/>
      <c r="IF328" s="56"/>
      <c r="IG328" s="56"/>
      <c r="IH328" s="56"/>
      <c r="II328" s="56"/>
      <c r="IJ328" s="56"/>
      <c r="IK328" s="56"/>
      <c r="IL328" s="56"/>
      <c r="IM328" s="56"/>
      <c r="IN328" s="56"/>
      <c r="IO328" s="56"/>
      <c r="IP328" s="56"/>
      <c r="IQ328" s="56"/>
      <c r="IR328" s="56"/>
      <c r="IS328" s="56"/>
      <c r="IT328" s="56"/>
      <c r="IU328" s="56"/>
      <c r="IV328" s="56"/>
    </row>
    <row r="329" spans="1:256" s="49" customFormat="1" ht="20.25" customHeight="1" x14ac:dyDescent="0.15">
      <c r="A329" s="250" t="s">
        <v>93</v>
      </c>
      <c r="B329" s="69" t="s">
        <v>74</v>
      </c>
      <c r="C329" s="74">
        <v>2628.565415</v>
      </c>
      <c r="D329" s="74">
        <v>5064</v>
      </c>
      <c r="E329" s="82">
        <v>52.135634565359503</v>
      </c>
      <c r="F329" s="82">
        <v>10817.457383999999</v>
      </c>
      <c r="G329" s="74">
        <v>3220</v>
      </c>
      <c r="H329" s="74">
        <v>5.5866790000000002</v>
      </c>
      <c r="I329" s="74">
        <v>3</v>
      </c>
      <c r="J329" s="74">
        <v>416</v>
      </c>
      <c r="K329" s="74">
        <v>18</v>
      </c>
      <c r="L329" s="74">
        <v>2092.2728350000002</v>
      </c>
      <c r="M329" s="74">
        <v>2249</v>
      </c>
      <c r="N329" s="74"/>
      <c r="O329" s="74">
        <v>8997.59166</v>
      </c>
      <c r="P329" s="74">
        <v>2853</v>
      </c>
      <c r="Q329" s="74">
        <v>124.405175</v>
      </c>
      <c r="R329" s="74">
        <v>38</v>
      </c>
      <c r="S329" s="74"/>
      <c r="T329" s="74">
        <v>471.50427300000001</v>
      </c>
      <c r="U329" s="74">
        <v>106</v>
      </c>
      <c r="V329" s="74">
        <v>2045.303559</v>
      </c>
      <c r="W329" s="74">
        <v>2127</v>
      </c>
      <c r="X329" s="74"/>
      <c r="Y329" s="74">
        <v>8692.4834979999996</v>
      </c>
      <c r="Z329" s="74">
        <v>2738</v>
      </c>
      <c r="AA329" s="74">
        <v>46.433636</v>
      </c>
      <c r="AB329" s="74">
        <v>112</v>
      </c>
      <c r="AC329" s="74">
        <v>256.45056199999999</v>
      </c>
      <c r="AD329" s="74">
        <v>111</v>
      </c>
      <c r="AE329" s="74">
        <v>0.53564000000000001</v>
      </c>
      <c r="AF329" s="74">
        <v>10</v>
      </c>
      <c r="AG329" s="74">
        <v>48.657600000000002</v>
      </c>
      <c r="AH329" s="74">
        <v>4</v>
      </c>
      <c r="AI329" s="74">
        <v>193.56782200000001</v>
      </c>
      <c r="AJ329" s="74">
        <v>1923</v>
      </c>
      <c r="AK329" s="74">
        <v>4.6126240000000003</v>
      </c>
      <c r="AL329" s="74">
        <v>42</v>
      </c>
      <c r="AM329" s="74">
        <v>193.56782200000001</v>
      </c>
      <c r="AN329" s="74">
        <v>1923</v>
      </c>
      <c r="AO329" s="74">
        <v>4.6126240000000003</v>
      </c>
      <c r="AP329" s="74">
        <v>42</v>
      </c>
      <c r="AQ329" s="74">
        <v>9.6281850000000002</v>
      </c>
      <c r="AR329" s="74">
        <v>136</v>
      </c>
      <c r="AS329" s="74">
        <v>1.855</v>
      </c>
      <c r="AT329" s="74">
        <v>5</v>
      </c>
      <c r="AU329" s="74">
        <v>0</v>
      </c>
      <c r="AV329" s="74">
        <v>0</v>
      </c>
      <c r="AW329" s="74">
        <v>56.674999999999997</v>
      </c>
      <c r="AX329" s="74">
        <v>4</v>
      </c>
      <c r="AY329" s="74">
        <v>0.21759000000000001</v>
      </c>
      <c r="AZ329" s="74">
        <v>1</v>
      </c>
      <c r="BA329" s="74">
        <v>7.8</v>
      </c>
      <c r="BB329" s="74">
        <v>3</v>
      </c>
      <c r="BC329" s="74">
        <v>0</v>
      </c>
      <c r="BD329" s="74">
        <v>0</v>
      </c>
      <c r="BE329" s="74">
        <v>4</v>
      </c>
      <c r="BF329" s="74">
        <v>1</v>
      </c>
      <c r="BG329" s="74">
        <v>261.33243199999998</v>
      </c>
      <c r="BH329" s="74">
        <v>59</v>
      </c>
      <c r="BI329" s="74">
        <v>918.6069</v>
      </c>
      <c r="BJ329" s="74">
        <v>150</v>
      </c>
      <c r="BK329" s="74">
        <v>65.959872000000004</v>
      </c>
      <c r="BL329" s="74">
        <v>693</v>
      </c>
      <c r="BM329" s="74">
        <v>410.31619999999998</v>
      </c>
      <c r="BN329" s="74">
        <v>144</v>
      </c>
      <c r="BO329" s="74">
        <v>0</v>
      </c>
      <c r="BP329" s="74">
        <v>0</v>
      </c>
      <c r="BQ329" s="74">
        <v>0</v>
      </c>
      <c r="BR329" s="74">
        <v>0</v>
      </c>
      <c r="BS329" s="74">
        <v>-9.9475983006414001E-14</v>
      </c>
      <c r="BT329" s="74">
        <v>0</v>
      </c>
      <c r="BU329" s="74">
        <v>1.8189894035458601E-12</v>
      </c>
      <c r="BV329" s="74">
        <v>0</v>
      </c>
      <c r="BW329" s="110">
        <f t="shared" si="46"/>
        <v>2628.5654150000005</v>
      </c>
      <c r="BX329" s="110">
        <f t="shared" si="47"/>
        <v>0</v>
      </c>
      <c r="IS329" s="59"/>
      <c r="IT329" s="59"/>
      <c r="IU329" s="59"/>
      <c r="IV329" s="59"/>
    </row>
    <row r="330" spans="1:256" s="53" customFormat="1" ht="20.25" customHeight="1" x14ac:dyDescent="0.15">
      <c r="A330" s="251"/>
      <c r="B330" s="69" t="s">
        <v>31</v>
      </c>
      <c r="C330" s="74">
        <v>351.89995399999998</v>
      </c>
      <c r="D330" s="74">
        <v>688</v>
      </c>
      <c r="E330" s="82">
        <v>27.7878157864575</v>
      </c>
      <c r="F330" s="82">
        <v>2060.7844439999999</v>
      </c>
      <c r="G330" s="74">
        <v>530</v>
      </c>
      <c r="H330" s="74">
        <v>0</v>
      </c>
      <c r="I330" s="74">
        <v>0</v>
      </c>
      <c r="J330" s="74">
        <v>0</v>
      </c>
      <c r="K330" s="74">
        <v>0</v>
      </c>
      <c r="L330" s="74">
        <v>327.62325199999998</v>
      </c>
      <c r="M330" s="74">
        <v>656</v>
      </c>
      <c r="N330" s="74">
        <v>28.506171027076501</v>
      </c>
      <c r="O330" s="74">
        <v>1547.2566400000001</v>
      </c>
      <c r="P330" s="74">
        <v>401</v>
      </c>
      <c r="Q330" s="74">
        <v>41.501761999999999</v>
      </c>
      <c r="R330" s="74">
        <v>98</v>
      </c>
      <c r="S330" s="74">
        <v>19.828580835314899</v>
      </c>
      <c r="T330" s="74">
        <v>125.131761</v>
      </c>
      <c r="U330" s="74">
        <v>47</v>
      </c>
      <c r="V330" s="74">
        <v>319.15447</v>
      </c>
      <c r="W330" s="74">
        <v>604</v>
      </c>
      <c r="X330" s="74">
        <v>28.2265810587282</v>
      </c>
      <c r="Y330" s="74">
        <v>1512.069751</v>
      </c>
      <c r="Z330" s="74">
        <v>381</v>
      </c>
      <c r="AA330" s="74">
        <v>8.4687819999999991</v>
      </c>
      <c r="AB330" s="74">
        <v>52</v>
      </c>
      <c r="AC330" s="74">
        <v>35.186889000000001</v>
      </c>
      <c r="AD330" s="74">
        <v>20</v>
      </c>
      <c r="AE330" s="74">
        <v>0</v>
      </c>
      <c r="AF330" s="74">
        <v>0</v>
      </c>
      <c r="AG330" s="74">
        <v>0</v>
      </c>
      <c r="AH330" s="74">
        <v>0</v>
      </c>
      <c r="AI330" s="74">
        <v>0</v>
      </c>
      <c r="AJ330" s="74">
        <v>0</v>
      </c>
      <c r="AK330" s="74">
        <v>0</v>
      </c>
      <c r="AL330" s="74">
        <v>0</v>
      </c>
      <c r="AM330" s="74">
        <v>0</v>
      </c>
      <c r="AN330" s="74">
        <v>0</v>
      </c>
      <c r="AO330" s="74">
        <v>0</v>
      </c>
      <c r="AP330" s="74">
        <v>0</v>
      </c>
      <c r="AQ330" s="74">
        <v>0</v>
      </c>
      <c r="AR330" s="74">
        <v>0</v>
      </c>
      <c r="AS330" s="74">
        <v>0</v>
      </c>
      <c r="AT330" s="74">
        <v>0</v>
      </c>
      <c r="AU330" s="74">
        <v>0</v>
      </c>
      <c r="AV330" s="74">
        <v>0</v>
      </c>
      <c r="AW330" s="74">
        <v>1.04</v>
      </c>
      <c r="AX330" s="74">
        <v>1</v>
      </c>
      <c r="AY330" s="74">
        <v>0</v>
      </c>
      <c r="AZ330" s="74">
        <v>0</v>
      </c>
      <c r="BA330" s="74">
        <v>0</v>
      </c>
      <c r="BB330" s="74">
        <v>0</v>
      </c>
      <c r="BC330" s="74">
        <v>0</v>
      </c>
      <c r="BD330" s="74">
        <v>0</v>
      </c>
      <c r="BE330" s="74">
        <v>0</v>
      </c>
      <c r="BF330" s="74">
        <v>0</v>
      </c>
      <c r="BG330" s="74">
        <v>16.929206000000001</v>
      </c>
      <c r="BH330" s="74">
        <v>5</v>
      </c>
      <c r="BI330" s="74">
        <v>143.9888</v>
      </c>
      <c r="BJ330" s="74">
        <v>26</v>
      </c>
      <c r="BK330" s="74">
        <v>4</v>
      </c>
      <c r="BL330" s="74">
        <v>8</v>
      </c>
      <c r="BM330" s="74">
        <v>357.78900399999998</v>
      </c>
      <c r="BN330" s="74">
        <v>97</v>
      </c>
      <c r="BO330" s="74">
        <v>3.347496</v>
      </c>
      <c r="BP330" s="74">
        <v>19</v>
      </c>
      <c r="BQ330" s="74">
        <v>7.71</v>
      </c>
      <c r="BR330" s="74">
        <v>4</v>
      </c>
      <c r="BS330" s="74">
        <v>0</v>
      </c>
      <c r="BT330" s="74">
        <v>0</v>
      </c>
      <c r="BU330" s="74">
        <v>3</v>
      </c>
      <c r="BV330" s="74">
        <v>1</v>
      </c>
      <c r="BW330" s="110">
        <f t="shared" si="46"/>
        <v>351.89995399999998</v>
      </c>
      <c r="BX330" s="110">
        <f t="shared" si="47"/>
        <v>0</v>
      </c>
      <c r="BY330" s="114"/>
      <c r="BZ330" s="114"/>
      <c r="CA330" s="114"/>
      <c r="CB330" s="114"/>
      <c r="CC330" s="114"/>
      <c r="CD330" s="114"/>
      <c r="CE330" s="114"/>
      <c r="CF330" s="114"/>
      <c r="CG330" s="114"/>
      <c r="CH330" s="114"/>
      <c r="CI330" s="114"/>
      <c r="CJ330" s="114"/>
      <c r="CK330" s="114"/>
      <c r="CL330" s="114"/>
      <c r="CM330" s="114"/>
      <c r="CN330" s="114"/>
      <c r="CO330" s="114"/>
      <c r="CP330" s="114"/>
      <c r="CQ330" s="114"/>
      <c r="CR330" s="114"/>
      <c r="CS330" s="114"/>
      <c r="CT330" s="114"/>
      <c r="CU330" s="114"/>
      <c r="CV330" s="114"/>
      <c r="CW330" s="114"/>
      <c r="CX330" s="114"/>
      <c r="CY330" s="114"/>
      <c r="CZ330" s="114"/>
      <c r="DA330" s="114"/>
      <c r="DB330" s="114"/>
      <c r="DC330" s="114"/>
      <c r="DD330" s="114"/>
      <c r="DE330" s="114"/>
      <c r="DF330" s="114"/>
      <c r="DG330" s="114"/>
      <c r="DH330" s="114"/>
      <c r="DI330" s="114"/>
      <c r="DJ330" s="114"/>
      <c r="DK330" s="114"/>
      <c r="DL330" s="114"/>
      <c r="DM330" s="114"/>
      <c r="DN330" s="114"/>
      <c r="DO330" s="114"/>
      <c r="DP330" s="114"/>
      <c r="DQ330" s="114"/>
      <c r="DR330" s="114"/>
      <c r="DS330" s="114"/>
      <c r="DT330" s="114"/>
      <c r="DU330" s="114"/>
      <c r="DV330" s="114"/>
      <c r="DW330" s="114"/>
      <c r="DX330" s="114"/>
      <c r="DY330" s="114"/>
      <c r="DZ330" s="114"/>
      <c r="EA330" s="114"/>
      <c r="EB330" s="114"/>
      <c r="EC330" s="114"/>
      <c r="ED330" s="114"/>
      <c r="EE330" s="114"/>
      <c r="EF330" s="114"/>
      <c r="EG330" s="114"/>
      <c r="EH330" s="114"/>
      <c r="EI330" s="114"/>
      <c r="EJ330" s="114"/>
      <c r="EK330" s="114"/>
      <c r="EL330" s="114"/>
      <c r="EM330" s="114"/>
      <c r="EN330" s="114"/>
      <c r="EO330" s="114"/>
      <c r="EP330" s="114"/>
      <c r="EQ330" s="114"/>
      <c r="ER330" s="114"/>
      <c r="ES330" s="114"/>
      <c r="ET330" s="114"/>
      <c r="EU330" s="114"/>
      <c r="EV330" s="114"/>
      <c r="EW330" s="114"/>
      <c r="EX330" s="114"/>
      <c r="EY330" s="114"/>
      <c r="EZ330" s="114"/>
      <c r="FA330" s="114"/>
      <c r="FB330" s="114"/>
      <c r="FC330" s="114"/>
      <c r="FD330" s="114"/>
      <c r="FE330" s="114"/>
      <c r="FF330" s="114"/>
      <c r="FG330" s="114"/>
      <c r="FH330" s="114"/>
      <c r="FI330" s="114"/>
      <c r="FJ330" s="114"/>
      <c r="FK330" s="114"/>
      <c r="FL330" s="114"/>
      <c r="FM330" s="114"/>
      <c r="FN330" s="114"/>
      <c r="FO330" s="114"/>
      <c r="FP330" s="114"/>
      <c r="FQ330" s="114"/>
      <c r="FR330" s="114"/>
      <c r="FS330" s="114"/>
      <c r="FT330" s="114"/>
      <c r="FU330" s="114"/>
      <c r="FV330" s="114"/>
      <c r="FW330" s="114"/>
      <c r="FX330" s="114"/>
      <c r="FY330" s="114"/>
      <c r="FZ330" s="114"/>
      <c r="GA330" s="114"/>
      <c r="GB330" s="114"/>
      <c r="GC330" s="114"/>
      <c r="GD330" s="114"/>
      <c r="GE330" s="114"/>
      <c r="GF330" s="114"/>
      <c r="GG330" s="114"/>
      <c r="GH330" s="114"/>
      <c r="GI330" s="114"/>
      <c r="GJ330" s="114"/>
      <c r="GK330" s="114"/>
      <c r="GL330" s="114"/>
      <c r="GM330" s="114"/>
      <c r="GN330" s="114"/>
      <c r="GO330" s="114"/>
      <c r="GP330" s="114"/>
      <c r="GQ330" s="114"/>
      <c r="GR330" s="114"/>
      <c r="GS330" s="114"/>
      <c r="GT330" s="114"/>
      <c r="GU330" s="114"/>
      <c r="GV330" s="114"/>
      <c r="GW330" s="114"/>
      <c r="GX330" s="114"/>
      <c r="GY330" s="114"/>
      <c r="GZ330" s="114"/>
      <c r="HA330" s="114"/>
      <c r="HB330" s="114"/>
      <c r="HC330" s="114"/>
      <c r="HD330" s="114"/>
      <c r="HE330" s="114"/>
      <c r="HF330" s="114"/>
      <c r="HG330" s="114"/>
      <c r="HH330" s="114"/>
      <c r="HI330" s="114"/>
      <c r="HJ330" s="114"/>
      <c r="HK330" s="114"/>
      <c r="HL330" s="114"/>
      <c r="HM330" s="114"/>
      <c r="HN330" s="114"/>
      <c r="HO330" s="114"/>
      <c r="HP330" s="114"/>
      <c r="HQ330" s="114"/>
      <c r="HR330" s="114"/>
      <c r="HS330" s="114"/>
      <c r="HT330" s="114"/>
      <c r="HU330" s="114"/>
      <c r="HV330" s="114"/>
      <c r="HW330" s="114"/>
      <c r="HX330" s="114"/>
      <c r="HY330" s="114"/>
      <c r="HZ330" s="114"/>
      <c r="IA330" s="114"/>
      <c r="IB330" s="114"/>
      <c r="IC330" s="114"/>
      <c r="ID330" s="114"/>
      <c r="IE330" s="114"/>
      <c r="IF330" s="114"/>
      <c r="IG330" s="114"/>
      <c r="IH330" s="114"/>
      <c r="II330" s="114"/>
      <c r="IJ330" s="114"/>
      <c r="IK330" s="114"/>
      <c r="IL330" s="114"/>
      <c r="IM330" s="114"/>
      <c r="IN330" s="114"/>
      <c r="IO330" s="114"/>
      <c r="IP330" s="114"/>
      <c r="IQ330" s="114"/>
      <c r="IR330" s="114"/>
      <c r="IS330" s="114"/>
      <c r="IT330" s="114"/>
      <c r="IU330" s="114"/>
      <c r="IV330" s="114"/>
    </row>
    <row r="331" spans="1:256" s="49" customFormat="1" ht="20.25" customHeight="1" x14ac:dyDescent="0.15">
      <c r="A331" s="251"/>
      <c r="B331" s="69" t="s">
        <v>33</v>
      </c>
      <c r="C331" s="74">
        <v>252.6334119997</v>
      </c>
      <c r="D331" s="74">
        <v>571</v>
      </c>
      <c r="E331" s="82">
        <v>37.548999348020956</v>
      </c>
      <c r="F331" s="82">
        <v>1568.3116890000001</v>
      </c>
      <c r="G331" s="74">
        <v>377</v>
      </c>
      <c r="H331" s="76">
        <v>0</v>
      </c>
      <c r="I331" s="76">
        <v>0</v>
      </c>
      <c r="J331" s="76">
        <v>0</v>
      </c>
      <c r="K331" s="76">
        <v>0</v>
      </c>
      <c r="L331" s="74">
        <v>191.33549818360001</v>
      </c>
      <c r="M331" s="74">
        <v>320</v>
      </c>
      <c r="N331" s="74">
        <v>46.407353230060401</v>
      </c>
      <c r="O331" s="74">
        <v>904.90227400000003</v>
      </c>
      <c r="P331" s="74">
        <v>249</v>
      </c>
      <c r="Q331" s="74">
        <v>14.423816999999998</v>
      </c>
      <c r="R331" s="74">
        <v>0</v>
      </c>
      <c r="S331" s="74">
        <v>29.104086990846806</v>
      </c>
      <c r="T331" s="74">
        <v>0</v>
      </c>
      <c r="U331" s="74">
        <v>0</v>
      </c>
      <c r="V331" s="76">
        <v>164.12604318360002</v>
      </c>
      <c r="W331" s="76">
        <v>284</v>
      </c>
      <c r="X331" s="74">
        <v>40.741346950636242</v>
      </c>
      <c r="Y331" s="76">
        <v>792.01039400000002</v>
      </c>
      <c r="Z331" s="76">
        <v>213</v>
      </c>
      <c r="AA331" s="74">
        <v>22.559854999999999</v>
      </c>
      <c r="AB331" s="74">
        <v>29</v>
      </c>
      <c r="AC331" s="74">
        <v>95.032380000000003</v>
      </c>
      <c r="AD331" s="74">
        <v>29</v>
      </c>
      <c r="AE331" s="74">
        <v>4.6496000000000004</v>
      </c>
      <c r="AF331" s="74">
        <v>7</v>
      </c>
      <c r="AG331" s="74">
        <v>17.859500000000001</v>
      </c>
      <c r="AH331" s="74">
        <v>7</v>
      </c>
      <c r="AI331" s="76">
        <v>9.9746584201000008</v>
      </c>
      <c r="AJ331" s="76">
        <v>110</v>
      </c>
      <c r="AK331" s="74">
        <v>1.8048</v>
      </c>
      <c r="AL331" s="74">
        <v>16</v>
      </c>
      <c r="AM331" s="76">
        <v>9.5044231114999995</v>
      </c>
      <c r="AN331" s="76">
        <v>107</v>
      </c>
      <c r="AO331" s="74">
        <v>1.8048</v>
      </c>
      <c r="AP331" s="74">
        <v>16</v>
      </c>
      <c r="AQ331" s="76">
        <v>0</v>
      </c>
      <c r="AR331" s="76">
        <v>0</v>
      </c>
      <c r="AS331" s="74">
        <v>0</v>
      </c>
      <c r="AT331" s="74">
        <v>0</v>
      </c>
      <c r="AU331" s="76">
        <v>0</v>
      </c>
      <c r="AV331" s="76">
        <v>0</v>
      </c>
      <c r="AW331" s="74">
        <v>27.076699999999999</v>
      </c>
      <c r="AX331" s="74">
        <v>4</v>
      </c>
      <c r="AY331" s="76">
        <v>0</v>
      </c>
      <c r="AZ331" s="76">
        <v>0</v>
      </c>
      <c r="BA331" s="74">
        <v>0</v>
      </c>
      <c r="BB331" s="74">
        <v>0</v>
      </c>
      <c r="BC331" s="76">
        <v>0</v>
      </c>
      <c r="BD331" s="76">
        <v>0</v>
      </c>
      <c r="BE331" s="74">
        <v>0</v>
      </c>
      <c r="BF331" s="74">
        <v>0</v>
      </c>
      <c r="BG331" s="76">
        <v>19.699062187399999</v>
      </c>
      <c r="BH331" s="76">
        <v>13</v>
      </c>
      <c r="BI331" s="74">
        <v>626.87803399999996</v>
      </c>
      <c r="BJ331" s="74">
        <v>100</v>
      </c>
      <c r="BK331" s="76">
        <v>19.841563252499999</v>
      </c>
      <c r="BL331" s="76">
        <v>29</v>
      </c>
      <c r="BM331" s="74">
        <v>7.080406</v>
      </c>
      <c r="BN331" s="74">
        <v>6</v>
      </c>
      <c r="BO331" s="76">
        <v>11.782629956100001</v>
      </c>
      <c r="BP331" s="76">
        <v>99</v>
      </c>
      <c r="BQ331" s="74">
        <v>0.56947499999999995</v>
      </c>
      <c r="BR331" s="74">
        <v>2</v>
      </c>
      <c r="BS331" s="76">
        <v>-3.3750779948604759E-14</v>
      </c>
      <c r="BT331" s="76">
        <v>0</v>
      </c>
      <c r="BU331" s="74">
        <v>1.6409096303959814E-13</v>
      </c>
      <c r="BV331" s="74">
        <v>0</v>
      </c>
      <c r="BW331" s="110">
        <f t="shared" si="46"/>
        <v>252.6334119997</v>
      </c>
      <c r="BX331" s="110">
        <f t="shared" si="47"/>
        <v>0</v>
      </c>
      <c r="IS331" s="59"/>
      <c r="IT331" s="59"/>
      <c r="IU331" s="59"/>
      <c r="IV331" s="59"/>
    </row>
    <row r="332" spans="1:256" s="49" customFormat="1" ht="20.25" customHeight="1" x14ac:dyDescent="0.15">
      <c r="A332" s="251"/>
      <c r="B332" s="75" t="s">
        <v>44</v>
      </c>
      <c r="C332" s="74">
        <v>30.440759</v>
      </c>
      <c r="D332" s="74">
        <v>54</v>
      </c>
      <c r="E332" s="82">
        <v>30.171679514023701</v>
      </c>
      <c r="F332" s="82">
        <v>196.29230000000001</v>
      </c>
      <c r="G332" s="74">
        <v>101</v>
      </c>
      <c r="H332" s="74">
        <v>0</v>
      </c>
      <c r="I332" s="74">
        <v>0</v>
      </c>
      <c r="J332" s="74">
        <v>0</v>
      </c>
      <c r="K332" s="74">
        <v>0</v>
      </c>
      <c r="L332" s="74">
        <v>17.642285999999999</v>
      </c>
      <c r="M332" s="74">
        <v>36</v>
      </c>
      <c r="N332" s="74">
        <v>26.5570100609124</v>
      </c>
      <c r="O332" s="74">
        <v>82.954999999999998</v>
      </c>
      <c r="P332" s="74">
        <v>41</v>
      </c>
      <c r="Q332" s="74">
        <v>3.9383279999999998</v>
      </c>
      <c r="R332" s="74">
        <v>16</v>
      </c>
      <c r="S332" s="74">
        <v>808.04298358670496</v>
      </c>
      <c r="T332" s="74">
        <v>12.448684</v>
      </c>
      <c r="U332" s="74">
        <v>12</v>
      </c>
      <c r="V332" s="74">
        <v>15.776992999999999</v>
      </c>
      <c r="W332" s="74">
        <v>30</v>
      </c>
      <c r="X332" s="74">
        <v>28.6926160155536</v>
      </c>
      <c r="Y332" s="74">
        <v>58.216000000000001</v>
      </c>
      <c r="Z332" s="74">
        <v>25</v>
      </c>
      <c r="AA332" s="74">
        <v>1.8652930000000001</v>
      </c>
      <c r="AB332" s="74">
        <v>6</v>
      </c>
      <c r="AC332" s="74">
        <v>24.739000000000001</v>
      </c>
      <c r="AD332" s="74">
        <v>16</v>
      </c>
      <c r="AE332" s="74">
        <v>0</v>
      </c>
      <c r="AF332" s="74">
        <v>0</v>
      </c>
      <c r="AG332" s="74">
        <v>0</v>
      </c>
      <c r="AH332" s="74">
        <v>0</v>
      </c>
      <c r="AI332" s="74">
        <v>0</v>
      </c>
      <c r="AJ332" s="74">
        <v>0</v>
      </c>
      <c r="AK332" s="74">
        <v>0</v>
      </c>
      <c r="AL332" s="74">
        <v>0</v>
      </c>
      <c r="AM332" s="74">
        <v>0</v>
      </c>
      <c r="AN332" s="74">
        <v>0</v>
      </c>
      <c r="AO332" s="74">
        <v>0</v>
      </c>
      <c r="AP332" s="74">
        <v>0</v>
      </c>
      <c r="AQ332" s="74">
        <v>0</v>
      </c>
      <c r="AR332" s="74">
        <v>0</v>
      </c>
      <c r="AS332" s="74">
        <v>0</v>
      </c>
      <c r="AT332" s="74">
        <v>0</v>
      </c>
      <c r="AU332" s="74">
        <v>0</v>
      </c>
      <c r="AV332" s="74">
        <v>0</v>
      </c>
      <c r="AW332" s="74">
        <v>0</v>
      </c>
      <c r="AX332" s="74">
        <v>0</v>
      </c>
      <c r="AY332" s="74">
        <v>0</v>
      </c>
      <c r="AZ332" s="74">
        <v>0</v>
      </c>
      <c r="BA332" s="74">
        <v>0</v>
      </c>
      <c r="BB332" s="74">
        <v>0</v>
      </c>
      <c r="BC332" s="74">
        <v>0</v>
      </c>
      <c r="BD332" s="74">
        <v>0</v>
      </c>
      <c r="BE332" s="74">
        <v>0</v>
      </c>
      <c r="BF332" s="74">
        <v>0</v>
      </c>
      <c r="BG332" s="74">
        <v>10.458652000000001</v>
      </c>
      <c r="BH332" s="74">
        <v>1</v>
      </c>
      <c r="BI332" s="74">
        <v>71.988600000000005</v>
      </c>
      <c r="BJ332" s="74">
        <v>30</v>
      </c>
      <c r="BK332" s="74">
        <v>8.3734000000000003E-2</v>
      </c>
      <c r="BL332" s="74">
        <v>17</v>
      </c>
      <c r="BM332" s="74">
        <v>16.973700000000001</v>
      </c>
      <c r="BN332" s="74">
        <v>30</v>
      </c>
      <c r="BO332" s="74">
        <v>2.256087</v>
      </c>
      <c r="BP332" s="74">
        <v>0</v>
      </c>
      <c r="BQ332" s="74">
        <v>24.375</v>
      </c>
      <c r="BR332" s="74">
        <v>0</v>
      </c>
      <c r="BS332" s="74">
        <v>0</v>
      </c>
      <c r="BT332" s="74">
        <v>0</v>
      </c>
      <c r="BU332" s="74">
        <v>0</v>
      </c>
      <c r="BV332" s="74">
        <v>0</v>
      </c>
      <c r="BW332" s="110">
        <f t="shared" si="46"/>
        <v>30.440759</v>
      </c>
      <c r="BX332" s="110">
        <f t="shared" si="47"/>
        <v>0</v>
      </c>
      <c r="IS332" s="59"/>
      <c r="IT332" s="59"/>
      <c r="IU332" s="59"/>
      <c r="IV332" s="59"/>
    </row>
    <row r="333" spans="1:256" s="49" customFormat="1" ht="20.25" customHeight="1" x14ac:dyDescent="0.15">
      <c r="A333" s="251"/>
      <c r="B333" s="75" t="s">
        <v>37</v>
      </c>
      <c r="C333" s="81">
        <v>36.979999999999997</v>
      </c>
      <c r="D333" s="81">
        <v>71</v>
      </c>
      <c r="E333" s="82">
        <v>29.880413703943098</v>
      </c>
      <c r="F333" s="82">
        <v>13.31</v>
      </c>
      <c r="G333" s="81">
        <v>27</v>
      </c>
      <c r="H333" s="74">
        <v>0</v>
      </c>
      <c r="I333" s="74">
        <v>0</v>
      </c>
      <c r="J333" s="74">
        <v>0</v>
      </c>
      <c r="K333" s="74">
        <v>0</v>
      </c>
      <c r="L333" s="81">
        <v>23.81</v>
      </c>
      <c r="M333" s="81">
        <v>70</v>
      </c>
      <c r="N333" s="81">
        <v>19.891395154552999</v>
      </c>
      <c r="O333" s="81">
        <v>12.96</v>
      </c>
      <c r="P333" s="81">
        <v>26</v>
      </c>
      <c r="Q333" s="81">
        <v>1.21</v>
      </c>
      <c r="R333" s="81">
        <v>8</v>
      </c>
      <c r="S333" s="81" t="e">
        <v>#DIV/0!</v>
      </c>
      <c r="T333" s="81">
        <v>1.52</v>
      </c>
      <c r="U333" s="81">
        <v>5</v>
      </c>
      <c r="V333" s="81">
        <v>23.81</v>
      </c>
      <c r="W333" s="81">
        <v>70</v>
      </c>
      <c r="X333" s="81">
        <v>19.899707480150401</v>
      </c>
      <c r="Y333" s="81">
        <v>12.96</v>
      </c>
      <c r="Z333" s="81">
        <v>26</v>
      </c>
      <c r="AA333" s="81">
        <v>0</v>
      </c>
      <c r="AB333" s="81">
        <v>0</v>
      </c>
      <c r="AC333" s="81">
        <v>0</v>
      </c>
      <c r="AD333" s="81">
        <v>0</v>
      </c>
      <c r="AE333" s="81">
        <v>0</v>
      </c>
      <c r="AF333" s="81">
        <v>0</v>
      </c>
      <c r="AG333" s="81">
        <v>0</v>
      </c>
      <c r="AH333" s="81">
        <v>0</v>
      </c>
      <c r="AI333" s="81">
        <v>0</v>
      </c>
      <c r="AJ333" s="81">
        <v>0</v>
      </c>
      <c r="AK333" s="81">
        <v>0</v>
      </c>
      <c r="AL333" s="81">
        <v>0</v>
      </c>
      <c r="AM333" s="81">
        <v>0</v>
      </c>
      <c r="AN333" s="81">
        <v>0</v>
      </c>
      <c r="AO333" s="81">
        <v>0</v>
      </c>
      <c r="AP333" s="81">
        <v>0</v>
      </c>
      <c r="AQ333" s="81">
        <v>0</v>
      </c>
      <c r="AR333" s="81">
        <v>0</v>
      </c>
      <c r="AS333" s="81">
        <v>0</v>
      </c>
      <c r="AT333" s="81">
        <v>0</v>
      </c>
      <c r="AU333" s="81">
        <v>0</v>
      </c>
      <c r="AV333" s="81">
        <v>0</v>
      </c>
      <c r="AW333" s="81">
        <v>0</v>
      </c>
      <c r="AX333" s="81">
        <v>0</v>
      </c>
      <c r="AY333" s="81">
        <v>0</v>
      </c>
      <c r="AZ333" s="81">
        <v>0</v>
      </c>
      <c r="BA333" s="81">
        <v>0</v>
      </c>
      <c r="BB333" s="81">
        <v>0</v>
      </c>
      <c r="BC333" s="81">
        <v>0</v>
      </c>
      <c r="BD333" s="81">
        <v>0</v>
      </c>
      <c r="BE333" s="81">
        <v>0</v>
      </c>
      <c r="BF333" s="81">
        <v>0</v>
      </c>
      <c r="BG333" s="81">
        <v>0</v>
      </c>
      <c r="BH333" s="81">
        <v>0</v>
      </c>
      <c r="BI333" s="81">
        <v>0.35</v>
      </c>
      <c r="BJ333" s="81">
        <v>1</v>
      </c>
      <c r="BK333" s="81">
        <v>13.17</v>
      </c>
      <c r="BL333" s="81">
        <v>1</v>
      </c>
      <c r="BM333" s="81">
        <v>0</v>
      </c>
      <c r="BN333" s="81">
        <v>0</v>
      </c>
      <c r="BO333" s="81">
        <v>0</v>
      </c>
      <c r="BP333" s="81">
        <v>0</v>
      </c>
      <c r="BQ333" s="81">
        <v>0</v>
      </c>
      <c r="BR333" s="81">
        <v>0</v>
      </c>
      <c r="BS333" s="81">
        <v>0</v>
      </c>
      <c r="BT333" s="81">
        <v>0</v>
      </c>
      <c r="BU333" s="81">
        <v>0</v>
      </c>
      <c r="BV333" s="81">
        <v>0</v>
      </c>
      <c r="BW333" s="110">
        <f t="shared" si="46"/>
        <v>36.979999999999997</v>
      </c>
      <c r="BX333" s="110">
        <f t="shared" si="47"/>
        <v>0</v>
      </c>
      <c r="IS333" s="59"/>
      <c r="IT333" s="59"/>
      <c r="IU333" s="59"/>
      <c r="IV333" s="59"/>
    </row>
    <row r="334" spans="1:256" s="49" customFormat="1" ht="20.25" customHeight="1" x14ac:dyDescent="0.15">
      <c r="A334" s="251"/>
      <c r="B334" s="75" t="s">
        <v>32</v>
      </c>
      <c r="C334" s="76">
        <v>728.4</v>
      </c>
      <c r="D334" s="76">
        <v>1096</v>
      </c>
      <c r="E334" s="82">
        <v>31.203938564719</v>
      </c>
      <c r="F334" s="82">
        <v>2556.3754789999998</v>
      </c>
      <c r="G334" s="76">
        <v>1285</v>
      </c>
      <c r="H334" s="76">
        <v>0</v>
      </c>
      <c r="I334" s="76">
        <v>0</v>
      </c>
      <c r="J334" s="76">
        <v>0</v>
      </c>
      <c r="K334" s="76">
        <v>0</v>
      </c>
      <c r="L334" s="76">
        <v>725.83736499999998</v>
      </c>
      <c r="M334" s="76">
        <v>1083</v>
      </c>
      <c r="N334" s="76">
        <v>32.753597679032602</v>
      </c>
      <c r="O334" s="76">
        <v>2481.514263</v>
      </c>
      <c r="P334" s="76">
        <v>1113</v>
      </c>
      <c r="Q334" s="76">
        <v>260.27459199999998</v>
      </c>
      <c r="R334" s="76">
        <v>306</v>
      </c>
      <c r="S334" s="76">
        <v>4121.0995083806802</v>
      </c>
      <c r="T334" s="76">
        <v>1019.109845</v>
      </c>
      <c r="U334" s="76">
        <v>433</v>
      </c>
      <c r="V334" s="76">
        <v>725.22211700000003</v>
      </c>
      <c r="W334" s="76">
        <v>1081</v>
      </c>
      <c r="X334" s="76">
        <v>32.740553280688701</v>
      </c>
      <c r="Y334" s="76">
        <v>2481.027763</v>
      </c>
      <c r="Z334" s="76">
        <v>1110</v>
      </c>
      <c r="AA334" s="76">
        <v>0.614815</v>
      </c>
      <c r="AB334" s="76">
        <v>2</v>
      </c>
      <c r="AC334" s="76">
        <v>0.48649999999999999</v>
      </c>
      <c r="AD334" s="76">
        <v>3</v>
      </c>
      <c r="AE334" s="76">
        <v>0</v>
      </c>
      <c r="AF334" s="76">
        <v>0</v>
      </c>
      <c r="AG334" s="76">
        <v>0</v>
      </c>
      <c r="AH334" s="76">
        <v>0</v>
      </c>
      <c r="AI334" s="76">
        <v>0</v>
      </c>
      <c r="AJ334" s="76">
        <v>0</v>
      </c>
      <c r="AK334" s="76">
        <v>0</v>
      </c>
      <c r="AL334" s="76">
        <v>0</v>
      </c>
      <c r="AM334" s="76">
        <v>0</v>
      </c>
      <c r="AN334" s="76">
        <v>0</v>
      </c>
      <c r="AO334" s="76">
        <v>0</v>
      </c>
      <c r="AP334" s="76">
        <v>0</v>
      </c>
      <c r="AQ334" s="76">
        <v>0.10290299999999999</v>
      </c>
      <c r="AR334" s="76">
        <v>7</v>
      </c>
      <c r="AS334" s="76">
        <v>24.04166</v>
      </c>
      <c r="AT334" s="76">
        <v>127</v>
      </c>
      <c r="AU334" s="76">
        <v>0</v>
      </c>
      <c r="AV334" s="76">
        <v>0</v>
      </c>
      <c r="AW334" s="76">
        <v>0</v>
      </c>
      <c r="AX334" s="76">
        <v>0</v>
      </c>
      <c r="AY334" s="76">
        <v>0</v>
      </c>
      <c r="AZ334" s="76">
        <v>0</v>
      </c>
      <c r="BA334" s="76">
        <v>0</v>
      </c>
      <c r="BB334" s="76">
        <v>0</v>
      </c>
      <c r="BC334" s="76">
        <v>0</v>
      </c>
      <c r="BD334" s="76">
        <v>0</v>
      </c>
      <c r="BE334" s="76">
        <v>0</v>
      </c>
      <c r="BF334" s="76">
        <v>0</v>
      </c>
      <c r="BG334" s="76">
        <v>2.253647</v>
      </c>
      <c r="BH334" s="76">
        <v>4</v>
      </c>
      <c r="BI334" s="76">
        <v>9.7322690000000005</v>
      </c>
      <c r="BJ334" s="76">
        <v>8</v>
      </c>
      <c r="BK334" s="76">
        <v>0.15068400000000001</v>
      </c>
      <c r="BL334" s="76">
        <v>1</v>
      </c>
      <c r="BM334" s="76">
        <v>38.755315000000003</v>
      </c>
      <c r="BN334" s="76">
        <v>25</v>
      </c>
      <c r="BO334" s="76">
        <v>5.5812E-2</v>
      </c>
      <c r="BP334" s="76">
        <v>1</v>
      </c>
      <c r="BQ334" s="76">
        <v>2.3319719999999999</v>
      </c>
      <c r="BR334" s="76">
        <v>12</v>
      </c>
      <c r="BS334" s="76">
        <v>0</v>
      </c>
      <c r="BT334" s="76">
        <v>0</v>
      </c>
      <c r="BU334" s="76">
        <v>0</v>
      </c>
      <c r="BV334" s="76">
        <v>0</v>
      </c>
      <c r="BW334" s="110">
        <f t="shared" si="46"/>
        <v>728.40041099999985</v>
      </c>
      <c r="BX334" s="110">
        <f t="shared" si="47"/>
        <v>-4.1099999987181945E-4</v>
      </c>
      <c r="IS334" s="59"/>
      <c r="IT334" s="59"/>
      <c r="IU334" s="59"/>
      <c r="IV334" s="59"/>
    </row>
    <row r="335" spans="1:256" s="49" customFormat="1" ht="20.25" customHeight="1" x14ac:dyDescent="0.15">
      <c r="A335" s="251"/>
      <c r="B335" s="75" t="s">
        <v>52</v>
      </c>
      <c r="C335" s="82">
        <v>21.28</v>
      </c>
      <c r="D335" s="82">
        <v>61</v>
      </c>
      <c r="E335" s="82">
        <v>-52.05</v>
      </c>
      <c r="F335" s="82">
        <v>109.29</v>
      </c>
      <c r="G335" s="82">
        <v>75</v>
      </c>
      <c r="H335" s="82">
        <v>0</v>
      </c>
      <c r="I335" s="82">
        <v>0</v>
      </c>
      <c r="J335" s="82">
        <v>0</v>
      </c>
      <c r="K335" s="82">
        <v>0</v>
      </c>
      <c r="L335" s="82">
        <v>16.16</v>
      </c>
      <c r="M335" s="82">
        <v>31</v>
      </c>
      <c r="N335" s="82">
        <v>-109.85</v>
      </c>
      <c r="O335" s="82">
        <v>56.88</v>
      </c>
      <c r="P335" s="82">
        <v>32</v>
      </c>
      <c r="Q335" s="82">
        <v>0</v>
      </c>
      <c r="R335" s="82">
        <v>0</v>
      </c>
      <c r="S335" s="82">
        <v>0</v>
      </c>
      <c r="T335" s="82">
        <v>0</v>
      </c>
      <c r="U335" s="82">
        <v>0</v>
      </c>
      <c r="V335" s="82">
        <v>16.16</v>
      </c>
      <c r="W335" s="82">
        <v>31</v>
      </c>
      <c r="X335" s="82">
        <v>-114.98</v>
      </c>
      <c r="Y335" s="82">
        <v>56.61</v>
      </c>
      <c r="Z335" s="82">
        <v>30</v>
      </c>
      <c r="AA335" s="82">
        <v>0</v>
      </c>
      <c r="AB335" s="82">
        <v>0</v>
      </c>
      <c r="AC335" s="82">
        <v>0.27</v>
      </c>
      <c r="AD335" s="82">
        <v>2</v>
      </c>
      <c r="AE335" s="82">
        <v>0</v>
      </c>
      <c r="AF335" s="82">
        <v>0</v>
      </c>
      <c r="AG335" s="82">
        <v>0</v>
      </c>
      <c r="AH335" s="82">
        <v>0</v>
      </c>
      <c r="AI335" s="82">
        <v>0</v>
      </c>
      <c r="AJ335" s="82">
        <v>0</v>
      </c>
      <c r="AK335" s="82">
        <v>0</v>
      </c>
      <c r="AL335" s="82">
        <v>0</v>
      </c>
      <c r="AM335" s="82">
        <v>0</v>
      </c>
      <c r="AN335" s="82">
        <v>0</v>
      </c>
      <c r="AO335" s="82">
        <v>0</v>
      </c>
      <c r="AP335" s="82">
        <v>0</v>
      </c>
      <c r="AQ335" s="82">
        <v>0.03</v>
      </c>
      <c r="AR335" s="82">
        <v>1</v>
      </c>
      <c r="AS335" s="82">
        <v>0</v>
      </c>
      <c r="AT335" s="82">
        <v>0</v>
      </c>
      <c r="AU335" s="82">
        <v>0</v>
      </c>
      <c r="AV335" s="82">
        <v>0</v>
      </c>
      <c r="AW335" s="82">
        <v>0</v>
      </c>
      <c r="AX335" s="82">
        <v>0</v>
      </c>
      <c r="AY335" s="82">
        <v>0</v>
      </c>
      <c r="AZ335" s="82">
        <v>0</v>
      </c>
      <c r="BA335" s="82">
        <v>0</v>
      </c>
      <c r="BB335" s="82">
        <v>0</v>
      </c>
      <c r="BC335" s="82">
        <v>0</v>
      </c>
      <c r="BD335" s="82">
        <v>0</v>
      </c>
      <c r="BE335" s="82">
        <v>0</v>
      </c>
      <c r="BF335" s="82">
        <v>0</v>
      </c>
      <c r="BG335" s="82">
        <v>1.05</v>
      </c>
      <c r="BH335" s="82">
        <v>10</v>
      </c>
      <c r="BI335" s="82">
        <v>14.01</v>
      </c>
      <c r="BJ335" s="82">
        <v>23</v>
      </c>
      <c r="BK335" s="82">
        <v>4.04</v>
      </c>
      <c r="BL335" s="82">
        <v>19</v>
      </c>
      <c r="BM335" s="82">
        <v>38.4</v>
      </c>
      <c r="BN335" s="82">
        <v>20</v>
      </c>
      <c r="BO335" s="82">
        <v>0</v>
      </c>
      <c r="BP335" s="82">
        <v>0</v>
      </c>
      <c r="BQ335" s="82">
        <v>0</v>
      </c>
      <c r="BR335" s="82">
        <v>0</v>
      </c>
      <c r="BS335" s="82">
        <v>0</v>
      </c>
      <c r="BT335" s="82">
        <v>0</v>
      </c>
      <c r="BU335" s="82">
        <v>0</v>
      </c>
      <c r="BV335" s="82">
        <v>0</v>
      </c>
      <c r="BW335" s="110">
        <f t="shared" si="46"/>
        <v>21.28</v>
      </c>
      <c r="BX335" s="110">
        <f t="shared" si="47"/>
        <v>0</v>
      </c>
      <c r="IS335" s="59"/>
      <c r="IT335" s="59"/>
      <c r="IU335" s="59"/>
      <c r="IV335" s="59"/>
    </row>
    <row r="336" spans="1:256" s="49" customFormat="1" ht="20.25" customHeight="1" x14ac:dyDescent="0.15">
      <c r="A336" s="251"/>
      <c r="B336" s="75" t="s">
        <v>34</v>
      </c>
      <c r="C336" s="74">
        <v>200.026388</v>
      </c>
      <c r="D336" s="74">
        <v>252</v>
      </c>
      <c r="E336" s="82">
        <v>57.091176546467501</v>
      </c>
      <c r="F336" s="82">
        <v>390.67632300000002</v>
      </c>
      <c r="G336" s="74">
        <v>132</v>
      </c>
      <c r="H336" s="74">
        <v>0</v>
      </c>
      <c r="I336" s="74">
        <v>0</v>
      </c>
      <c r="J336" s="74">
        <v>0</v>
      </c>
      <c r="K336" s="74">
        <v>0</v>
      </c>
      <c r="L336" s="74">
        <v>179.23988900000001</v>
      </c>
      <c r="M336" s="74">
        <v>246</v>
      </c>
      <c r="N336" s="74">
        <v>54.656294393401197</v>
      </c>
      <c r="O336" s="74">
        <v>349.37632300000001</v>
      </c>
      <c r="P336" s="74">
        <v>125</v>
      </c>
      <c r="Q336" s="74">
        <v>138.94836699999999</v>
      </c>
      <c r="R336" s="74">
        <v>168</v>
      </c>
      <c r="S336" s="74">
        <v>2655.7206558053799</v>
      </c>
      <c r="T336" s="74">
        <v>167.29904099999999</v>
      </c>
      <c r="U336" s="74">
        <v>72</v>
      </c>
      <c r="V336" s="74">
        <v>179.23988900000001</v>
      </c>
      <c r="W336" s="74">
        <v>246</v>
      </c>
      <c r="X336" s="74">
        <v>54.656294393401197</v>
      </c>
      <c r="Y336" s="74">
        <v>349.37632300000001</v>
      </c>
      <c r="Z336" s="74">
        <v>125</v>
      </c>
      <c r="AA336" s="74">
        <v>0</v>
      </c>
      <c r="AB336" s="74">
        <v>0</v>
      </c>
      <c r="AC336" s="74">
        <v>0</v>
      </c>
      <c r="AD336" s="74">
        <v>0</v>
      </c>
      <c r="AE336" s="74">
        <v>0</v>
      </c>
      <c r="AF336" s="74">
        <v>0</v>
      </c>
      <c r="AG336" s="74">
        <v>0</v>
      </c>
      <c r="AH336" s="74">
        <v>0</v>
      </c>
      <c r="AI336" s="74"/>
      <c r="AJ336" s="74"/>
      <c r="AK336" s="74"/>
      <c r="AL336" s="74"/>
      <c r="AM336" s="74"/>
      <c r="AN336" s="74"/>
      <c r="AO336" s="74"/>
      <c r="AP336" s="74"/>
      <c r="AQ336" s="74">
        <v>0</v>
      </c>
      <c r="AR336" s="74">
        <v>0</v>
      </c>
      <c r="AS336" s="74">
        <v>0</v>
      </c>
      <c r="AT336" s="74">
        <v>0</v>
      </c>
      <c r="AU336" s="74">
        <v>0</v>
      </c>
      <c r="AV336" s="74">
        <v>0</v>
      </c>
      <c r="AW336" s="74">
        <v>0</v>
      </c>
      <c r="AX336" s="74">
        <v>0</v>
      </c>
      <c r="AY336" s="74">
        <v>0</v>
      </c>
      <c r="AZ336" s="74">
        <v>0</v>
      </c>
      <c r="BA336" s="74">
        <v>0</v>
      </c>
      <c r="BB336" s="74">
        <v>0</v>
      </c>
      <c r="BC336" s="74">
        <v>0</v>
      </c>
      <c r="BD336" s="74">
        <v>0</v>
      </c>
      <c r="BE336" s="74">
        <v>0</v>
      </c>
      <c r="BF336" s="74">
        <v>0</v>
      </c>
      <c r="BG336" s="74">
        <v>3.0961059999999998</v>
      </c>
      <c r="BH336" s="74">
        <v>1</v>
      </c>
      <c r="BI336" s="74">
        <v>31</v>
      </c>
      <c r="BJ336" s="74">
        <v>4</v>
      </c>
      <c r="BK336" s="74">
        <v>14.780538999999999</v>
      </c>
      <c r="BL336" s="74">
        <v>4</v>
      </c>
      <c r="BM336" s="74">
        <v>10.3</v>
      </c>
      <c r="BN336" s="74">
        <v>3</v>
      </c>
      <c r="BO336" s="74">
        <v>2.9098540000000002</v>
      </c>
      <c r="BP336" s="74">
        <v>1</v>
      </c>
      <c r="BQ336" s="74">
        <v>0</v>
      </c>
      <c r="BR336" s="74">
        <v>0</v>
      </c>
      <c r="BS336" s="74">
        <v>0</v>
      </c>
      <c r="BT336" s="74">
        <v>0</v>
      </c>
      <c r="BU336" s="74">
        <v>0</v>
      </c>
      <c r="BV336" s="74">
        <v>0</v>
      </c>
      <c r="BW336" s="110">
        <f t="shared" si="46"/>
        <v>200.026388</v>
      </c>
      <c r="BX336" s="110">
        <f t="shared" si="47"/>
        <v>0</v>
      </c>
      <c r="IS336" s="59"/>
      <c r="IT336" s="59"/>
      <c r="IU336" s="59"/>
      <c r="IV336" s="59"/>
    </row>
    <row r="337" spans="1:256" s="49" customFormat="1" ht="20.25" customHeight="1" x14ac:dyDescent="0.15">
      <c r="A337" s="251"/>
      <c r="B337" s="75" t="s">
        <v>60</v>
      </c>
      <c r="C337" s="74">
        <v>354.25598100000002</v>
      </c>
      <c r="D337" s="74">
        <v>2112</v>
      </c>
      <c r="E337" s="74">
        <v>1327.4912749603</v>
      </c>
      <c r="F337" s="74">
        <v>299.64108700000003</v>
      </c>
      <c r="G337" s="74">
        <v>69</v>
      </c>
      <c r="H337" s="74">
        <v>0</v>
      </c>
      <c r="I337" s="74">
        <v>0</v>
      </c>
      <c r="J337" s="74">
        <v>2.7</v>
      </c>
      <c r="K337" s="74">
        <v>1</v>
      </c>
      <c r="L337" s="74">
        <v>16.760504999999998</v>
      </c>
      <c r="M337" s="74">
        <v>53</v>
      </c>
      <c r="N337" s="74">
        <v>70.5723451060543</v>
      </c>
      <c r="O337" s="74">
        <v>177.29273699999999</v>
      </c>
      <c r="P337" s="74">
        <v>39</v>
      </c>
      <c r="Q337" s="74">
        <v>0.17799999999999999</v>
      </c>
      <c r="R337" s="74">
        <v>3</v>
      </c>
      <c r="S337" s="74" t="s">
        <v>56</v>
      </c>
      <c r="T337" s="74">
        <v>31.545133</v>
      </c>
      <c r="U337" s="74">
        <v>2</v>
      </c>
      <c r="V337" s="74">
        <v>16.760504999999998</v>
      </c>
      <c r="W337" s="74">
        <v>53</v>
      </c>
      <c r="X337" s="74">
        <v>70.707165520782496</v>
      </c>
      <c r="Y337" s="74">
        <v>176.03673699999999</v>
      </c>
      <c r="Z337" s="74">
        <v>36</v>
      </c>
      <c r="AA337" s="74">
        <v>0</v>
      </c>
      <c r="AB337" s="74">
        <v>0</v>
      </c>
      <c r="AC337" s="74">
        <v>1.256</v>
      </c>
      <c r="AD337" s="74">
        <v>3</v>
      </c>
      <c r="AE337" s="74">
        <v>0</v>
      </c>
      <c r="AF337" s="74">
        <v>0</v>
      </c>
      <c r="AG337" s="74">
        <v>0</v>
      </c>
      <c r="AH337" s="74">
        <v>0</v>
      </c>
      <c r="AI337" s="74">
        <v>337.495476</v>
      </c>
      <c r="AJ337" s="74">
        <v>2059</v>
      </c>
      <c r="AK337" s="74">
        <v>88.658349999999999</v>
      </c>
      <c r="AL337" s="74">
        <v>19</v>
      </c>
      <c r="AM337" s="74">
        <v>337.495476</v>
      </c>
      <c r="AN337" s="74">
        <v>2059</v>
      </c>
      <c r="AO337" s="74">
        <v>88.658349999999999</v>
      </c>
      <c r="AP337" s="74">
        <v>19</v>
      </c>
      <c r="AQ337" s="74">
        <v>0</v>
      </c>
      <c r="AR337" s="74">
        <v>0</v>
      </c>
      <c r="AS337" s="74">
        <v>0</v>
      </c>
      <c r="AT337" s="74">
        <v>0</v>
      </c>
      <c r="AU337" s="74">
        <v>0</v>
      </c>
      <c r="AV337" s="74">
        <v>0</v>
      </c>
      <c r="AW337" s="74">
        <v>0</v>
      </c>
      <c r="AX337" s="74">
        <v>0</v>
      </c>
      <c r="AY337" s="74">
        <v>0</v>
      </c>
      <c r="AZ337" s="74">
        <v>0</v>
      </c>
      <c r="BA337" s="74">
        <v>0</v>
      </c>
      <c r="BB337" s="74">
        <v>0</v>
      </c>
      <c r="BC337" s="74">
        <v>0</v>
      </c>
      <c r="BD337" s="74">
        <v>0</v>
      </c>
      <c r="BE337" s="74">
        <v>0</v>
      </c>
      <c r="BF337" s="74">
        <v>0</v>
      </c>
      <c r="BG337" s="74">
        <v>0</v>
      </c>
      <c r="BH337" s="74">
        <v>0</v>
      </c>
      <c r="BI337" s="74">
        <v>3.8</v>
      </c>
      <c r="BJ337" s="74">
        <v>4</v>
      </c>
      <c r="BK337" s="74">
        <v>0</v>
      </c>
      <c r="BL337" s="74">
        <v>0</v>
      </c>
      <c r="BM337" s="74">
        <v>20</v>
      </c>
      <c r="BN337" s="74">
        <v>6</v>
      </c>
      <c r="BO337" s="74">
        <v>0</v>
      </c>
      <c r="BP337" s="74">
        <v>0</v>
      </c>
      <c r="BQ337" s="74">
        <v>7.19</v>
      </c>
      <c r="BR337" s="74">
        <v>0</v>
      </c>
      <c r="BS337" s="74">
        <v>0</v>
      </c>
      <c r="BT337" s="74">
        <v>0</v>
      </c>
      <c r="BU337" s="74">
        <v>0</v>
      </c>
      <c r="BV337" s="74">
        <v>0</v>
      </c>
      <c r="BW337" s="110">
        <f t="shared" si="46"/>
        <v>354.25598100000002</v>
      </c>
      <c r="BX337" s="110">
        <f t="shared" si="47"/>
        <v>0</v>
      </c>
      <c r="IS337" s="59"/>
      <c r="IT337" s="59"/>
      <c r="IU337" s="59"/>
      <c r="IV337" s="59"/>
    </row>
    <row r="338" spans="1:256" s="49" customFormat="1" ht="20.25" customHeight="1" x14ac:dyDescent="0.15">
      <c r="A338" s="251"/>
      <c r="B338" s="75" t="s">
        <v>61</v>
      </c>
      <c r="C338" s="74">
        <v>5.22</v>
      </c>
      <c r="D338" s="74">
        <v>6</v>
      </c>
      <c r="E338" s="74">
        <v>67.180000000000007</v>
      </c>
      <c r="F338" s="74">
        <v>6.18</v>
      </c>
      <c r="G338" s="74">
        <v>12</v>
      </c>
      <c r="H338" s="74">
        <v>0</v>
      </c>
      <c r="I338" s="74">
        <v>0</v>
      </c>
      <c r="J338" s="74">
        <v>0</v>
      </c>
      <c r="K338" s="74">
        <v>0</v>
      </c>
      <c r="L338" s="74">
        <v>5.22</v>
      </c>
      <c r="M338" s="74">
        <v>6</v>
      </c>
      <c r="N338" s="74">
        <v>81.540000000000006</v>
      </c>
      <c r="O338" s="74">
        <v>3.05</v>
      </c>
      <c r="P338" s="74">
        <v>6</v>
      </c>
      <c r="Q338" s="74"/>
      <c r="R338" s="74"/>
      <c r="S338" s="74"/>
      <c r="T338" s="74"/>
      <c r="U338" s="74"/>
      <c r="V338" s="74">
        <v>5.22</v>
      </c>
      <c r="W338" s="74">
        <v>6</v>
      </c>
      <c r="X338" s="74">
        <v>81.540000000000006</v>
      </c>
      <c r="Y338" s="74">
        <v>3.05</v>
      </c>
      <c r="Z338" s="74">
        <v>6</v>
      </c>
      <c r="AA338" s="74"/>
      <c r="AB338" s="74"/>
      <c r="AC338" s="74"/>
      <c r="AD338" s="74"/>
      <c r="AE338" s="74"/>
      <c r="AF338" s="74"/>
      <c r="AG338" s="74"/>
      <c r="AH338" s="74"/>
      <c r="AI338" s="74"/>
      <c r="AJ338" s="74"/>
      <c r="AK338" s="74"/>
      <c r="AL338" s="74"/>
      <c r="AM338" s="74"/>
      <c r="AN338" s="74"/>
      <c r="AO338" s="74"/>
      <c r="AP338" s="74"/>
      <c r="AQ338" s="74">
        <v>0</v>
      </c>
      <c r="AR338" s="74">
        <v>0</v>
      </c>
      <c r="AS338" s="74">
        <v>0</v>
      </c>
      <c r="AT338" s="74">
        <v>0</v>
      </c>
      <c r="AU338" s="74">
        <v>0</v>
      </c>
      <c r="AV338" s="74">
        <v>0</v>
      </c>
      <c r="AW338" s="74">
        <v>0</v>
      </c>
      <c r="AX338" s="74">
        <v>0</v>
      </c>
      <c r="AY338" s="74">
        <v>0</v>
      </c>
      <c r="AZ338" s="74">
        <v>0</v>
      </c>
      <c r="BA338" s="74">
        <v>0</v>
      </c>
      <c r="BB338" s="74">
        <v>0</v>
      </c>
      <c r="BC338" s="74"/>
      <c r="BD338" s="74"/>
      <c r="BE338" s="74"/>
      <c r="BF338" s="74"/>
      <c r="BG338" s="74">
        <v>0</v>
      </c>
      <c r="BH338" s="74">
        <v>0</v>
      </c>
      <c r="BI338" s="74">
        <v>0</v>
      </c>
      <c r="BJ338" s="74">
        <v>0</v>
      </c>
      <c r="BK338" s="74">
        <v>0</v>
      </c>
      <c r="BL338" s="74">
        <v>0</v>
      </c>
      <c r="BM338" s="74">
        <v>3.13</v>
      </c>
      <c r="BN338" s="74">
        <v>6</v>
      </c>
      <c r="BO338" s="74">
        <v>0</v>
      </c>
      <c r="BP338" s="74">
        <v>0</v>
      </c>
      <c r="BQ338" s="74">
        <v>0</v>
      </c>
      <c r="BR338" s="74">
        <v>0</v>
      </c>
      <c r="BS338" s="82">
        <v>0</v>
      </c>
      <c r="BT338" s="94">
        <v>0</v>
      </c>
      <c r="BU338" s="82">
        <v>0</v>
      </c>
      <c r="BV338" s="94">
        <v>0</v>
      </c>
      <c r="BW338" s="110">
        <f t="shared" si="46"/>
        <v>5.22</v>
      </c>
      <c r="BX338" s="110">
        <f t="shared" si="47"/>
        <v>0</v>
      </c>
      <c r="IS338" s="59"/>
      <c r="IT338" s="59"/>
      <c r="IU338" s="59"/>
      <c r="IV338" s="59"/>
    </row>
    <row r="339" spans="1:256" ht="20.25" customHeight="1" x14ac:dyDescent="0.15">
      <c r="A339" s="251"/>
      <c r="B339" s="75" t="s">
        <v>39</v>
      </c>
      <c r="C339" s="86">
        <v>189.360682</v>
      </c>
      <c r="D339" s="87">
        <v>296</v>
      </c>
      <c r="E339" s="88">
        <v>42.334504029284098</v>
      </c>
      <c r="F339" s="86">
        <v>1184.8438289999999</v>
      </c>
      <c r="G339" s="86">
        <v>339</v>
      </c>
      <c r="H339" s="95">
        <v>0</v>
      </c>
      <c r="I339" s="89">
        <v>0</v>
      </c>
      <c r="J339" s="95">
        <v>3.8</v>
      </c>
      <c r="K339" s="89">
        <v>3</v>
      </c>
      <c r="L339" s="95">
        <v>153.41685699999999</v>
      </c>
      <c r="M339" s="89">
        <v>276</v>
      </c>
      <c r="N339" s="87">
        <v>35.742942460120403</v>
      </c>
      <c r="O339" s="95">
        <v>944.28382899999997</v>
      </c>
      <c r="P339" s="95">
        <v>273</v>
      </c>
      <c r="Q339" s="95">
        <v>0.73</v>
      </c>
      <c r="R339" s="89">
        <v>4</v>
      </c>
      <c r="S339" s="87">
        <v>11.193572129538801</v>
      </c>
      <c r="T339" s="95">
        <v>2.8546</v>
      </c>
      <c r="U339" s="89">
        <v>6</v>
      </c>
      <c r="V339" s="95">
        <v>153.27799999999999</v>
      </c>
      <c r="W339" s="89">
        <v>275</v>
      </c>
      <c r="X339" s="87">
        <v>35.799351322611301</v>
      </c>
      <c r="Y339" s="95">
        <v>943.3528</v>
      </c>
      <c r="Z339" s="95">
        <v>271</v>
      </c>
      <c r="AA339" s="95">
        <v>0.138822</v>
      </c>
      <c r="AB339" s="89">
        <v>1</v>
      </c>
      <c r="AC339" s="95">
        <v>0</v>
      </c>
      <c r="AD339" s="89">
        <v>0</v>
      </c>
      <c r="AE339" s="95">
        <v>0</v>
      </c>
      <c r="AF339" s="103">
        <v>0</v>
      </c>
      <c r="AG339" s="95">
        <v>0</v>
      </c>
      <c r="AH339" s="103">
        <v>0</v>
      </c>
      <c r="AI339" s="89">
        <v>0</v>
      </c>
      <c r="AJ339" s="89">
        <v>0</v>
      </c>
      <c r="AK339" s="89">
        <v>0</v>
      </c>
      <c r="AL339" s="89">
        <v>0</v>
      </c>
      <c r="AM339" s="89">
        <v>0</v>
      </c>
      <c r="AN339" s="89">
        <v>0</v>
      </c>
      <c r="AO339" s="89">
        <v>0</v>
      </c>
      <c r="AP339" s="89">
        <v>0</v>
      </c>
      <c r="AQ339" s="106">
        <v>0</v>
      </c>
      <c r="AR339" s="103">
        <v>0</v>
      </c>
      <c r="AS339" s="106">
        <v>1.8109999999999999</v>
      </c>
      <c r="AT339" s="103">
        <v>2</v>
      </c>
      <c r="AU339" s="89">
        <v>0</v>
      </c>
      <c r="AV339" s="89">
        <v>0</v>
      </c>
      <c r="AW339" s="89">
        <v>2</v>
      </c>
      <c r="AX339" s="89">
        <v>1</v>
      </c>
      <c r="AY339" s="95">
        <v>0</v>
      </c>
      <c r="AZ339" s="95">
        <v>0</v>
      </c>
      <c r="BA339" s="95">
        <v>0</v>
      </c>
      <c r="BB339" s="95">
        <v>0</v>
      </c>
      <c r="BC339" s="95">
        <v>0</v>
      </c>
      <c r="BD339" s="95">
        <v>0</v>
      </c>
      <c r="BE339" s="95">
        <v>0</v>
      </c>
      <c r="BF339" s="95">
        <v>0</v>
      </c>
      <c r="BG339" s="95">
        <v>35.943824999999997</v>
      </c>
      <c r="BH339" s="103">
        <v>20</v>
      </c>
      <c r="BI339" s="95">
        <v>165.70699999999999</v>
      </c>
      <c r="BJ339" s="103">
        <v>43</v>
      </c>
      <c r="BK339" s="106">
        <v>0</v>
      </c>
      <c r="BL339" s="103">
        <v>0</v>
      </c>
      <c r="BM339" s="106">
        <v>47.241999999999997</v>
      </c>
      <c r="BN339" s="103">
        <v>16</v>
      </c>
      <c r="BO339" s="89">
        <v>0</v>
      </c>
      <c r="BP339" s="89">
        <v>0</v>
      </c>
      <c r="BQ339" s="89">
        <v>20</v>
      </c>
      <c r="BR339" s="89">
        <v>1E-4</v>
      </c>
      <c r="BS339" s="95">
        <v>7.1054273576010003E-15</v>
      </c>
      <c r="BT339" s="95">
        <v>0</v>
      </c>
      <c r="BU339" s="95">
        <v>1.06581410364015E-13</v>
      </c>
      <c r="BV339" s="95">
        <v>0.99990000000000001</v>
      </c>
      <c r="BW339" s="110">
        <f t="shared" si="46"/>
        <v>189.360682</v>
      </c>
      <c r="BX339" s="110">
        <f t="shared" si="47"/>
        <v>0</v>
      </c>
      <c r="BY339" s="59"/>
      <c r="BZ339" s="59"/>
      <c r="CA339" s="59"/>
      <c r="CB339" s="59"/>
      <c r="CC339" s="59"/>
      <c r="CD339" s="59"/>
      <c r="CE339" s="59"/>
      <c r="CF339" s="59"/>
      <c r="CG339" s="59"/>
      <c r="CH339" s="59"/>
      <c r="CI339" s="59"/>
      <c r="CJ339" s="59"/>
      <c r="CK339" s="59"/>
      <c r="CL339" s="59"/>
      <c r="CM339" s="59"/>
      <c r="CN339" s="59"/>
      <c r="CO339" s="59"/>
      <c r="CP339" s="59"/>
      <c r="CQ339" s="59"/>
      <c r="CR339" s="59"/>
      <c r="CS339" s="59"/>
      <c r="CT339" s="59"/>
      <c r="CU339" s="59"/>
      <c r="CV339" s="59"/>
      <c r="CW339" s="59"/>
      <c r="CX339" s="59"/>
      <c r="CY339" s="59"/>
      <c r="CZ339" s="59"/>
      <c r="DA339" s="59"/>
      <c r="DB339" s="59"/>
      <c r="DC339" s="59"/>
      <c r="DD339" s="59"/>
      <c r="DE339" s="59"/>
      <c r="DF339" s="59"/>
      <c r="DG339" s="59"/>
      <c r="DH339" s="59"/>
      <c r="DI339" s="59"/>
      <c r="DJ339" s="59"/>
      <c r="DK339" s="59"/>
      <c r="DL339" s="59"/>
      <c r="DM339" s="59"/>
      <c r="DN339" s="59"/>
      <c r="DO339" s="59"/>
      <c r="DP339" s="59"/>
      <c r="DQ339" s="59"/>
      <c r="DR339" s="59"/>
      <c r="DS339" s="59"/>
      <c r="DT339" s="59"/>
      <c r="DU339" s="59"/>
      <c r="DV339" s="59"/>
      <c r="DW339" s="59"/>
      <c r="DX339" s="59"/>
      <c r="DY339" s="59"/>
      <c r="DZ339" s="59"/>
      <c r="EA339" s="59"/>
      <c r="EB339" s="59"/>
      <c r="EC339" s="59"/>
      <c r="ED339" s="59"/>
      <c r="EE339" s="59"/>
      <c r="EF339" s="59"/>
      <c r="EG339" s="59"/>
      <c r="EH339" s="59"/>
      <c r="EI339" s="59"/>
      <c r="EJ339" s="59"/>
      <c r="EK339" s="59"/>
      <c r="EL339" s="59"/>
      <c r="EM339" s="59"/>
      <c r="EN339" s="59"/>
      <c r="EO339" s="59"/>
      <c r="EP339" s="59"/>
      <c r="EQ339" s="59"/>
      <c r="ER339" s="59"/>
      <c r="ES339" s="59"/>
      <c r="ET339" s="59"/>
      <c r="EU339" s="59"/>
      <c r="EV339" s="59"/>
      <c r="EW339" s="59"/>
      <c r="EX339" s="59"/>
      <c r="EY339" s="59"/>
      <c r="EZ339" s="59"/>
      <c r="FA339" s="59"/>
      <c r="FB339" s="59"/>
      <c r="FC339" s="59"/>
      <c r="FD339" s="59"/>
      <c r="FE339" s="59"/>
      <c r="FF339" s="59"/>
      <c r="FG339" s="59"/>
      <c r="FH339" s="59"/>
      <c r="FI339" s="59"/>
      <c r="FJ339" s="59"/>
      <c r="FK339" s="59"/>
      <c r="FL339" s="59"/>
      <c r="FM339" s="59"/>
      <c r="FN339" s="59"/>
      <c r="FO339" s="59"/>
      <c r="FP339" s="59"/>
      <c r="FQ339" s="59"/>
      <c r="FR339" s="59"/>
      <c r="FS339" s="59"/>
      <c r="FT339" s="59"/>
      <c r="FU339" s="59"/>
      <c r="FV339" s="59"/>
      <c r="FW339" s="59"/>
      <c r="FX339" s="59"/>
      <c r="FY339" s="59"/>
      <c r="FZ339" s="59"/>
      <c r="GA339" s="59"/>
      <c r="GB339" s="59"/>
      <c r="GC339" s="59"/>
      <c r="GD339" s="59"/>
      <c r="GE339" s="59"/>
      <c r="GF339" s="59"/>
      <c r="GG339" s="59"/>
      <c r="GH339" s="59"/>
      <c r="GI339" s="59"/>
      <c r="GJ339" s="59"/>
      <c r="GK339" s="59"/>
      <c r="GL339" s="59"/>
      <c r="GM339" s="59"/>
      <c r="GN339" s="59"/>
      <c r="GO339" s="59"/>
      <c r="GP339" s="59"/>
      <c r="GQ339" s="59"/>
      <c r="GR339" s="59"/>
      <c r="GS339" s="59"/>
      <c r="GT339" s="59"/>
      <c r="GU339" s="59"/>
      <c r="GV339" s="59"/>
      <c r="GW339" s="59"/>
      <c r="GX339" s="59"/>
      <c r="GY339" s="59"/>
      <c r="GZ339" s="59"/>
      <c r="HA339" s="59"/>
      <c r="HB339" s="59"/>
      <c r="HC339" s="59"/>
      <c r="HD339" s="59"/>
      <c r="HE339" s="59"/>
      <c r="HF339" s="59"/>
      <c r="HG339" s="59"/>
      <c r="HH339" s="59"/>
      <c r="HI339" s="59"/>
      <c r="HJ339" s="59"/>
      <c r="HK339" s="59"/>
      <c r="HL339" s="59"/>
      <c r="HM339" s="59"/>
      <c r="HN339" s="59"/>
      <c r="HO339" s="59"/>
      <c r="HP339" s="59"/>
      <c r="HQ339" s="59"/>
      <c r="HR339" s="59"/>
      <c r="HS339" s="59"/>
      <c r="HT339" s="59"/>
      <c r="HU339" s="59"/>
      <c r="HV339" s="59"/>
      <c r="HW339" s="59"/>
      <c r="HX339" s="59"/>
      <c r="HY339" s="59"/>
      <c r="HZ339" s="59"/>
      <c r="IA339" s="59"/>
      <c r="IB339" s="59"/>
      <c r="IC339" s="59"/>
      <c r="ID339" s="59"/>
      <c r="IE339" s="59"/>
      <c r="IF339" s="59"/>
      <c r="IG339" s="59"/>
      <c r="IH339" s="59"/>
      <c r="II339" s="59"/>
      <c r="IJ339" s="59"/>
      <c r="IK339" s="59"/>
      <c r="IL339" s="59"/>
      <c r="IM339" s="59"/>
      <c r="IN339" s="59"/>
      <c r="IO339" s="59"/>
      <c r="IP339" s="59"/>
      <c r="IQ339" s="59"/>
      <c r="IR339" s="59"/>
    </row>
    <row r="340" spans="1:256" ht="20.25" customHeight="1" x14ac:dyDescent="0.15">
      <c r="A340" s="251"/>
      <c r="B340" s="75" t="s">
        <v>43</v>
      </c>
      <c r="C340" s="86">
        <v>3.88</v>
      </c>
      <c r="D340" s="87">
        <v>12</v>
      </c>
      <c r="E340" s="88">
        <v>107.611257653482</v>
      </c>
      <c r="F340" s="86">
        <v>13.71</v>
      </c>
      <c r="G340" s="86">
        <v>6</v>
      </c>
      <c r="H340" s="95"/>
      <c r="I340" s="89"/>
      <c r="J340" s="95">
        <v>0.32</v>
      </c>
      <c r="K340" s="89">
        <v>1</v>
      </c>
      <c r="L340" s="95">
        <v>3.81</v>
      </c>
      <c r="M340" s="89">
        <v>11</v>
      </c>
      <c r="N340" s="87">
        <v>109.29601504182099</v>
      </c>
      <c r="O340" s="95">
        <v>1.39</v>
      </c>
      <c r="P340" s="95">
        <v>3</v>
      </c>
      <c r="Q340" s="95"/>
      <c r="R340" s="89"/>
      <c r="S340" s="87"/>
      <c r="T340" s="95"/>
      <c r="U340" s="89"/>
      <c r="V340" s="95">
        <v>3.81</v>
      </c>
      <c r="W340" s="89">
        <v>11</v>
      </c>
      <c r="X340" s="87">
        <v>1.09296015041821</v>
      </c>
      <c r="Y340" s="95">
        <v>1.39</v>
      </c>
      <c r="Z340" s="95">
        <v>3</v>
      </c>
      <c r="AA340" s="95"/>
      <c r="AB340" s="89"/>
      <c r="AC340" s="95"/>
      <c r="AD340" s="89"/>
      <c r="AE340" s="95"/>
      <c r="AF340" s="103"/>
      <c r="AG340" s="95"/>
      <c r="AH340" s="103"/>
      <c r="AI340" s="89"/>
      <c r="AJ340" s="89"/>
      <c r="AK340" s="89"/>
      <c r="AL340" s="89"/>
      <c r="AM340" s="89"/>
      <c r="AN340" s="89"/>
      <c r="AO340" s="89"/>
      <c r="AP340" s="89"/>
      <c r="AQ340" s="106"/>
      <c r="AR340" s="103"/>
      <c r="AS340" s="106"/>
      <c r="AT340" s="103"/>
      <c r="AU340" s="89"/>
      <c r="AV340" s="89"/>
      <c r="AW340" s="89"/>
      <c r="AX340" s="89"/>
      <c r="AY340" s="95"/>
      <c r="AZ340" s="95"/>
      <c r="BA340" s="95"/>
      <c r="BB340" s="95"/>
      <c r="BC340" s="95"/>
      <c r="BD340" s="95"/>
      <c r="BE340" s="95"/>
      <c r="BF340" s="95"/>
      <c r="BG340" s="95"/>
      <c r="BH340" s="103"/>
      <c r="BI340" s="95"/>
      <c r="BJ340" s="103"/>
      <c r="BK340" s="106">
        <v>7.0000000000000007E-2</v>
      </c>
      <c r="BL340" s="103">
        <v>1</v>
      </c>
      <c r="BM340" s="106">
        <v>12</v>
      </c>
      <c r="BN340" s="103">
        <v>2</v>
      </c>
      <c r="BO340" s="89"/>
      <c r="BP340" s="89"/>
      <c r="BQ340" s="89"/>
      <c r="BR340" s="89"/>
      <c r="BS340" s="95"/>
      <c r="BT340" s="95"/>
      <c r="BU340" s="95"/>
      <c r="BV340" s="95"/>
      <c r="BW340" s="110">
        <f t="shared" si="46"/>
        <v>3.88</v>
      </c>
      <c r="BX340" s="110">
        <f t="shared" si="47"/>
        <v>0</v>
      </c>
      <c r="BY340" s="59"/>
      <c r="BZ340" s="59"/>
      <c r="CA340" s="59"/>
      <c r="CB340" s="59"/>
      <c r="CC340" s="59"/>
      <c r="CD340" s="59"/>
      <c r="CE340" s="59"/>
      <c r="CF340" s="59"/>
      <c r="CG340" s="59"/>
      <c r="CH340" s="59"/>
      <c r="CI340" s="59"/>
      <c r="CJ340" s="59"/>
      <c r="CK340" s="59"/>
      <c r="CL340" s="59"/>
      <c r="CM340" s="59"/>
      <c r="CN340" s="59"/>
      <c r="CO340" s="59"/>
      <c r="CP340" s="59"/>
      <c r="CQ340" s="59"/>
      <c r="CR340" s="59"/>
      <c r="CS340" s="59"/>
      <c r="CT340" s="59"/>
      <c r="CU340" s="59"/>
      <c r="CV340" s="59"/>
      <c r="CW340" s="59"/>
      <c r="CX340" s="59"/>
      <c r="CY340" s="59"/>
      <c r="CZ340" s="59"/>
      <c r="DA340" s="59"/>
      <c r="DB340" s="59"/>
      <c r="DC340" s="59"/>
      <c r="DD340" s="59"/>
      <c r="DE340" s="59"/>
      <c r="DF340" s="59"/>
      <c r="DG340" s="59"/>
      <c r="DH340" s="59"/>
      <c r="DI340" s="59"/>
      <c r="DJ340" s="59"/>
      <c r="DK340" s="59"/>
      <c r="DL340" s="59"/>
      <c r="DM340" s="59"/>
      <c r="DN340" s="59"/>
      <c r="DO340" s="59"/>
      <c r="DP340" s="59"/>
      <c r="DQ340" s="59"/>
      <c r="DR340" s="59"/>
      <c r="DS340" s="59"/>
      <c r="DT340" s="59"/>
      <c r="DU340" s="59"/>
      <c r="DV340" s="59"/>
      <c r="DW340" s="59"/>
      <c r="DX340" s="59"/>
      <c r="DY340" s="59"/>
      <c r="DZ340" s="59"/>
      <c r="EA340" s="59"/>
      <c r="EB340" s="59"/>
      <c r="EC340" s="59"/>
      <c r="ED340" s="59"/>
      <c r="EE340" s="59"/>
      <c r="EF340" s="59"/>
      <c r="EG340" s="59"/>
      <c r="EH340" s="59"/>
      <c r="EI340" s="59"/>
      <c r="EJ340" s="59"/>
      <c r="EK340" s="59"/>
      <c r="EL340" s="59"/>
      <c r="EM340" s="59"/>
      <c r="EN340" s="59"/>
      <c r="EO340" s="59"/>
      <c r="EP340" s="59"/>
      <c r="EQ340" s="59"/>
      <c r="ER340" s="59"/>
      <c r="ES340" s="59"/>
      <c r="ET340" s="59"/>
      <c r="EU340" s="59"/>
      <c r="EV340" s="59"/>
      <c r="EW340" s="59"/>
      <c r="EX340" s="59"/>
      <c r="EY340" s="59"/>
      <c r="EZ340" s="59"/>
      <c r="FA340" s="59"/>
      <c r="FB340" s="59"/>
      <c r="FC340" s="59"/>
      <c r="FD340" s="59"/>
      <c r="FE340" s="59"/>
      <c r="FF340" s="59"/>
      <c r="FG340" s="59"/>
      <c r="FH340" s="59"/>
      <c r="FI340" s="59"/>
      <c r="FJ340" s="59"/>
      <c r="FK340" s="59"/>
      <c r="FL340" s="59"/>
      <c r="FM340" s="59"/>
      <c r="FN340" s="59"/>
      <c r="FO340" s="59"/>
      <c r="FP340" s="59"/>
      <c r="FQ340" s="59"/>
      <c r="FR340" s="59"/>
      <c r="FS340" s="59"/>
      <c r="FT340" s="59"/>
      <c r="FU340" s="59"/>
      <c r="FV340" s="59"/>
      <c r="FW340" s="59"/>
      <c r="FX340" s="59"/>
      <c r="FY340" s="59"/>
      <c r="FZ340" s="59"/>
      <c r="GA340" s="59"/>
      <c r="GB340" s="59"/>
      <c r="GC340" s="59"/>
      <c r="GD340" s="59"/>
      <c r="GE340" s="59"/>
      <c r="GF340" s="59"/>
      <c r="GG340" s="59"/>
      <c r="GH340" s="59"/>
      <c r="GI340" s="59"/>
      <c r="GJ340" s="59"/>
      <c r="GK340" s="59"/>
      <c r="GL340" s="59"/>
      <c r="GM340" s="59"/>
      <c r="GN340" s="59"/>
      <c r="GO340" s="59"/>
      <c r="GP340" s="59"/>
      <c r="GQ340" s="59"/>
      <c r="GR340" s="59"/>
      <c r="GS340" s="59"/>
      <c r="GT340" s="59"/>
      <c r="GU340" s="59"/>
      <c r="GV340" s="59"/>
      <c r="GW340" s="59"/>
      <c r="GX340" s="59"/>
      <c r="GY340" s="59"/>
      <c r="GZ340" s="59"/>
      <c r="HA340" s="59"/>
      <c r="HB340" s="59"/>
      <c r="HC340" s="59"/>
      <c r="HD340" s="59"/>
      <c r="HE340" s="59"/>
      <c r="HF340" s="59"/>
      <c r="HG340" s="59"/>
      <c r="HH340" s="59"/>
      <c r="HI340" s="59"/>
      <c r="HJ340" s="59"/>
      <c r="HK340" s="59"/>
      <c r="HL340" s="59"/>
      <c r="HM340" s="59"/>
      <c r="HN340" s="59"/>
      <c r="HO340" s="59"/>
      <c r="HP340" s="59"/>
      <c r="HQ340" s="59"/>
      <c r="HR340" s="59"/>
      <c r="HS340" s="59"/>
      <c r="HT340" s="59"/>
      <c r="HU340" s="59"/>
      <c r="HV340" s="59"/>
      <c r="HW340" s="59"/>
      <c r="HX340" s="59"/>
      <c r="HY340" s="59"/>
      <c r="HZ340" s="59"/>
      <c r="IA340" s="59"/>
      <c r="IB340" s="59"/>
      <c r="IC340" s="59"/>
      <c r="ID340" s="59"/>
      <c r="IE340" s="59"/>
      <c r="IF340" s="59"/>
      <c r="IG340" s="59"/>
      <c r="IH340" s="59"/>
      <c r="II340" s="59"/>
      <c r="IJ340" s="59"/>
      <c r="IK340" s="59"/>
      <c r="IL340" s="59"/>
      <c r="IM340" s="59"/>
      <c r="IN340" s="59"/>
      <c r="IO340" s="59"/>
      <c r="IP340" s="59"/>
      <c r="IQ340" s="59"/>
      <c r="IR340" s="59"/>
    </row>
    <row r="341" spans="1:256" s="52" customFormat="1" ht="20.25" customHeight="1" x14ac:dyDescent="0.15">
      <c r="A341" s="252"/>
      <c r="B341" s="90" t="s">
        <v>17</v>
      </c>
      <c r="C341" s="91">
        <f>C329+C330+C331+C332+C333+C334+C335+C336+C337+C338+C339+C340</f>
        <v>4802.9425909997017</v>
      </c>
      <c r="D341" s="91">
        <f t="shared" ref="D341:BO341" si="50">D329+D330+D331+D332+D333+D334+D335+D336+D337+D338+D339+D340</f>
        <v>10283</v>
      </c>
      <c r="E341" s="91">
        <f>C341/各地承保!D339*100</f>
        <v>45.779856609071693</v>
      </c>
      <c r="F341" s="91">
        <f t="shared" si="50"/>
        <v>19216.872534999999</v>
      </c>
      <c r="G341" s="91">
        <f t="shared" si="50"/>
        <v>6173</v>
      </c>
      <c r="H341" s="91">
        <f t="shared" si="50"/>
        <v>5.5866790000000002</v>
      </c>
      <c r="I341" s="91">
        <f t="shared" si="50"/>
        <v>3</v>
      </c>
      <c r="J341" s="91">
        <f t="shared" si="50"/>
        <v>422.82</v>
      </c>
      <c r="K341" s="91">
        <f t="shared" si="50"/>
        <v>23</v>
      </c>
      <c r="L341" s="91">
        <f t="shared" si="50"/>
        <v>3753.1284871835996</v>
      </c>
      <c r="M341" s="91">
        <f t="shared" si="50"/>
        <v>5037</v>
      </c>
      <c r="N341" s="91">
        <f>L341/各地承保!N339*100</f>
        <v>43.075547508262837</v>
      </c>
      <c r="O341" s="91">
        <f t="shared" si="50"/>
        <v>15559.452725999998</v>
      </c>
      <c r="P341" s="91">
        <f t="shared" si="50"/>
        <v>5161</v>
      </c>
      <c r="Q341" s="91">
        <f t="shared" si="50"/>
        <v>585.61004100000002</v>
      </c>
      <c r="R341" s="91">
        <f t="shared" si="50"/>
        <v>641</v>
      </c>
      <c r="S341" s="91">
        <f>Q341/各地承保!T339*100</f>
        <v>196.98337545328107</v>
      </c>
      <c r="T341" s="91">
        <f t="shared" si="50"/>
        <v>1831.413337</v>
      </c>
      <c r="U341" s="91">
        <f t="shared" si="50"/>
        <v>683</v>
      </c>
      <c r="V341" s="91">
        <f t="shared" si="50"/>
        <v>3667.861576183599</v>
      </c>
      <c r="W341" s="91">
        <f t="shared" si="50"/>
        <v>4818</v>
      </c>
      <c r="X341" s="91">
        <f>V341/各地承保!Z339*100</f>
        <v>42.772385715298157</v>
      </c>
      <c r="Y341" s="91">
        <f t="shared" si="50"/>
        <v>15078.583266000001</v>
      </c>
      <c r="Z341" s="91">
        <f t="shared" si="50"/>
        <v>4964</v>
      </c>
      <c r="AA341" s="91">
        <f t="shared" si="50"/>
        <v>80.081202999999988</v>
      </c>
      <c r="AB341" s="91">
        <f t="shared" si="50"/>
        <v>202</v>
      </c>
      <c r="AC341" s="91">
        <f t="shared" si="50"/>
        <v>413.4213309999999</v>
      </c>
      <c r="AD341" s="91">
        <f t="shared" si="50"/>
        <v>184</v>
      </c>
      <c r="AE341" s="91">
        <f t="shared" si="50"/>
        <v>5.1852400000000003</v>
      </c>
      <c r="AF341" s="91">
        <f t="shared" si="50"/>
        <v>17</v>
      </c>
      <c r="AG341" s="91">
        <f t="shared" si="50"/>
        <v>66.517099999999999</v>
      </c>
      <c r="AH341" s="91">
        <f t="shared" si="50"/>
        <v>11</v>
      </c>
      <c r="AI341" s="91">
        <f t="shared" si="50"/>
        <v>541.03795642010004</v>
      </c>
      <c r="AJ341" s="91">
        <f t="shared" si="50"/>
        <v>4092</v>
      </c>
      <c r="AK341" s="91">
        <f t="shared" si="50"/>
        <v>95.075773999999996</v>
      </c>
      <c r="AL341" s="91">
        <f t="shared" si="50"/>
        <v>77</v>
      </c>
      <c r="AM341" s="91">
        <f t="shared" si="50"/>
        <v>540.56772111149996</v>
      </c>
      <c r="AN341" s="91">
        <f t="shared" si="50"/>
        <v>4089</v>
      </c>
      <c r="AO341" s="91">
        <f t="shared" si="50"/>
        <v>95.075773999999996</v>
      </c>
      <c r="AP341" s="91">
        <f t="shared" si="50"/>
        <v>77</v>
      </c>
      <c r="AQ341" s="91">
        <f t="shared" si="50"/>
        <v>9.7610879999999991</v>
      </c>
      <c r="AR341" s="91">
        <f t="shared" si="50"/>
        <v>144</v>
      </c>
      <c r="AS341" s="91">
        <f t="shared" si="50"/>
        <v>27.707660000000001</v>
      </c>
      <c r="AT341" s="91">
        <f t="shared" si="50"/>
        <v>134</v>
      </c>
      <c r="AU341" s="91">
        <f t="shared" si="50"/>
        <v>0</v>
      </c>
      <c r="AV341" s="91">
        <f t="shared" si="50"/>
        <v>0</v>
      </c>
      <c r="AW341" s="91">
        <f t="shared" si="50"/>
        <v>86.791699999999992</v>
      </c>
      <c r="AX341" s="91">
        <f t="shared" si="50"/>
        <v>10</v>
      </c>
      <c r="AY341" s="91">
        <f t="shared" si="50"/>
        <v>0.21759000000000001</v>
      </c>
      <c r="AZ341" s="91">
        <f t="shared" si="50"/>
        <v>1</v>
      </c>
      <c r="BA341" s="91">
        <f t="shared" si="50"/>
        <v>7.8</v>
      </c>
      <c r="BB341" s="91">
        <f t="shared" si="50"/>
        <v>3</v>
      </c>
      <c r="BC341" s="91">
        <f t="shared" si="50"/>
        <v>0</v>
      </c>
      <c r="BD341" s="91">
        <f t="shared" si="50"/>
        <v>0</v>
      </c>
      <c r="BE341" s="91">
        <f t="shared" si="50"/>
        <v>4</v>
      </c>
      <c r="BF341" s="91">
        <f t="shared" si="50"/>
        <v>1</v>
      </c>
      <c r="BG341" s="91">
        <f t="shared" si="50"/>
        <v>350.76293018740006</v>
      </c>
      <c r="BH341" s="91">
        <f t="shared" si="50"/>
        <v>113</v>
      </c>
      <c r="BI341" s="91">
        <f t="shared" si="50"/>
        <v>1986.0616030000001</v>
      </c>
      <c r="BJ341" s="91">
        <f t="shared" si="50"/>
        <v>389</v>
      </c>
      <c r="BK341" s="91">
        <f t="shared" si="50"/>
        <v>122.09639225250001</v>
      </c>
      <c r="BL341" s="91">
        <f t="shared" si="50"/>
        <v>773</v>
      </c>
      <c r="BM341" s="91">
        <f t="shared" si="50"/>
        <v>961.98662499999989</v>
      </c>
      <c r="BN341" s="91">
        <f t="shared" si="50"/>
        <v>355</v>
      </c>
      <c r="BO341" s="91">
        <f t="shared" si="50"/>
        <v>20.351878956099998</v>
      </c>
      <c r="BP341" s="91">
        <f t="shared" ref="BP341:BV341" si="51">BP329+BP330+BP331+BP332+BP333+BP334+BP335+BP336+BP337+BP338+BP339+BP340</f>
        <v>120</v>
      </c>
      <c r="BQ341" s="91">
        <f t="shared" si="51"/>
        <v>62.176446999999996</v>
      </c>
      <c r="BR341" s="91">
        <f t="shared" si="51"/>
        <v>18.0001</v>
      </c>
      <c r="BS341" s="91">
        <f t="shared" si="51"/>
        <v>-1.2612133559741776E-13</v>
      </c>
      <c r="BT341" s="91">
        <f t="shared" si="51"/>
        <v>0</v>
      </c>
      <c r="BU341" s="91">
        <f t="shared" si="51"/>
        <v>3.0000000000020899</v>
      </c>
      <c r="BV341" s="91">
        <f t="shared" si="51"/>
        <v>1.9999</v>
      </c>
      <c r="BW341" s="110">
        <f t="shared" si="46"/>
        <v>4802.9430019997008</v>
      </c>
      <c r="BX341" s="110">
        <f t="shared" si="47"/>
        <v>-4.1099999907601159E-4</v>
      </c>
      <c r="BY341" s="56"/>
      <c r="BZ341" s="56"/>
      <c r="CA341" s="56"/>
      <c r="CB341" s="56"/>
      <c r="CC341" s="56"/>
      <c r="CD341" s="56"/>
      <c r="CE341" s="56"/>
      <c r="CF341" s="56"/>
      <c r="CG341" s="56"/>
      <c r="CH341" s="56"/>
      <c r="CI341" s="56"/>
      <c r="CJ341" s="56"/>
      <c r="CK341" s="56"/>
      <c r="CL341" s="56"/>
      <c r="CM341" s="56"/>
      <c r="CN341" s="56"/>
      <c r="CO341" s="56"/>
      <c r="CP341" s="56"/>
      <c r="CQ341" s="56"/>
      <c r="CR341" s="56"/>
      <c r="CS341" s="56"/>
      <c r="CT341" s="56"/>
      <c r="CU341" s="56"/>
      <c r="CV341" s="56"/>
      <c r="CW341" s="56"/>
      <c r="CX341" s="56"/>
      <c r="CY341" s="56"/>
      <c r="CZ341" s="56"/>
      <c r="DA341" s="56"/>
      <c r="DB341" s="56"/>
      <c r="DC341" s="56"/>
      <c r="DD341" s="56"/>
      <c r="DE341" s="56"/>
      <c r="DF341" s="56"/>
      <c r="DG341" s="56"/>
      <c r="DH341" s="56"/>
      <c r="DI341" s="56"/>
      <c r="DJ341" s="56"/>
      <c r="DK341" s="56"/>
      <c r="DL341" s="56"/>
      <c r="DM341" s="56"/>
      <c r="DN341" s="56"/>
      <c r="DO341" s="56"/>
      <c r="DP341" s="56"/>
      <c r="DQ341" s="56"/>
      <c r="DR341" s="56"/>
      <c r="DS341" s="56"/>
      <c r="DT341" s="56"/>
      <c r="DU341" s="56"/>
      <c r="DV341" s="56"/>
      <c r="DW341" s="56"/>
      <c r="DX341" s="56"/>
      <c r="DY341" s="56"/>
      <c r="DZ341" s="56"/>
      <c r="EA341" s="56"/>
      <c r="EB341" s="56"/>
      <c r="EC341" s="56"/>
      <c r="ED341" s="56"/>
      <c r="EE341" s="56"/>
      <c r="EF341" s="56"/>
      <c r="EG341" s="56"/>
      <c r="EH341" s="56"/>
      <c r="EI341" s="56"/>
      <c r="EJ341" s="56"/>
      <c r="EK341" s="56"/>
      <c r="EL341" s="56"/>
      <c r="EM341" s="56"/>
      <c r="EN341" s="56"/>
      <c r="EO341" s="56"/>
      <c r="EP341" s="56"/>
      <c r="EQ341" s="56"/>
      <c r="ER341" s="56"/>
      <c r="ES341" s="56"/>
      <c r="ET341" s="56"/>
      <c r="EU341" s="56"/>
      <c r="EV341" s="56"/>
      <c r="EW341" s="56"/>
      <c r="EX341" s="56"/>
      <c r="EY341" s="56"/>
      <c r="EZ341" s="56"/>
      <c r="FA341" s="56"/>
      <c r="FB341" s="56"/>
      <c r="FC341" s="56"/>
      <c r="FD341" s="56"/>
      <c r="FE341" s="56"/>
      <c r="FF341" s="56"/>
      <c r="FG341" s="56"/>
      <c r="FH341" s="56"/>
      <c r="FI341" s="56"/>
      <c r="FJ341" s="56"/>
      <c r="FK341" s="56"/>
      <c r="FL341" s="56"/>
      <c r="FM341" s="56"/>
      <c r="FN341" s="56"/>
      <c r="FO341" s="56"/>
      <c r="FP341" s="56"/>
      <c r="FQ341" s="56"/>
      <c r="FR341" s="56"/>
      <c r="FS341" s="56"/>
      <c r="FT341" s="56"/>
      <c r="FU341" s="56"/>
      <c r="FV341" s="56"/>
      <c r="FW341" s="56"/>
      <c r="FX341" s="56"/>
      <c r="FY341" s="56"/>
      <c r="FZ341" s="56"/>
      <c r="GA341" s="56"/>
      <c r="GB341" s="56"/>
      <c r="GC341" s="56"/>
      <c r="GD341" s="56"/>
      <c r="GE341" s="56"/>
      <c r="GF341" s="56"/>
      <c r="GG341" s="56"/>
      <c r="GH341" s="56"/>
      <c r="GI341" s="56"/>
      <c r="GJ341" s="56"/>
      <c r="GK341" s="56"/>
      <c r="GL341" s="56"/>
      <c r="GM341" s="56"/>
      <c r="GN341" s="56"/>
      <c r="GO341" s="56"/>
      <c r="GP341" s="56"/>
      <c r="GQ341" s="56"/>
      <c r="GR341" s="56"/>
      <c r="GS341" s="56"/>
      <c r="GT341" s="56"/>
      <c r="GU341" s="56"/>
      <c r="GV341" s="56"/>
      <c r="GW341" s="56"/>
      <c r="GX341" s="56"/>
      <c r="GY341" s="56"/>
      <c r="GZ341" s="56"/>
      <c r="HA341" s="56"/>
      <c r="HB341" s="56"/>
      <c r="HC341" s="56"/>
      <c r="HD341" s="56"/>
      <c r="HE341" s="56"/>
      <c r="HF341" s="56"/>
      <c r="HG341" s="56"/>
      <c r="HH341" s="56"/>
      <c r="HI341" s="56"/>
      <c r="HJ341" s="56"/>
      <c r="HK341" s="56"/>
      <c r="HL341" s="56"/>
      <c r="HM341" s="56"/>
      <c r="HN341" s="56"/>
      <c r="HO341" s="56"/>
      <c r="HP341" s="56"/>
      <c r="HQ341" s="56"/>
      <c r="HR341" s="56"/>
      <c r="HS341" s="56"/>
      <c r="HT341" s="56"/>
      <c r="HU341" s="56"/>
      <c r="HV341" s="56"/>
      <c r="HW341" s="56"/>
      <c r="HX341" s="56"/>
      <c r="HY341" s="56"/>
      <c r="HZ341" s="56"/>
      <c r="IA341" s="56"/>
      <c r="IB341" s="56"/>
      <c r="IC341" s="56"/>
      <c r="ID341" s="56"/>
      <c r="IE341" s="56"/>
      <c r="IF341" s="56"/>
      <c r="IG341" s="56"/>
      <c r="IH341" s="56"/>
      <c r="II341" s="56"/>
      <c r="IJ341" s="56"/>
      <c r="IK341" s="56"/>
      <c r="IL341" s="56"/>
      <c r="IM341" s="56"/>
      <c r="IN341" s="56"/>
      <c r="IO341" s="56"/>
      <c r="IP341" s="56"/>
      <c r="IQ341" s="56"/>
      <c r="IR341" s="56"/>
      <c r="IS341" s="56"/>
      <c r="IT341" s="56"/>
      <c r="IU341" s="56"/>
      <c r="IV341" s="56"/>
    </row>
    <row r="342" spans="1:256" s="49" customFormat="1" ht="20.25" customHeight="1" x14ac:dyDescent="0.15">
      <c r="A342" s="250" t="s">
        <v>94</v>
      </c>
      <c r="B342" s="69" t="s">
        <v>74</v>
      </c>
      <c r="C342" s="74">
        <v>2263.4084480000001</v>
      </c>
      <c r="D342" s="74">
        <v>5721</v>
      </c>
      <c r="E342" s="74">
        <v>44.617989293188799</v>
      </c>
      <c r="F342" s="74">
        <v>8659.3306730000004</v>
      </c>
      <c r="G342" s="74">
        <v>2058</v>
      </c>
      <c r="H342" s="74">
        <v>3.9655</v>
      </c>
      <c r="I342" s="74">
        <v>10</v>
      </c>
      <c r="J342" s="74">
        <v>11</v>
      </c>
      <c r="K342" s="74">
        <v>1</v>
      </c>
      <c r="L342" s="74">
        <v>1958.4857219999999</v>
      </c>
      <c r="M342" s="74">
        <v>3625</v>
      </c>
      <c r="N342" s="74"/>
      <c r="O342" s="74">
        <v>7514.2951899999998</v>
      </c>
      <c r="P342" s="74">
        <v>1910</v>
      </c>
      <c r="Q342" s="74">
        <v>75.036359000000004</v>
      </c>
      <c r="R342" s="74">
        <v>41</v>
      </c>
      <c r="S342" s="74"/>
      <c r="T342" s="74">
        <v>162.42835400000001</v>
      </c>
      <c r="U342" s="74">
        <v>32</v>
      </c>
      <c r="V342" s="74">
        <v>1898.427504</v>
      </c>
      <c r="W342" s="74">
        <v>3382</v>
      </c>
      <c r="X342" s="74"/>
      <c r="Y342" s="74">
        <v>7282.4617360000002</v>
      </c>
      <c r="Z342" s="74">
        <v>1822</v>
      </c>
      <c r="AA342" s="74">
        <v>59.386218</v>
      </c>
      <c r="AB342" s="74">
        <v>233</v>
      </c>
      <c r="AC342" s="74">
        <v>209.31303</v>
      </c>
      <c r="AD342" s="74">
        <v>83</v>
      </c>
      <c r="AE342" s="74">
        <v>0.67200000000000004</v>
      </c>
      <c r="AF342" s="74">
        <v>10</v>
      </c>
      <c r="AG342" s="74">
        <v>22.520423999999998</v>
      </c>
      <c r="AH342" s="74">
        <v>5</v>
      </c>
      <c r="AI342" s="74">
        <v>125.374678</v>
      </c>
      <c r="AJ342" s="74">
        <v>1360</v>
      </c>
      <c r="AK342" s="74">
        <v>67.957340000000002</v>
      </c>
      <c r="AL342" s="74">
        <v>29</v>
      </c>
      <c r="AM342" s="74">
        <v>114.408948</v>
      </c>
      <c r="AN342" s="74">
        <v>1279</v>
      </c>
      <c r="AO342" s="74">
        <v>67.957340000000002</v>
      </c>
      <c r="AP342" s="74">
        <v>29</v>
      </c>
      <c r="AQ342" s="74">
        <v>0.31</v>
      </c>
      <c r="AR342" s="74">
        <v>1</v>
      </c>
      <c r="AS342" s="74">
        <v>1</v>
      </c>
      <c r="AT342" s="74">
        <v>1</v>
      </c>
      <c r="AU342" s="74">
        <v>0</v>
      </c>
      <c r="AV342" s="74">
        <v>0</v>
      </c>
      <c r="AW342" s="74">
        <v>0</v>
      </c>
      <c r="AX342" s="74">
        <v>0</v>
      </c>
      <c r="AY342" s="74">
        <v>0</v>
      </c>
      <c r="AZ342" s="74">
        <v>0</v>
      </c>
      <c r="BA342" s="74">
        <v>0</v>
      </c>
      <c r="BB342" s="74">
        <v>0</v>
      </c>
      <c r="BC342" s="74">
        <v>0</v>
      </c>
      <c r="BD342" s="74">
        <v>0</v>
      </c>
      <c r="BE342" s="74">
        <v>140</v>
      </c>
      <c r="BF342" s="74">
        <v>1</v>
      </c>
      <c r="BG342" s="74">
        <v>32.746381</v>
      </c>
      <c r="BH342" s="74">
        <v>19</v>
      </c>
      <c r="BI342" s="74">
        <v>438.32246400000002</v>
      </c>
      <c r="BJ342" s="74">
        <v>46</v>
      </c>
      <c r="BK342" s="74">
        <v>142.52616699999999</v>
      </c>
      <c r="BL342" s="74">
        <v>706</v>
      </c>
      <c r="BM342" s="74">
        <v>486.75567899999999</v>
      </c>
      <c r="BN342" s="74">
        <v>70</v>
      </c>
      <c r="BO342" s="74">
        <v>0</v>
      </c>
      <c r="BP342" s="74">
        <v>0</v>
      </c>
      <c r="BQ342" s="74">
        <v>0</v>
      </c>
      <c r="BR342" s="74">
        <v>0</v>
      </c>
      <c r="BS342" s="74">
        <v>3.4106051316484799E-13</v>
      </c>
      <c r="BT342" s="74">
        <v>0</v>
      </c>
      <c r="BU342" s="74">
        <v>-1.1368683772161601E-12</v>
      </c>
      <c r="BV342" s="74">
        <v>0</v>
      </c>
      <c r="BW342" s="110">
        <f t="shared" si="46"/>
        <v>2263.4084480000001</v>
      </c>
      <c r="BX342" s="110">
        <f t="shared" si="47"/>
        <v>0</v>
      </c>
      <c r="IS342" s="59"/>
      <c r="IT342" s="59"/>
      <c r="IU342" s="59"/>
      <c r="IV342" s="59"/>
    </row>
    <row r="343" spans="1:256" s="49" customFormat="1" ht="20.25" customHeight="1" x14ac:dyDescent="0.15">
      <c r="A343" s="251"/>
      <c r="B343" s="69" t="s">
        <v>33</v>
      </c>
      <c r="C343" s="74">
        <v>511.33817000060003</v>
      </c>
      <c r="D343" s="74">
        <v>1449</v>
      </c>
      <c r="E343" s="74">
        <v>36.127757502917397</v>
      </c>
      <c r="F343" s="74">
        <v>2207.4358400000001</v>
      </c>
      <c r="G343" s="74">
        <v>1741</v>
      </c>
      <c r="H343" s="76">
        <v>0</v>
      </c>
      <c r="I343" s="76">
        <v>0</v>
      </c>
      <c r="J343" s="76">
        <v>1</v>
      </c>
      <c r="K343" s="76">
        <v>1</v>
      </c>
      <c r="L343" s="74">
        <v>223.05457643980003</v>
      </c>
      <c r="M343" s="74">
        <v>356</v>
      </c>
      <c r="N343" s="74">
        <v>44.391039985818409</v>
      </c>
      <c r="O343" s="74">
        <v>1352.5077140000001</v>
      </c>
      <c r="P343" s="74">
        <v>339</v>
      </c>
      <c r="Q343" s="74">
        <v>6.7902739999999993</v>
      </c>
      <c r="R343" s="74">
        <v>1</v>
      </c>
      <c r="S343" s="74">
        <v>74.078105719264471</v>
      </c>
      <c r="T343" s="74">
        <v>0</v>
      </c>
      <c r="U343" s="74">
        <v>0</v>
      </c>
      <c r="V343" s="76">
        <v>212.83891443980002</v>
      </c>
      <c r="W343" s="76">
        <v>315</v>
      </c>
      <c r="X343" s="74">
        <v>43.571979948319857</v>
      </c>
      <c r="Y343" s="76">
        <v>1285.2113979999999</v>
      </c>
      <c r="Z343" s="76">
        <v>312</v>
      </c>
      <c r="AA343" s="74">
        <v>8.0252619999999997</v>
      </c>
      <c r="AB343" s="74">
        <v>27</v>
      </c>
      <c r="AC343" s="74">
        <v>35.895220000000002</v>
      </c>
      <c r="AD343" s="74">
        <v>15</v>
      </c>
      <c r="AE343" s="74">
        <v>2.1903999999999999</v>
      </c>
      <c r="AF343" s="74">
        <v>14</v>
      </c>
      <c r="AG343" s="74">
        <v>31.401096000000003</v>
      </c>
      <c r="AH343" s="74">
        <v>12</v>
      </c>
      <c r="AI343" s="76">
        <v>172.3832973378</v>
      </c>
      <c r="AJ343" s="76">
        <v>889</v>
      </c>
      <c r="AK343" s="74">
        <v>329.91937999999999</v>
      </c>
      <c r="AL343" s="74">
        <v>1336</v>
      </c>
      <c r="AM343" s="76">
        <v>169.20535433890001</v>
      </c>
      <c r="AN343" s="76">
        <v>874</v>
      </c>
      <c r="AO343" s="74">
        <v>328.82798000000003</v>
      </c>
      <c r="AP343" s="74">
        <v>1332</v>
      </c>
      <c r="AQ343" s="76">
        <v>0</v>
      </c>
      <c r="AR343" s="76">
        <v>0</v>
      </c>
      <c r="AS343" s="74">
        <v>0.4</v>
      </c>
      <c r="AT343" s="74">
        <v>2</v>
      </c>
      <c r="AU343" s="76">
        <v>0</v>
      </c>
      <c r="AV343" s="76">
        <v>0</v>
      </c>
      <c r="AW343" s="74">
        <v>63.693342000000001</v>
      </c>
      <c r="AX343" s="74">
        <v>5</v>
      </c>
      <c r="AY343" s="76">
        <v>0</v>
      </c>
      <c r="AZ343" s="76">
        <v>0</v>
      </c>
      <c r="BA343" s="74">
        <v>0</v>
      </c>
      <c r="BB343" s="74">
        <v>0</v>
      </c>
      <c r="BC343" s="76">
        <v>0</v>
      </c>
      <c r="BD343" s="76">
        <v>0</v>
      </c>
      <c r="BE343" s="74">
        <v>0</v>
      </c>
      <c r="BF343" s="74">
        <v>0</v>
      </c>
      <c r="BG343" s="76">
        <v>15.898149977299999</v>
      </c>
      <c r="BH343" s="76">
        <v>4</v>
      </c>
      <c r="BI343" s="74">
        <v>445.08815899999996</v>
      </c>
      <c r="BJ343" s="74">
        <v>35</v>
      </c>
      <c r="BK343" s="76">
        <v>69.966275611900002</v>
      </c>
      <c r="BL343" s="76">
        <v>9</v>
      </c>
      <c r="BM343" s="74">
        <v>12.845157</v>
      </c>
      <c r="BN343" s="74">
        <v>20</v>
      </c>
      <c r="BO343" s="76">
        <v>30.035870633800002</v>
      </c>
      <c r="BP343" s="76">
        <v>191</v>
      </c>
      <c r="BQ343" s="74">
        <v>1.9820880000000001</v>
      </c>
      <c r="BR343" s="74">
        <v>3</v>
      </c>
      <c r="BS343" s="76">
        <v>-5.6843418860808015E-14</v>
      </c>
      <c r="BT343" s="76">
        <v>0</v>
      </c>
      <c r="BU343" s="74">
        <v>-4.5030645878796349E-13</v>
      </c>
      <c r="BV343" s="74">
        <v>0</v>
      </c>
      <c r="BW343" s="110">
        <f t="shared" si="46"/>
        <v>511.33817000060003</v>
      </c>
      <c r="BX343" s="110">
        <f t="shared" si="47"/>
        <v>0</v>
      </c>
      <c r="IS343" s="59"/>
      <c r="IT343" s="59"/>
      <c r="IU343" s="59"/>
      <c r="IV343" s="59"/>
    </row>
    <row r="344" spans="1:256" s="53" customFormat="1" ht="20.25" customHeight="1" x14ac:dyDescent="0.15">
      <c r="A344" s="251"/>
      <c r="B344" s="69" t="s">
        <v>31</v>
      </c>
      <c r="C344" s="74">
        <v>293.85375599999998</v>
      </c>
      <c r="D344" s="74">
        <v>550</v>
      </c>
      <c r="E344" s="74">
        <v>45.336182915788299</v>
      </c>
      <c r="F344" s="74">
        <v>764.17598399999997</v>
      </c>
      <c r="G344" s="74">
        <v>268</v>
      </c>
      <c r="H344" s="74">
        <v>0</v>
      </c>
      <c r="I344" s="74">
        <v>0</v>
      </c>
      <c r="J344" s="74">
        <v>0</v>
      </c>
      <c r="K344" s="74">
        <v>0</v>
      </c>
      <c r="L344" s="74">
        <v>265.12211300000001</v>
      </c>
      <c r="M344" s="74">
        <v>465</v>
      </c>
      <c r="N344" s="74">
        <v>52.645035937933201</v>
      </c>
      <c r="O344" s="74">
        <v>504.971384</v>
      </c>
      <c r="P344" s="74">
        <v>224</v>
      </c>
      <c r="Q344" s="74">
        <v>115.330568</v>
      </c>
      <c r="R344" s="74">
        <v>93</v>
      </c>
      <c r="S344" s="74">
        <v>79.843854352982405</v>
      </c>
      <c r="T344" s="74">
        <v>59.394300000000001</v>
      </c>
      <c r="U344" s="74">
        <v>39</v>
      </c>
      <c r="V344" s="74">
        <v>265.12211300000001</v>
      </c>
      <c r="W344" s="74">
        <v>465</v>
      </c>
      <c r="X344" s="74">
        <v>52.706647161572199</v>
      </c>
      <c r="Y344" s="74">
        <v>503.09138400000001</v>
      </c>
      <c r="Z344" s="74">
        <v>222</v>
      </c>
      <c r="AA344" s="74">
        <v>0</v>
      </c>
      <c r="AB344" s="74">
        <v>0</v>
      </c>
      <c r="AC344" s="74">
        <v>0</v>
      </c>
      <c r="AD344" s="74">
        <v>0</v>
      </c>
      <c r="AE344" s="74">
        <v>0</v>
      </c>
      <c r="AF344" s="74">
        <v>0</v>
      </c>
      <c r="AG344" s="74">
        <v>1.88</v>
      </c>
      <c r="AH344" s="74">
        <v>2</v>
      </c>
      <c r="AI344" s="74">
        <v>28.142171000000001</v>
      </c>
      <c r="AJ344" s="74">
        <v>75</v>
      </c>
      <c r="AK344" s="74">
        <v>1.1499999999999999</v>
      </c>
      <c r="AL344" s="74">
        <v>11</v>
      </c>
      <c r="AM344" s="74">
        <v>28.142171000000001</v>
      </c>
      <c r="AN344" s="74">
        <v>75</v>
      </c>
      <c r="AO344" s="74">
        <v>1.1499999999999999</v>
      </c>
      <c r="AP344" s="74">
        <v>11</v>
      </c>
      <c r="AQ344" s="74">
        <v>0</v>
      </c>
      <c r="AR344" s="74">
        <v>0</v>
      </c>
      <c r="AS344" s="74">
        <v>3.3332999999999999</v>
      </c>
      <c r="AT344" s="74">
        <v>1</v>
      </c>
      <c r="AU344" s="74">
        <v>0</v>
      </c>
      <c r="AV344" s="74">
        <v>0</v>
      </c>
      <c r="AW344" s="74">
        <v>0</v>
      </c>
      <c r="AX344" s="74">
        <v>0</v>
      </c>
      <c r="AY344" s="74">
        <v>0</v>
      </c>
      <c r="AZ344" s="74">
        <v>0</v>
      </c>
      <c r="BA344" s="74">
        <v>0</v>
      </c>
      <c r="BB344" s="74">
        <v>0</v>
      </c>
      <c r="BC344" s="74">
        <v>0</v>
      </c>
      <c r="BD344" s="74">
        <v>0</v>
      </c>
      <c r="BE344" s="74">
        <v>0</v>
      </c>
      <c r="BF344" s="74">
        <v>0</v>
      </c>
      <c r="BG344" s="74">
        <v>0</v>
      </c>
      <c r="BH344" s="74">
        <v>0</v>
      </c>
      <c r="BI344" s="74">
        <v>30.971299999999999</v>
      </c>
      <c r="BJ344" s="74">
        <v>3</v>
      </c>
      <c r="BK344" s="74">
        <v>0</v>
      </c>
      <c r="BL344" s="74">
        <v>0</v>
      </c>
      <c r="BM344" s="74">
        <v>212.25</v>
      </c>
      <c r="BN344" s="74">
        <v>27</v>
      </c>
      <c r="BO344" s="74">
        <v>0.589472</v>
      </c>
      <c r="BP344" s="74">
        <v>10</v>
      </c>
      <c r="BQ344" s="74">
        <v>11.5</v>
      </c>
      <c r="BR344" s="74">
        <v>2</v>
      </c>
      <c r="BS344" s="74">
        <v>0</v>
      </c>
      <c r="BT344" s="74">
        <v>0</v>
      </c>
      <c r="BU344" s="74">
        <v>0</v>
      </c>
      <c r="BV344" s="74">
        <v>0</v>
      </c>
      <c r="BW344" s="110">
        <f t="shared" si="46"/>
        <v>293.85375600000003</v>
      </c>
      <c r="BX344" s="110">
        <f t="shared" si="47"/>
        <v>0</v>
      </c>
      <c r="BY344" s="114"/>
      <c r="BZ344" s="114"/>
      <c r="CA344" s="114"/>
      <c r="CB344" s="114"/>
      <c r="CC344" s="114"/>
      <c r="CD344" s="114"/>
      <c r="CE344" s="114"/>
      <c r="CF344" s="114"/>
      <c r="CG344" s="114"/>
      <c r="CH344" s="114"/>
      <c r="CI344" s="114"/>
      <c r="CJ344" s="114"/>
      <c r="CK344" s="114"/>
      <c r="CL344" s="114"/>
      <c r="CM344" s="114"/>
      <c r="CN344" s="114"/>
      <c r="CO344" s="114"/>
      <c r="CP344" s="114"/>
      <c r="CQ344" s="114"/>
      <c r="CR344" s="114"/>
      <c r="CS344" s="114"/>
      <c r="CT344" s="114"/>
      <c r="CU344" s="114"/>
      <c r="CV344" s="114"/>
      <c r="CW344" s="114"/>
      <c r="CX344" s="114"/>
      <c r="CY344" s="114"/>
      <c r="CZ344" s="114"/>
      <c r="DA344" s="114"/>
      <c r="DB344" s="114"/>
      <c r="DC344" s="114"/>
      <c r="DD344" s="114"/>
      <c r="DE344" s="114"/>
      <c r="DF344" s="114"/>
      <c r="DG344" s="114"/>
      <c r="DH344" s="114"/>
      <c r="DI344" s="114"/>
      <c r="DJ344" s="114"/>
      <c r="DK344" s="114"/>
      <c r="DL344" s="114"/>
      <c r="DM344" s="114"/>
      <c r="DN344" s="114"/>
      <c r="DO344" s="114"/>
      <c r="DP344" s="114"/>
      <c r="DQ344" s="114"/>
      <c r="DR344" s="114"/>
      <c r="DS344" s="114"/>
      <c r="DT344" s="114"/>
      <c r="DU344" s="114"/>
      <c r="DV344" s="114"/>
      <c r="DW344" s="114"/>
      <c r="DX344" s="114"/>
      <c r="DY344" s="114"/>
      <c r="DZ344" s="114"/>
      <c r="EA344" s="114"/>
      <c r="EB344" s="114"/>
      <c r="EC344" s="114"/>
      <c r="ED344" s="114"/>
      <c r="EE344" s="114"/>
      <c r="EF344" s="114"/>
      <c r="EG344" s="114"/>
      <c r="EH344" s="114"/>
      <c r="EI344" s="114"/>
      <c r="EJ344" s="114"/>
      <c r="EK344" s="114"/>
      <c r="EL344" s="114"/>
      <c r="EM344" s="114"/>
      <c r="EN344" s="114"/>
      <c r="EO344" s="114"/>
      <c r="EP344" s="114"/>
      <c r="EQ344" s="114"/>
      <c r="ER344" s="114"/>
      <c r="ES344" s="114"/>
      <c r="ET344" s="114"/>
      <c r="EU344" s="114"/>
      <c r="EV344" s="114"/>
      <c r="EW344" s="114"/>
      <c r="EX344" s="114"/>
      <c r="EY344" s="114"/>
      <c r="EZ344" s="114"/>
      <c r="FA344" s="114"/>
      <c r="FB344" s="114"/>
      <c r="FC344" s="114"/>
      <c r="FD344" s="114"/>
      <c r="FE344" s="114"/>
      <c r="FF344" s="114"/>
      <c r="FG344" s="114"/>
      <c r="FH344" s="114"/>
      <c r="FI344" s="114"/>
      <c r="FJ344" s="114"/>
      <c r="FK344" s="114"/>
      <c r="FL344" s="114"/>
      <c r="FM344" s="114"/>
      <c r="FN344" s="114"/>
      <c r="FO344" s="114"/>
      <c r="FP344" s="114"/>
      <c r="FQ344" s="114"/>
      <c r="FR344" s="114"/>
      <c r="FS344" s="114"/>
      <c r="FT344" s="114"/>
      <c r="FU344" s="114"/>
      <c r="FV344" s="114"/>
      <c r="FW344" s="114"/>
      <c r="FX344" s="114"/>
      <c r="FY344" s="114"/>
      <c r="FZ344" s="114"/>
      <c r="GA344" s="114"/>
      <c r="GB344" s="114"/>
      <c r="GC344" s="114"/>
      <c r="GD344" s="114"/>
      <c r="GE344" s="114"/>
      <c r="GF344" s="114"/>
      <c r="GG344" s="114"/>
      <c r="GH344" s="114"/>
      <c r="GI344" s="114"/>
      <c r="GJ344" s="114"/>
      <c r="GK344" s="114"/>
      <c r="GL344" s="114"/>
      <c r="GM344" s="114"/>
      <c r="GN344" s="114"/>
      <c r="GO344" s="114"/>
      <c r="GP344" s="114"/>
      <c r="GQ344" s="114"/>
      <c r="GR344" s="114"/>
      <c r="GS344" s="114"/>
      <c r="GT344" s="114"/>
      <c r="GU344" s="114"/>
      <c r="GV344" s="114"/>
      <c r="GW344" s="114"/>
      <c r="GX344" s="114"/>
      <c r="GY344" s="114"/>
      <c r="GZ344" s="114"/>
      <c r="HA344" s="114"/>
      <c r="HB344" s="114"/>
      <c r="HC344" s="114"/>
      <c r="HD344" s="114"/>
      <c r="HE344" s="114"/>
      <c r="HF344" s="114"/>
      <c r="HG344" s="114"/>
      <c r="HH344" s="114"/>
      <c r="HI344" s="114"/>
      <c r="HJ344" s="114"/>
      <c r="HK344" s="114"/>
      <c r="HL344" s="114"/>
      <c r="HM344" s="114"/>
      <c r="HN344" s="114"/>
      <c r="HO344" s="114"/>
      <c r="HP344" s="114"/>
      <c r="HQ344" s="114"/>
      <c r="HR344" s="114"/>
      <c r="HS344" s="114"/>
      <c r="HT344" s="114"/>
      <c r="HU344" s="114"/>
      <c r="HV344" s="114"/>
      <c r="HW344" s="114"/>
      <c r="HX344" s="114"/>
      <c r="HY344" s="114"/>
      <c r="HZ344" s="114"/>
      <c r="IA344" s="114"/>
      <c r="IB344" s="114"/>
      <c r="IC344" s="114"/>
      <c r="ID344" s="114"/>
      <c r="IE344" s="114"/>
      <c r="IF344" s="114"/>
      <c r="IG344" s="114"/>
      <c r="IH344" s="114"/>
      <c r="II344" s="114"/>
      <c r="IJ344" s="114"/>
      <c r="IK344" s="114"/>
      <c r="IL344" s="114"/>
      <c r="IM344" s="114"/>
      <c r="IN344" s="114"/>
      <c r="IO344" s="114"/>
      <c r="IP344" s="114"/>
      <c r="IQ344" s="114"/>
      <c r="IR344" s="114"/>
      <c r="IS344" s="114"/>
      <c r="IT344" s="114"/>
      <c r="IU344" s="114"/>
      <c r="IV344" s="114"/>
    </row>
    <row r="345" spans="1:256" s="53" customFormat="1" ht="20.25" customHeight="1" x14ac:dyDescent="0.15">
      <c r="A345" s="251"/>
      <c r="B345" s="69" t="s">
        <v>32</v>
      </c>
      <c r="C345" s="76">
        <v>576.01</v>
      </c>
      <c r="D345" s="76">
        <v>1526</v>
      </c>
      <c r="E345" s="76">
        <v>29.533949440612499</v>
      </c>
      <c r="F345" s="76">
        <v>2663.3685150000001</v>
      </c>
      <c r="G345" s="76">
        <v>1685</v>
      </c>
      <c r="H345" s="76">
        <v>0</v>
      </c>
      <c r="I345" s="76">
        <v>0</v>
      </c>
      <c r="J345" s="76">
        <v>0.7</v>
      </c>
      <c r="K345" s="76">
        <v>2</v>
      </c>
      <c r="L345" s="76">
        <v>536.66407200000003</v>
      </c>
      <c r="M345" s="76">
        <v>1213</v>
      </c>
      <c r="N345" s="76">
        <v>29.0184086291789</v>
      </c>
      <c r="O345" s="76">
        <v>2415.4315889999998</v>
      </c>
      <c r="P345" s="76">
        <v>1448</v>
      </c>
      <c r="Q345" s="76">
        <v>147.60974999999999</v>
      </c>
      <c r="R345" s="76">
        <v>323</v>
      </c>
      <c r="S345" s="76">
        <v>2304.8274983359001</v>
      </c>
      <c r="T345" s="76">
        <v>707.11483499999997</v>
      </c>
      <c r="U345" s="76">
        <v>440</v>
      </c>
      <c r="V345" s="76">
        <v>536.66392800000006</v>
      </c>
      <c r="W345" s="76">
        <v>1213</v>
      </c>
      <c r="X345" s="76">
        <v>29.018756117836102</v>
      </c>
      <c r="Y345" s="76">
        <v>2415.4315889999998</v>
      </c>
      <c r="Z345" s="76">
        <v>1448</v>
      </c>
      <c r="AA345" s="76">
        <v>0</v>
      </c>
      <c r="AB345" s="76">
        <v>0</v>
      </c>
      <c r="AC345" s="76">
        <v>0</v>
      </c>
      <c r="AD345" s="76">
        <v>0</v>
      </c>
      <c r="AE345" s="76">
        <v>0</v>
      </c>
      <c r="AF345" s="76">
        <v>0</v>
      </c>
      <c r="AG345" s="76">
        <v>0</v>
      </c>
      <c r="AH345" s="76">
        <v>0</v>
      </c>
      <c r="AI345" s="76">
        <v>24.662786000000001</v>
      </c>
      <c r="AJ345" s="76">
        <v>287</v>
      </c>
      <c r="AK345" s="76">
        <v>85.323789000000005</v>
      </c>
      <c r="AL345" s="76">
        <v>120</v>
      </c>
      <c r="AM345" s="76">
        <v>24.662786000000001</v>
      </c>
      <c r="AN345" s="76">
        <v>287</v>
      </c>
      <c r="AO345" s="76">
        <v>85.323789000000005</v>
      </c>
      <c r="AP345" s="76">
        <v>120</v>
      </c>
      <c r="AQ345" s="76">
        <v>0</v>
      </c>
      <c r="AR345" s="76">
        <v>0</v>
      </c>
      <c r="AS345" s="76">
        <v>0.89796200000000004</v>
      </c>
      <c r="AT345" s="76">
        <v>7</v>
      </c>
      <c r="AU345" s="76">
        <v>0</v>
      </c>
      <c r="AV345" s="76">
        <v>0</v>
      </c>
      <c r="AW345" s="76">
        <v>0</v>
      </c>
      <c r="AX345" s="76">
        <v>0</v>
      </c>
      <c r="AY345" s="76">
        <v>0</v>
      </c>
      <c r="AZ345" s="76">
        <v>0</v>
      </c>
      <c r="BA345" s="76">
        <v>0</v>
      </c>
      <c r="BB345" s="76">
        <v>0</v>
      </c>
      <c r="BC345" s="76">
        <v>0</v>
      </c>
      <c r="BD345" s="76">
        <v>0</v>
      </c>
      <c r="BE345" s="76">
        <v>0</v>
      </c>
      <c r="BF345" s="76">
        <v>0</v>
      </c>
      <c r="BG345" s="76">
        <v>3.623472</v>
      </c>
      <c r="BH345" s="76">
        <v>3</v>
      </c>
      <c r="BI345" s="76">
        <v>77.020820999999998</v>
      </c>
      <c r="BJ345" s="76">
        <v>14</v>
      </c>
      <c r="BK345" s="76">
        <v>9.0468410000000006</v>
      </c>
      <c r="BL345" s="76">
        <v>11</v>
      </c>
      <c r="BM345" s="76">
        <v>80.827492000000007</v>
      </c>
      <c r="BN345" s="76">
        <v>79</v>
      </c>
      <c r="BO345" s="76">
        <v>2.0134530000000002</v>
      </c>
      <c r="BP345" s="76">
        <v>12</v>
      </c>
      <c r="BQ345" s="76">
        <v>3.1668620000000001</v>
      </c>
      <c r="BR345" s="76">
        <v>15</v>
      </c>
      <c r="BS345" s="76">
        <v>0</v>
      </c>
      <c r="BT345" s="76">
        <v>0</v>
      </c>
      <c r="BU345" s="76">
        <v>0</v>
      </c>
      <c r="BV345" s="76">
        <v>0</v>
      </c>
      <c r="BW345" s="110">
        <f t="shared" si="46"/>
        <v>576.01062400000001</v>
      </c>
      <c r="BX345" s="110">
        <f t="shared" si="47"/>
        <v>-6.2400000001616718E-4</v>
      </c>
      <c r="BY345" s="114"/>
      <c r="BZ345" s="114"/>
      <c r="CA345" s="114"/>
      <c r="CB345" s="114"/>
      <c r="CC345" s="114"/>
      <c r="CD345" s="114"/>
      <c r="CE345" s="114"/>
      <c r="CF345" s="114"/>
      <c r="CG345" s="114"/>
      <c r="CH345" s="114"/>
      <c r="CI345" s="114"/>
      <c r="CJ345" s="114"/>
      <c r="CK345" s="114"/>
      <c r="CL345" s="114"/>
      <c r="CM345" s="114"/>
      <c r="CN345" s="114"/>
      <c r="CO345" s="114"/>
      <c r="CP345" s="114"/>
      <c r="CQ345" s="114"/>
      <c r="CR345" s="114"/>
      <c r="CS345" s="114"/>
      <c r="CT345" s="114"/>
      <c r="CU345" s="114"/>
      <c r="CV345" s="114"/>
      <c r="CW345" s="114"/>
      <c r="CX345" s="114"/>
      <c r="CY345" s="114"/>
      <c r="CZ345" s="114"/>
      <c r="DA345" s="114"/>
      <c r="DB345" s="114"/>
      <c r="DC345" s="114"/>
      <c r="DD345" s="114"/>
      <c r="DE345" s="114"/>
      <c r="DF345" s="114"/>
      <c r="DG345" s="114"/>
      <c r="DH345" s="114"/>
      <c r="DI345" s="114"/>
      <c r="DJ345" s="114"/>
      <c r="DK345" s="114"/>
      <c r="DL345" s="114"/>
      <c r="DM345" s="114"/>
      <c r="DN345" s="114"/>
      <c r="DO345" s="114"/>
      <c r="DP345" s="114"/>
      <c r="DQ345" s="114"/>
      <c r="DR345" s="114"/>
      <c r="DS345" s="114"/>
      <c r="DT345" s="114"/>
      <c r="DU345" s="114"/>
      <c r="DV345" s="114"/>
      <c r="DW345" s="114"/>
      <c r="DX345" s="114"/>
      <c r="DY345" s="114"/>
      <c r="DZ345" s="114"/>
      <c r="EA345" s="114"/>
      <c r="EB345" s="114"/>
      <c r="EC345" s="114"/>
      <c r="ED345" s="114"/>
      <c r="EE345" s="114"/>
      <c r="EF345" s="114"/>
      <c r="EG345" s="114"/>
      <c r="EH345" s="114"/>
      <c r="EI345" s="114"/>
      <c r="EJ345" s="114"/>
      <c r="EK345" s="114"/>
      <c r="EL345" s="114"/>
      <c r="EM345" s="114"/>
      <c r="EN345" s="114"/>
      <c r="EO345" s="114"/>
      <c r="EP345" s="114"/>
      <c r="EQ345" s="114"/>
      <c r="ER345" s="114"/>
      <c r="ES345" s="114"/>
      <c r="ET345" s="114"/>
      <c r="EU345" s="114"/>
      <c r="EV345" s="114"/>
      <c r="EW345" s="114"/>
      <c r="EX345" s="114"/>
      <c r="EY345" s="114"/>
      <c r="EZ345" s="114"/>
      <c r="FA345" s="114"/>
      <c r="FB345" s="114"/>
      <c r="FC345" s="114"/>
      <c r="FD345" s="114"/>
      <c r="FE345" s="114"/>
      <c r="FF345" s="114"/>
      <c r="FG345" s="114"/>
      <c r="FH345" s="114"/>
      <c r="FI345" s="114"/>
      <c r="FJ345" s="114"/>
      <c r="FK345" s="114"/>
      <c r="FL345" s="114"/>
      <c r="FM345" s="114"/>
      <c r="FN345" s="114"/>
      <c r="FO345" s="114"/>
      <c r="FP345" s="114"/>
      <c r="FQ345" s="114"/>
      <c r="FR345" s="114"/>
      <c r="FS345" s="114"/>
      <c r="FT345" s="114"/>
      <c r="FU345" s="114"/>
      <c r="FV345" s="114"/>
      <c r="FW345" s="114"/>
      <c r="FX345" s="114"/>
      <c r="FY345" s="114"/>
      <c r="FZ345" s="114"/>
      <c r="GA345" s="114"/>
      <c r="GB345" s="114"/>
      <c r="GC345" s="114"/>
      <c r="GD345" s="114"/>
      <c r="GE345" s="114"/>
      <c r="GF345" s="114"/>
      <c r="GG345" s="114"/>
      <c r="GH345" s="114"/>
      <c r="GI345" s="114"/>
      <c r="GJ345" s="114"/>
      <c r="GK345" s="114"/>
      <c r="GL345" s="114"/>
      <c r="GM345" s="114"/>
      <c r="GN345" s="114"/>
      <c r="GO345" s="114"/>
      <c r="GP345" s="114"/>
      <c r="GQ345" s="114"/>
      <c r="GR345" s="114"/>
      <c r="GS345" s="114"/>
      <c r="GT345" s="114"/>
      <c r="GU345" s="114"/>
      <c r="GV345" s="114"/>
      <c r="GW345" s="114"/>
      <c r="GX345" s="114"/>
      <c r="GY345" s="114"/>
      <c r="GZ345" s="114"/>
      <c r="HA345" s="114"/>
      <c r="HB345" s="114"/>
      <c r="HC345" s="114"/>
      <c r="HD345" s="114"/>
      <c r="HE345" s="114"/>
      <c r="HF345" s="114"/>
      <c r="HG345" s="114"/>
      <c r="HH345" s="114"/>
      <c r="HI345" s="114"/>
      <c r="HJ345" s="114"/>
      <c r="HK345" s="114"/>
      <c r="HL345" s="114"/>
      <c r="HM345" s="114"/>
      <c r="HN345" s="114"/>
      <c r="HO345" s="114"/>
      <c r="HP345" s="114"/>
      <c r="HQ345" s="114"/>
      <c r="HR345" s="114"/>
      <c r="HS345" s="114"/>
      <c r="HT345" s="114"/>
      <c r="HU345" s="114"/>
      <c r="HV345" s="114"/>
      <c r="HW345" s="114"/>
      <c r="HX345" s="114"/>
      <c r="HY345" s="114"/>
      <c r="HZ345" s="114"/>
      <c r="IA345" s="114"/>
      <c r="IB345" s="114"/>
      <c r="IC345" s="114"/>
      <c r="ID345" s="114"/>
      <c r="IE345" s="114"/>
      <c r="IF345" s="114"/>
      <c r="IG345" s="114"/>
      <c r="IH345" s="114"/>
      <c r="II345" s="114"/>
      <c r="IJ345" s="114"/>
      <c r="IK345" s="114"/>
      <c r="IL345" s="114"/>
      <c r="IM345" s="114"/>
      <c r="IN345" s="114"/>
      <c r="IO345" s="114"/>
      <c r="IP345" s="114"/>
      <c r="IQ345" s="114"/>
      <c r="IR345" s="114"/>
      <c r="IS345" s="114"/>
      <c r="IT345" s="114"/>
      <c r="IU345" s="114"/>
      <c r="IV345" s="114"/>
    </row>
    <row r="346" spans="1:256" s="53" customFormat="1" ht="20.25" customHeight="1" x14ac:dyDescent="0.15">
      <c r="A346" s="251"/>
      <c r="B346" s="69" t="s">
        <v>34</v>
      </c>
      <c r="C346" s="74">
        <v>75.738034999999996</v>
      </c>
      <c r="D346" s="74">
        <v>190</v>
      </c>
      <c r="E346" s="74">
        <v>54.508844397415203</v>
      </c>
      <c r="F346" s="74">
        <v>128.39015000000001</v>
      </c>
      <c r="G346" s="74">
        <v>64</v>
      </c>
      <c r="H346" s="74">
        <v>0</v>
      </c>
      <c r="I346" s="74">
        <v>0</v>
      </c>
      <c r="J346" s="74">
        <v>0</v>
      </c>
      <c r="K346" s="74">
        <v>0</v>
      </c>
      <c r="L346" s="74">
        <v>62.245776999999997</v>
      </c>
      <c r="M346" s="74">
        <v>160</v>
      </c>
      <c r="N346" s="74">
        <v>46.632231839751803</v>
      </c>
      <c r="O346" s="74">
        <v>106.64015000000001</v>
      </c>
      <c r="P346" s="74">
        <v>52</v>
      </c>
      <c r="Q346" s="74">
        <v>31.673553999999999</v>
      </c>
      <c r="R346" s="74">
        <v>82</v>
      </c>
      <c r="S346" s="74">
        <v>1651.70653714541</v>
      </c>
      <c r="T346" s="74">
        <v>70.35915</v>
      </c>
      <c r="U346" s="74">
        <v>28</v>
      </c>
      <c r="V346" s="74">
        <v>62.245776999999997</v>
      </c>
      <c r="W346" s="74">
        <v>160</v>
      </c>
      <c r="X346" s="74">
        <v>46.632231839751803</v>
      </c>
      <c r="Y346" s="74">
        <v>106.64015000000001</v>
      </c>
      <c r="Z346" s="74">
        <v>52</v>
      </c>
      <c r="AA346" s="74">
        <v>0</v>
      </c>
      <c r="AB346" s="74">
        <v>0</v>
      </c>
      <c r="AC346" s="74">
        <v>0</v>
      </c>
      <c r="AD346" s="74">
        <v>0</v>
      </c>
      <c r="AE346" s="74">
        <v>0</v>
      </c>
      <c r="AF346" s="74">
        <v>0</v>
      </c>
      <c r="AG346" s="74">
        <v>0</v>
      </c>
      <c r="AH346" s="74">
        <v>0</v>
      </c>
      <c r="AI346" s="74"/>
      <c r="AJ346" s="74"/>
      <c r="AK346" s="74"/>
      <c r="AL346" s="74"/>
      <c r="AM346" s="74"/>
      <c r="AN346" s="74"/>
      <c r="AO346" s="74"/>
      <c r="AP346" s="74"/>
      <c r="AQ346" s="74">
        <v>0</v>
      </c>
      <c r="AR346" s="74">
        <v>0</v>
      </c>
      <c r="AS346" s="74">
        <v>0.9</v>
      </c>
      <c r="AT346" s="74">
        <v>4</v>
      </c>
      <c r="AU346" s="74">
        <v>0</v>
      </c>
      <c r="AV346" s="74">
        <v>0</v>
      </c>
      <c r="AW346" s="74">
        <v>0</v>
      </c>
      <c r="AX346" s="74">
        <v>0</v>
      </c>
      <c r="AY346" s="74">
        <v>0</v>
      </c>
      <c r="AZ346" s="74">
        <v>0</v>
      </c>
      <c r="BA346" s="74">
        <v>0</v>
      </c>
      <c r="BB346" s="74">
        <v>0</v>
      </c>
      <c r="BC346" s="74">
        <v>0</v>
      </c>
      <c r="BD346" s="74">
        <v>0</v>
      </c>
      <c r="BE346" s="74">
        <v>0</v>
      </c>
      <c r="BF346" s="74">
        <v>0</v>
      </c>
      <c r="BG346" s="74">
        <v>10.469431999999999</v>
      </c>
      <c r="BH346" s="74">
        <v>2</v>
      </c>
      <c r="BI346" s="74">
        <v>14.1</v>
      </c>
      <c r="BJ346" s="74">
        <v>5</v>
      </c>
      <c r="BK346" s="74">
        <v>3.0228259999999998</v>
      </c>
      <c r="BL346" s="74">
        <v>28</v>
      </c>
      <c r="BM346" s="74">
        <v>6.75</v>
      </c>
      <c r="BN346" s="74">
        <v>3</v>
      </c>
      <c r="BO346" s="74">
        <v>0</v>
      </c>
      <c r="BP346" s="74">
        <v>0</v>
      </c>
      <c r="BQ346" s="74">
        <v>0</v>
      </c>
      <c r="BR346" s="74">
        <v>0</v>
      </c>
      <c r="BS346" s="74">
        <v>0</v>
      </c>
      <c r="BT346" s="74">
        <v>0</v>
      </c>
      <c r="BU346" s="74">
        <v>0</v>
      </c>
      <c r="BV346" s="74">
        <v>0</v>
      </c>
      <c r="BW346" s="110">
        <f t="shared" si="46"/>
        <v>75.738034999999996</v>
      </c>
      <c r="BX346" s="110">
        <f t="shared" si="47"/>
        <v>0</v>
      </c>
      <c r="BY346" s="114"/>
      <c r="BZ346" s="114"/>
      <c r="CA346" s="114"/>
      <c r="CB346" s="114"/>
      <c r="CC346" s="114"/>
      <c r="CD346" s="114"/>
      <c r="CE346" s="114"/>
      <c r="CF346" s="114"/>
      <c r="CG346" s="114"/>
      <c r="CH346" s="114"/>
      <c r="CI346" s="114"/>
      <c r="CJ346" s="114"/>
      <c r="CK346" s="114"/>
      <c r="CL346" s="114"/>
      <c r="CM346" s="114"/>
      <c r="CN346" s="114"/>
      <c r="CO346" s="114"/>
      <c r="CP346" s="114"/>
      <c r="CQ346" s="114"/>
      <c r="CR346" s="114"/>
      <c r="CS346" s="114"/>
      <c r="CT346" s="114"/>
      <c r="CU346" s="114"/>
      <c r="CV346" s="114"/>
      <c r="CW346" s="114"/>
      <c r="CX346" s="114"/>
      <c r="CY346" s="114"/>
      <c r="CZ346" s="114"/>
      <c r="DA346" s="114"/>
      <c r="DB346" s="114"/>
      <c r="DC346" s="114"/>
      <c r="DD346" s="114"/>
      <c r="DE346" s="114"/>
      <c r="DF346" s="114"/>
      <c r="DG346" s="114"/>
      <c r="DH346" s="114"/>
      <c r="DI346" s="114"/>
      <c r="DJ346" s="114"/>
      <c r="DK346" s="114"/>
      <c r="DL346" s="114"/>
      <c r="DM346" s="114"/>
      <c r="DN346" s="114"/>
      <c r="DO346" s="114"/>
      <c r="DP346" s="114"/>
      <c r="DQ346" s="114"/>
      <c r="DR346" s="114"/>
      <c r="DS346" s="114"/>
      <c r="DT346" s="114"/>
      <c r="DU346" s="114"/>
      <c r="DV346" s="114"/>
      <c r="DW346" s="114"/>
      <c r="DX346" s="114"/>
      <c r="DY346" s="114"/>
      <c r="DZ346" s="114"/>
      <c r="EA346" s="114"/>
      <c r="EB346" s="114"/>
      <c r="EC346" s="114"/>
      <c r="ED346" s="114"/>
      <c r="EE346" s="114"/>
      <c r="EF346" s="114"/>
      <c r="EG346" s="114"/>
      <c r="EH346" s="114"/>
      <c r="EI346" s="114"/>
      <c r="EJ346" s="114"/>
      <c r="EK346" s="114"/>
      <c r="EL346" s="114"/>
      <c r="EM346" s="114"/>
      <c r="EN346" s="114"/>
      <c r="EO346" s="114"/>
      <c r="EP346" s="114"/>
      <c r="EQ346" s="114"/>
      <c r="ER346" s="114"/>
      <c r="ES346" s="114"/>
      <c r="ET346" s="114"/>
      <c r="EU346" s="114"/>
      <c r="EV346" s="114"/>
      <c r="EW346" s="114"/>
      <c r="EX346" s="114"/>
      <c r="EY346" s="114"/>
      <c r="EZ346" s="114"/>
      <c r="FA346" s="114"/>
      <c r="FB346" s="114"/>
      <c r="FC346" s="114"/>
      <c r="FD346" s="114"/>
      <c r="FE346" s="114"/>
      <c r="FF346" s="114"/>
      <c r="FG346" s="114"/>
      <c r="FH346" s="114"/>
      <c r="FI346" s="114"/>
      <c r="FJ346" s="114"/>
      <c r="FK346" s="114"/>
      <c r="FL346" s="114"/>
      <c r="FM346" s="114"/>
      <c r="FN346" s="114"/>
      <c r="FO346" s="114"/>
      <c r="FP346" s="114"/>
      <c r="FQ346" s="114"/>
      <c r="FR346" s="114"/>
      <c r="FS346" s="114"/>
      <c r="FT346" s="114"/>
      <c r="FU346" s="114"/>
      <c r="FV346" s="114"/>
      <c r="FW346" s="114"/>
      <c r="FX346" s="114"/>
      <c r="FY346" s="114"/>
      <c r="FZ346" s="114"/>
      <c r="GA346" s="114"/>
      <c r="GB346" s="114"/>
      <c r="GC346" s="114"/>
      <c r="GD346" s="114"/>
      <c r="GE346" s="114"/>
      <c r="GF346" s="114"/>
      <c r="GG346" s="114"/>
      <c r="GH346" s="114"/>
      <c r="GI346" s="114"/>
      <c r="GJ346" s="114"/>
      <c r="GK346" s="114"/>
      <c r="GL346" s="114"/>
      <c r="GM346" s="114"/>
      <c r="GN346" s="114"/>
      <c r="GO346" s="114"/>
      <c r="GP346" s="114"/>
      <c r="GQ346" s="114"/>
      <c r="GR346" s="114"/>
      <c r="GS346" s="114"/>
      <c r="GT346" s="114"/>
      <c r="GU346" s="114"/>
      <c r="GV346" s="114"/>
      <c r="GW346" s="114"/>
      <c r="GX346" s="114"/>
      <c r="GY346" s="114"/>
      <c r="GZ346" s="114"/>
      <c r="HA346" s="114"/>
      <c r="HB346" s="114"/>
      <c r="HC346" s="114"/>
      <c r="HD346" s="114"/>
      <c r="HE346" s="114"/>
      <c r="HF346" s="114"/>
      <c r="HG346" s="114"/>
      <c r="HH346" s="114"/>
      <c r="HI346" s="114"/>
      <c r="HJ346" s="114"/>
      <c r="HK346" s="114"/>
      <c r="HL346" s="114"/>
      <c r="HM346" s="114"/>
      <c r="HN346" s="114"/>
      <c r="HO346" s="114"/>
      <c r="HP346" s="114"/>
      <c r="HQ346" s="114"/>
      <c r="HR346" s="114"/>
      <c r="HS346" s="114"/>
      <c r="HT346" s="114"/>
      <c r="HU346" s="114"/>
      <c r="HV346" s="114"/>
      <c r="HW346" s="114"/>
      <c r="HX346" s="114"/>
      <c r="HY346" s="114"/>
      <c r="HZ346" s="114"/>
      <c r="IA346" s="114"/>
      <c r="IB346" s="114"/>
      <c r="IC346" s="114"/>
      <c r="ID346" s="114"/>
      <c r="IE346" s="114"/>
      <c r="IF346" s="114"/>
      <c r="IG346" s="114"/>
      <c r="IH346" s="114"/>
      <c r="II346" s="114"/>
      <c r="IJ346" s="114"/>
      <c r="IK346" s="114"/>
      <c r="IL346" s="114"/>
      <c r="IM346" s="114"/>
      <c r="IN346" s="114"/>
      <c r="IO346" s="114"/>
      <c r="IP346" s="114"/>
      <c r="IQ346" s="114"/>
      <c r="IR346" s="114"/>
      <c r="IS346" s="114"/>
      <c r="IT346" s="114"/>
      <c r="IU346" s="114"/>
      <c r="IV346" s="114"/>
    </row>
    <row r="347" spans="1:256" s="53" customFormat="1" ht="20.25" customHeight="1" x14ac:dyDescent="0.15">
      <c r="A347" s="251"/>
      <c r="B347" s="69" t="s">
        <v>39</v>
      </c>
      <c r="C347" s="86">
        <v>132.851516</v>
      </c>
      <c r="D347" s="87">
        <v>427</v>
      </c>
      <c r="E347" s="88">
        <v>21.725745905479901</v>
      </c>
      <c r="F347" s="86">
        <v>678.34689800000001</v>
      </c>
      <c r="G347" s="86">
        <v>387</v>
      </c>
      <c r="H347" s="89">
        <v>0.5</v>
      </c>
      <c r="I347" s="89">
        <v>1</v>
      </c>
      <c r="J347" s="89">
        <v>0.5</v>
      </c>
      <c r="K347" s="89">
        <v>1</v>
      </c>
      <c r="L347" s="89">
        <v>131.805668</v>
      </c>
      <c r="M347" s="89">
        <v>422</v>
      </c>
      <c r="N347" s="87">
        <v>21.9668724409673</v>
      </c>
      <c r="O347" s="89">
        <v>624.06526699999995</v>
      </c>
      <c r="P347" s="95">
        <v>342</v>
      </c>
      <c r="Q347" s="95">
        <v>1.2789999999999999</v>
      </c>
      <c r="R347" s="89">
        <v>5</v>
      </c>
      <c r="S347" s="87">
        <v>47.550003717748503</v>
      </c>
      <c r="T347" s="95">
        <v>21.475999999999999</v>
      </c>
      <c r="U347" s="89">
        <v>8</v>
      </c>
      <c r="V347" s="95">
        <v>131.8057</v>
      </c>
      <c r="W347" s="89">
        <v>422</v>
      </c>
      <c r="X347" s="87">
        <v>21.966877774121301</v>
      </c>
      <c r="Y347" s="95">
        <v>624.06529999999998</v>
      </c>
      <c r="Z347" s="95">
        <v>342</v>
      </c>
      <c r="AA347" s="95">
        <v>0</v>
      </c>
      <c r="AB347" s="89">
        <v>0</v>
      </c>
      <c r="AC347" s="95">
        <v>0</v>
      </c>
      <c r="AD347" s="89">
        <v>0</v>
      </c>
      <c r="AE347" s="95">
        <v>0</v>
      </c>
      <c r="AF347" s="103">
        <v>0</v>
      </c>
      <c r="AG347" s="95">
        <v>0</v>
      </c>
      <c r="AH347" s="103">
        <v>0</v>
      </c>
      <c r="AI347" s="89">
        <v>0</v>
      </c>
      <c r="AJ347" s="89">
        <v>0</v>
      </c>
      <c r="AK347" s="89">
        <v>0</v>
      </c>
      <c r="AL347" s="89">
        <v>0</v>
      </c>
      <c r="AM347" s="89">
        <v>0</v>
      </c>
      <c r="AN347" s="89">
        <v>0</v>
      </c>
      <c r="AO347" s="89">
        <v>0</v>
      </c>
      <c r="AP347" s="89">
        <v>0</v>
      </c>
      <c r="AQ347" s="106">
        <v>0</v>
      </c>
      <c r="AR347" s="103">
        <v>0</v>
      </c>
      <c r="AS347" s="106">
        <v>0</v>
      </c>
      <c r="AT347" s="103">
        <v>0</v>
      </c>
      <c r="AU347" s="89">
        <v>0</v>
      </c>
      <c r="AV347" s="89">
        <v>0</v>
      </c>
      <c r="AW347" s="89">
        <v>0</v>
      </c>
      <c r="AX347" s="89">
        <v>0</v>
      </c>
      <c r="AY347" s="95">
        <v>0</v>
      </c>
      <c r="AZ347" s="95">
        <v>0</v>
      </c>
      <c r="BA347" s="95">
        <v>0</v>
      </c>
      <c r="BB347" s="95">
        <v>0</v>
      </c>
      <c r="BC347" s="95">
        <v>0</v>
      </c>
      <c r="BD347" s="95">
        <v>0</v>
      </c>
      <c r="BE347" s="95">
        <v>0</v>
      </c>
      <c r="BF347" s="95">
        <v>0</v>
      </c>
      <c r="BG347" s="95">
        <v>0.12</v>
      </c>
      <c r="BH347" s="103">
        <v>3</v>
      </c>
      <c r="BI347" s="95">
        <v>38.835231</v>
      </c>
      <c r="BJ347" s="103">
        <v>25</v>
      </c>
      <c r="BK347" s="106">
        <v>0.425848</v>
      </c>
      <c r="BL347" s="103">
        <v>1</v>
      </c>
      <c r="BM347" s="106">
        <v>14.446400000000001</v>
      </c>
      <c r="BN347" s="103">
        <v>18</v>
      </c>
      <c r="BO347" s="89">
        <v>0</v>
      </c>
      <c r="BP347" s="89">
        <v>0</v>
      </c>
      <c r="BQ347" s="89">
        <v>0</v>
      </c>
      <c r="BR347" s="89">
        <v>0</v>
      </c>
      <c r="BS347" s="89">
        <v>6.6058269965196798E-15</v>
      </c>
      <c r="BT347" s="103">
        <v>0</v>
      </c>
      <c r="BU347" s="89">
        <v>0.50000000000005995</v>
      </c>
      <c r="BV347" s="103">
        <v>1</v>
      </c>
      <c r="BW347" s="110">
        <f t="shared" si="46"/>
        <v>132.851516</v>
      </c>
      <c r="BX347" s="110">
        <f t="shared" si="47"/>
        <v>0</v>
      </c>
      <c r="BY347" s="114"/>
      <c r="BZ347" s="114"/>
      <c r="CA347" s="114"/>
      <c r="CB347" s="114"/>
      <c r="CC347" s="114"/>
      <c r="CD347" s="114"/>
      <c r="CE347" s="114"/>
      <c r="CF347" s="114"/>
      <c r="CG347" s="114"/>
      <c r="CH347" s="114"/>
      <c r="CI347" s="114"/>
      <c r="CJ347" s="114"/>
      <c r="CK347" s="114"/>
      <c r="CL347" s="114"/>
      <c r="CM347" s="114"/>
      <c r="CN347" s="114"/>
      <c r="CO347" s="114"/>
      <c r="CP347" s="114"/>
      <c r="CQ347" s="114"/>
      <c r="CR347" s="114"/>
      <c r="CS347" s="114"/>
      <c r="CT347" s="114"/>
      <c r="CU347" s="114"/>
      <c r="CV347" s="114"/>
      <c r="CW347" s="114"/>
      <c r="CX347" s="114"/>
      <c r="CY347" s="114"/>
      <c r="CZ347" s="114"/>
      <c r="DA347" s="114"/>
      <c r="DB347" s="114"/>
      <c r="DC347" s="114"/>
      <c r="DD347" s="114"/>
      <c r="DE347" s="114"/>
      <c r="DF347" s="114"/>
      <c r="DG347" s="114"/>
      <c r="DH347" s="114"/>
      <c r="DI347" s="114"/>
      <c r="DJ347" s="114"/>
      <c r="DK347" s="114"/>
      <c r="DL347" s="114"/>
      <c r="DM347" s="114"/>
      <c r="DN347" s="114"/>
      <c r="DO347" s="114"/>
      <c r="DP347" s="114"/>
      <c r="DQ347" s="114"/>
      <c r="DR347" s="114"/>
      <c r="DS347" s="114"/>
      <c r="DT347" s="114"/>
      <c r="DU347" s="114"/>
      <c r="DV347" s="114"/>
      <c r="DW347" s="114"/>
      <c r="DX347" s="114"/>
      <c r="DY347" s="114"/>
      <c r="DZ347" s="114"/>
      <c r="EA347" s="114"/>
      <c r="EB347" s="114"/>
      <c r="EC347" s="114"/>
      <c r="ED347" s="114"/>
      <c r="EE347" s="114"/>
      <c r="EF347" s="114"/>
      <c r="EG347" s="114"/>
      <c r="EH347" s="114"/>
      <c r="EI347" s="114"/>
      <c r="EJ347" s="114"/>
      <c r="EK347" s="114"/>
      <c r="EL347" s="114"/>
      <c r="EM347" s="114"/>
      <c r="EN347" s="114"/>
      <c r="EO347" s="114"/>
      <c r="EP347" s="114"/>
      <c r="EQ347" s="114"/>
      <c r="ER347" s="114"/>
      <c r="ES347" s="114"/>
      <c r="ET347" s="114"/>
      <c r="EU347" s="114"/>
      <c r="EV347" s="114"/>
      <c r="EW347" s="114"/>
      <c r="EX347" s="114"/>
      <c r="EY347" s="114"/>
      <c r="EZ347" s="114"/>
      <c r="FA347" s="114"/>
      <c r="FB347" s="114"/>
      <c r="FC347" s="114"/>
      <c r="FD347" s="114"/>
      <c r="FE347" s="114"/>
      <c r="FF347" s="114"/>
      <c r="FG347" s="114"/>
      <c r="FH347" s="114"/>
      <c r="FI347" s="114"/>
      <c r="FJ347" s="114"/>
      <c r="FK347" s="114"/>
      <c r="FL347" s="114"/>
      <c r="FM347" s="114"/>
      <c r="FN347" s="114"/>
      <c r="FO347" s="114"/>
      <c r="FP347" s="114"/>
      <c r="FQ347" s="114"/>
      <c r="FR347" s="114"/>
      <c r="FS347" s="114"/>
      <c r="FT347" s="114"/>
      <c r="FU347" s="114"/>
      <c r="FV347" s="114"/>
      <c r="FW347" s="114"/>
      <c r="FX347" s="114"/>
      <c r="FY347" s="114"/>
      <c r="FZ347" s="114"/>
      <c r="GA347" s="114"/>
      <c r="GB347" s="114"/>
      <c r="GC347" s="114"/>
      <c r="GD347" s="114"/>
      <c r="GE347" s="114"/>
      <c r="GF347" s="114"/>
      <c r="GG347" s="114"/>
      <c r="GH347" s="114"/>
      <c r="GI347" s="114"/>
      <c r="GJ347" s="114"/>
      <c r="GK347" s="114"/>
      <c r="GL347" s="114"/>
      <c r="GM347" s="114"/>
      <c r="GN347" s="114"/>
      <c r="GO347" s="114"/>
      <c r="GP347" s="114"/>
      <c r="GQ347" s="114"/>
      <c r="GR347" s="114"/>
      <c r="GS347" s="114"/>
      <c r="GT347" s="114"/>
      <c r="GU347" s="114"/>
      <c r="GV347" s="114"/>
      <c r="GW347" s="114"/>
      <c r="GX347" s="114"/>
      <c r="GY347" s="114"/>
      <c r="GZ347" s="114"/>
      <c r="HA347" s="114"/>
      <c r="HB347" s="114"/>
      <c r="HC347" s="114"/>
      <c r="HD347" s="114"/>
      <c r="HE347" s="114"/>
      <c r="HF347" s="114"/>
      <c r="HG347" s="114"/>
      <c r="HH347" s="114"/>
      <c r="HI347" s="114"/>
      <c r="HJ347" s="114"/>
      <c r="HK347" s="114"/>
      <c r="HL347" s="114"/>
      <c r="HM347" s="114"/>
      <c r="HN347" s="114"/>
      <c r="HO347" s="114"/>
      <c r="HP347" s="114"/>
      <c r="HQ347" s="114"/>
      <c r="HR347" s="114"/>
      <c r="HS347" s="114"/>
      <c r="HT347" s="114"/>
      <c r="HU347" s="114"/>
      <c r="HV347" s="114"/>
      <c r="HW347" s="114"/>
      <c r="HX347" s="114"/>
      <c r="HY347" s="114"/>
      <c r="HZ347" s="114"/>
      <c r="IA347" s="114"/>
      <c r="IB347" s="114"/>
      <c r="IC347" s="114"/>
      <c r="ID347" s="114"/>
      <c r="IE347" s="114"/>
      <c r="IF347" s="114"/>
      <c r="IG347" s="114"/>
      <c r="IH347" s="114"/>
      <c r="II347" s="114"/>
      <c r="IJ347" s="114"/>
      <c r="IK347" s="114"/>
      <c r="IL347" s="114"/>
      <c r="IM347" s="114"/>
      <c r="IN347" s="114"/>
      <c r="IO347" s="114"/>
      <c r="IP347" s="114"/>
      <c r="IQ347" s="114"/>
      <c r="IR347" s="114"/>
      <c r="IS347" s="114"/>
      <c r="IT347" s="114"/>
      <c r="IU347" s="114"/>
      <c r="IV347" s="114"/>
    </row>
    <row r="348" spans="1:256" s="53" customFormat="1" ht="20.25" customHeight="1" x14ac:dyDescent="0.15">
      <c r="A348" s="251"/>
      <c r="B348" s="69" t="s">
        <v>60</v>
      </c>
      <c r="C348" s="74">
        <v>32.110695</v>
      </c>
      <c r="D348" s="74">
        <v>43</v>
      </c>
      <c r="E348" s="74">
        <v>74.265625764669593</v>
      </c>
      <c r="F348" s="74">
        <v>212.37213600000001</v>
      </c>
      <c r="G348" s="74">
        <v>67</v>
      </c>
      <c r="H348" s="74">
        <v>0</v>
      </c>
      <c r="I348" s="74">
        <v>0</v>
      </c>
      <c r="J348" s="74">
        <v>0</v>
      </c>
      <c r="K348" s="74">
        <v>0</v>
      </c>
      <c r="L348" s="74">
        <v>14.440901999999999</v>
      </c>
      <c r="M348" s="74">
        <v>39</v>
      </c>
      <c r="N348" s="74">
        <v>40.379016727221199</v>
      </c>
      <c r="O348" s="74">
        <v>114.287035</v>
      </c>
      <c r="P348" s="74">
        <v>37</v>
      </c>
      <c r="Q348" s="74">
        <v>0</v>
      </c>
      <c r="R348" s="74">
        <v>0</v>
      </c>
      <c r="S348" s="74" t="s">
        <v>56</v>
      </c>
      <c r="T348" s="74">
        <v>0</v>
      </c>
      <c r="U348" s="74">
        <v>0</v>
      </c>
      <c r="V348" s="74">
        <v>14.440901999999999</v>
      </c>
      <c r="W348" s="74">
        <v>39</v>
      </c>
      <c r="X348" s="74">
        <v>40.404597106830998</v>
      </c>
      <c r="Y348" s="74">
        <v>114.287035</v>
      </c>
      <c r="Z348" s="74">
        <v>37</v>
      </c>
      <c r="AA348" s="74">
        <v>0</v>
      </c>
      <c r="AB348" s="74">
        <v>0</v>
      </c>
      <c r="AC348" s="74">
        <v>0</v>
      </c>
      <c r="AD348" s="74">
        <v>0</v>
      </c>
      <c r="AE348" s="74">
        <v>0</v>
      </c>
      <c r="AF348" s="74">
        <v>0</v>
      </c>
      <c r="AG348" s="74">
        <v>0</v>
      </c>
      <c r="AH348" s="74">
        <v>0</v>
      </c>
      <c r="AI348" s="74">
        <v>0</v>
      </c>
      <c r="AJ348" s="74">
        <v>0</v>
      </c>
      <c r="AK348" s="74">
        <v>0.24</v>
      </c>
      <c r="AL348" s="74">
        <v>3</v>
      </c>
      <c r="AM348" s="74">
        <v>0</v>
      </c>
      <c r="AN348" s="74">
        <v>0</v>
      </c>
      <c r="AO348" s="74">
        <v>0.24</v>
      </c>
      <c r="AP348" s="74">
        <v>3</v>
      </c>
      <c r="AQ348" s="74">
        <v>0</v>
      </c>
      <c r="AR348" s="74">
        <v>0</v>
      </c>
      <c r="AS348" s="74">
        <v>0</v>
      </c>
      <c r="AT348" s="74">
        <v>0</v>
      </c>
      <c r="AU348" s="74">
        <v>0</v>
      </c>
      <c r="AV348" s="74">
        <v>0</v>
      </c>
      <c r="AW348" s="74">
        <v>40</v>
      </c>
      <c r="AX348" s="74">
        <v>3</v>
      </c>
      <c r="AY348" s="74">
        <v>0</v>
      </c>
      <c r="AZ348" s="74">
        <v>0</v>
      </c>
      <c r="BA348" s="74">
        <v>0</v>
      </c>
      <c r="BB348" s="74">
        <v>0</v>
      </c>
      <c r="BC348" s="74">
        <v>0</v>
      </c>
      <c r="BD348" s="74">
        <v>0</v>
      </c>
      <c r="BE348" s="74">
        <v>0</v>
      </c>
      <c r="BF348" s="74">
        <v>0</v>
      </c>
      <c r="BG348" s="74">
        <v>17.369793000000001</v>
      </c>
      <c r="BH348" s="74">
        <v>3</v>
      </c>
      <c r="BI348" s="74">
        <v>33.323168000000003</v>
      </c>
      <c r="BJ348" s="74">
        <v>14</v>
      </c>
      <c r="BK348" s="74">
        <v>0</v>
      </c>
      <c r="BL348" s="74">
        <v>1</v>
      </c>
      <c r="BM348" s="74">
        <v>20.8</v>
      </c>
      <c r="BN348" s="74">
        <v>10</v>
      </c>
      <c r="BO348" s="74">
        <v>0.3</v>
      </c>
      <c r="BP348" s="74">
        <v>0</v>
      </c>
      <c r="BQ348" s="74">
        <v>3.7219329999999999</v>
      </c>
      <c r="BR348" s="74">
        <v>0</v>
      </c>
      <c r="BS348" s="74">
        <v>0</v>
      </c>
      <c r="BT348" s="74">
        <v>0</v>
      </c>
      <c r="BU348" s="74">
        <v>0</v>
      </c>
      <c r="BV348" s="74">
        <v>0</v>
      </c>
      <c r="BW348" s="110">
        <f t="shared" si="46"/>
        <v>32.110695</v>
      </c>
      <c r="BX348" s="110">
        <f t="shared" si="47"/>
        <v>0</v>
      </c>
      <c r="BY348" s="114"/>
      <c r="BZ348" s="114"/>
      <c r="CA348" s="114"/>
      <c r="CB348" s="114"/>
      <c r="CC348" s="114"/>
      <c r="CD348" s="114"/>
      <c r="CE348" s="114"/>
      <c r="CF348" s="114"/>
      <c r="CG348" s="114"/>
      <c r="CH348" s="114"/>
      <c r="CI348" s="114"/>
      <c r="CJ348" s="114"/>
      <c r="CK348" s="114"/>
      <c r="CL348" s="114"/>
      <c r="CM348" s="114"/>
      <c r="CN348" s="114"/>
      <c r="CO348" s="114"/>
      <c r="CP348" s="114"/>
      <c r="CQ348" s="114"/>
      <c r="CR348" s="114"/>
      <c r="CS348" s="114"/>
      <c r="CT348" s="114"/>
      <c r="CU348" s="114"/>
      <c r="CV348" s="114"/>
      <c r="CW348" s="114"/>
      <c r="CX348" s="114"/>
      <c r="CY348" s="114"/>
      <c r="CZ348" s="114"/>
      <c r="DA348" s="114"/>
      <c r="DB348" s="114"/>
      <c r="DC348" s="114"/>
      <c r="DD348" s="114"/>
      <c r="DE348" s="114"/>
      <c r="DF348" s="114"/>
      <c r="DG348" s="114"/>
      <c r="DH348" s="114"/>
      <c r="DI348" s="114"/>
      <c r="DJ348" s="114"/>
      <c r="DK348" s="114"/>
      <c r="DL348" s="114"/>
      <c r="DM348" s="114"/>
      <c r="DN348" s="114"/>
      <c r="DO348" s="114"/>
      <c r="DP348" s="114"/>
      <c r="DQ348" s="114"/>
      <c r="DR348" s="114"/>
      <c r="DS348" s="114"/>
      <c r="DT348" s="114"/>
      <c r="DU348" s="114"/>
      <c r="DV348" s="114"/>
      <c r="DW348" s="114"/>
      <c r="DX348" s="114"/>
      <c r="DY348" s="114"/>
      <c r="DZ348" s="114"/>
      <c r="EA348" s="114"/>
      <c r="EB348" s="114"/>
      <c r="EC348" s="114"/>
      <c r="ED348" s="114"/>
      <c r="EE348" s="114"/>
      <c r="EF348" s="114"/>
      <c r="EG348" s="114"/>
      <c r="EH348" s="114"/>
      <c r="EI348" s="114"/>
      <c r="EJ348" s="114"/>
      <c r="EK348" s="114"/>
      <c r="EL348" s="114"/>
      <c r="EM348" s="114"/>
      <c r="EN348" s="114"/>
      <c r="EO348" s="114"/>
      <c r="EP348" s="114"/>
      <c r="EQ348" s="114"/>
      <c r="ER348" s="114"/>
      <c r="ES348" s="114"/>
      <c r="ET348" s="114"/>
      <c r="EU348" s="114"/>
      <c r="EV348" s="114"/>
      <c r="EW348" s="114"/>
      <c r="EX348" s="114"/>
      <c r="EY348" s="114"/>
      <c r="EZ348" s="114"/>
      <c r="FA348" s="114"/>
      <c r="FB348" s="114"/>
      <c r="FC348" s="114"/>
      <c r="FD348" s="114"/>
      <c r="FE348" s="114"/>
      <c r="FF348" s="114"/>
      <c r="FG348" s="114"/>
      <c r="FH348" s="114"/>
      <c r="FI348" s="114"/>
      <c r="FJ348" s="114"/>
      <c r="FK348" s="114"/>
      <c r="FL348" s="114"/>
      <c r="FM348" s="114"/>
      <c r="FN348" s="114"/>
      <c r="FO348" s="114"/>
      <c r="FP348" s="114"/>
      <c r="FQ348" s="114"/>
      <c r="FR348" s="114"/>
      <c r="FS348" s="114"/>
      <c r="FT348" s="114"/>
      <c r="FU348" s="114"/>
      <c r="FV348" s="114"/>
      <c r="FW348" s="114"/>
      <c r="FX348" s="114"/>
      <c r="FY348" s="114"/>
      <c r="FZ348" s="114"/>
      <c r="GA348" s="114"/>
      <c r="GB348" s="114"/>
      <c r="GC348" s="114"/>
      <c r="GD348" s="114"/>
      <c r="GE348" s="114"/>
      <c r="GF348" s="114"/>
      <c r="GG348" s="114"/>
      <c r="GH348" s="114"/>
      <c r="GI348" s="114"/>
      <c r="GJ348" s="114"/>
      <c r="GK348" s="114"/>
      <c r="GL348" s="114"/>
      <c r="GM348" s="114"/>
      <c r="GN348" s="114"/>
      <c r="GO348" s="114"/>
      <c r="GP348" s="114"/>
      <c r="GQ348" s="114"/>
      <c r="GR348" s="114"/>
      <c r="GS348" s="114"/>
      <c r="GT348" s="114"/>
      <c r="GU348" s="114"/>
      <c r="GV348" s="114"/>
      <c r="GW348" s="114"/>
      <c r="GX348" s="114"/>
      <c r="GY348" s="114"/>
      <c r="GZ348" s="114"/>
      <c r="HA348" s="114"/>
      <c r="HB348" s="114"/>
      <c r="HC348" s="114"/>
      <c r="HD348" s="114"/>
      <c r="HE348" s="114"/>
      <c r="HF348" s="114"/>
      <c r="HG348" s="114"/>
      <c r="HH348" s="114"/>
      <c r="HI348" s="114"/>
      <c r="HJ348" s="114"/>
      <c r="HK348" s="114"/>
      <c r="HL348" s="114"/>
      <c r="HM348" s="114"/>
      <c r="HN348" s="114"/>
      <c r="HO348" s="114"/>
      <c r="HP348" s="114"/>
      <c r="HQ348" s="114"/>
      <c r="HR348" s="114"/>
      <c r="HS348" s="114"/>
      <c r="HT348" s="114"/>
      <c r="HU348" s="114"/>
      <c r="HV348" s="114"/>
      <c r="HW348" s="114"/>
      <c r="HX348" s="114"/>
      <c r="HY348" s="114"/>
      <c r="HZ348" s="114"/>
      <c r="IA348" s="114"/>
      <c r="IB348" s="114"/>
      <c r="IC348" s="114"/>
      <c r="ID348" s="114"/>
      <c r="IE348" s="114"/>
      <c r="IF348" s="114"/>
      <c r="IG348" s="114"/>
      <c r="IH348" s="114"/>
      <c r="II348" s="114"/>
      <c r="IJ348" s="114"/>
      <c r="IK348" s="114"/>
      <c r="IL348" s="114"/>
      <c r="IM348" s="114"/>
      <c r="IN348" s="114"/>
      <c r="IO348" s="114"/>
      <c r="IP348" s="114"/>
      <c r="IQ348" s="114"/>
      <c r="IR348" s="114"/>
      <c r="IS348" s="114"/>
      <c r="IT348" s="114"/>
      <c r="IU348" s="114"/>
      <c r="IV348" s="114"/>
    </row>
    <row r="349" spans="1:256" s="53" customFormat="1" ht="20.25" customHeight="1" x14ac:dyDescent="0.15">
      <c r="A349" s="251"/>
      <c r="B349" s="69" t="s">
        <v>46</v>
      </c>
      <c r="C349" s="74">
        <v>14.303316000000001</v>
      </c>
      <c r="D349" s="74">
        <v>59</v>
      </c>
      <c r="E349" s="74">
        <v>29.126600657469201</v>
      </c>
      <c r="F349" s="74">
        <v>8.6300980000000003</v>
      </c>
      <c r="G349" s="74">
        <v>19</v>
      </c>
      <c r="H349" s="74">
        <v>0</v>
      </c>
      <c r="I349" s="74">
        <v>0</v>
      </c>
      <c r="J349" s="74">
        <v>0</v>
      </c>
      <c r="K349" s="74">
        <v>0</v>
      </c>
      <c r="L349" s="74">
        <v>14.303316000000001</v>
      </c>
      <c r="M349" s="74">
        <v>59</v>
      </c>
      <c r="N349" s="74">
        <v>30.3173175674048</v>
      </c>
      <c r="O349" s="74">
        <v>8.6300980000000003</v>
      </c>
      <c r="P349" s="74">
        <v>19</v>
      </c>
      <c r="Q349" s="74">
        <v>3.3781509999999999</v>
      </c>
      <c r="R349" s="74">
        <v>25</v>
      </c>
      <c r="S349" s="74">
        <v>16.452588831607201</v>
      </c>
      <c r="T349" s="74">
        <v>5.5930200000000001</v>
      </c>
      <c r="U349" s="74">
        <v>11</v>
      </c>
      <c r="V349" s="74">
        <v>14.303316000000001</v>
      </c>
      <c r="W349" s="74">
        <v>59</v>
      </c>
      <c r="X349" s="74">
        <v>30.3173175674048</v>
      </c>
      <c r="Y349" s="74">
        <v>8.6300980000000003</v>
      </c>
      <c r="Z349" s="74">
        <v>19</v>
      </c>
      <c r="AA349" s="74">
        <v>0</v>
      </c>
      <c r="AB349" s="74">
        <v>0</v>
      </c>
      <c r="AC349" s="74">
        <v>0</v>
      </c>
      <c r="AD349" s="74">
        <v>0</v>
      </c>
      <c r="AE349" s="74">
        <v>0</v>
      </c>
      <c r="AF349" s="74">
        <v>0</v>
      </c>
      <c r="AG349" s="74">
        <v>0</v>
      </c>
      <c r="AH349" s="74">
        <v>0</v>
      </c>
      <c r="AI349" s="74">
        <v>0</v>
      </c>
      <c r="AJ349" s="74">
        <v>0</v>
      </c>
      <c r="AK349" s="74">
        <v>0</v>
      </c>
      <c r="AL349" s="74">
        <v>0</v>
      </c>
      <c r="AM349" s="74">
        <v>0</v>
      </c>
      <c r="AN349" s="74">
        <v>0</v>
      </c>
      <c r="AO349" s="74">
        <v>0</v>
      </c>
      <c r="AP349" s="74">
        <v>0</v>
      </c>
      <c r="AQ349" s="74">
        <v>0</v>
      </c>
      <c r="AR349" s="74">
        <v>0</v>
      </c>
      <c r="AS349" s="74">
        <v>0</v>
      </c>
      <c r="AT349" s="74">
        <v>0</v>
      </c>
      <c r="AU349" s="74">
        <v>0</v>
      </c>
      <c r="AV349" s="74">
        <v>0</v>
      </c>
      <c r="AW349" s="74">
        <v>0</v>
      </c>
      <c r="AX349" s="74">
        <v>0</v>
      </c>
      <c r="AY349" s="74">
        <v>0</v>
      </c>
      <c r="AZ349" s="74">
        <v>0</v>
      </c>
      <c r="BA349" s="74">
        <v>0</v>
      </c>
      <c r="BB349" s="74">
        <v>0</v>
      </c>
      <c r="BC349" s="74">
        <v>0</v>
      </c>
      <c r="BD349" s="74">
        <v>0</v>
      </c>
      <c r="BE349" s="74">
        <v>0</v>
      </c>
      <c r="BF349" s="74">
        <v>0</v>
      </c>
      <c r="BG349" s="74">
        <v>0</v>
      </c>
      <c r="BH349" s="74">
        <v>0</v>
      </c>
      <c r="BI349" s="74">
        <v>0</v>
      </c>
      <c r="BJ349" s="74">
        <v>0</v>
      </c>
      <c r="BK349" s="74">
        <v>0</v>
      </c>
      <c r="BL349" s="74">
        <v>0</v>
      </c>
      <c r="BM349" s="74">
        <v>0</v>
      </c>
      <c r="BN349" s="74">
        <v>0</v>
      </c>
      <c r="BO349" s="74">
        <v>0</v>
      </c>
      <c r="BP349" s="74">
        <v>0</v>
      </c>
      <c r="BQ349" s="74">
        <v>0</v>
      </c>
      <c r="BR349" s="74">
        <v>0</v>
      </c>
      <c r="BS349" s="74">
        <v>0</v>
      </c>
      <c r="BT349" s="74">
        <v>0</v>
      </c>
      <c r="BU349" s="74">
        <v>0</v>
      </c>
      <c r="BV349" s="74">
        <v>0</v>
      </c>
      <c r="BW349" s="110">
        <f t="shared" si="46"/>
        <v>14.303316000000001</v>
      </c>
      <c r="BX349" s="110">
        <f t="shared" si="47"/>
        <v>0</v>
      </c>
      <c r="BY349" s="114"/>
      <c r="BZ349" s="114"/>
      <c r="CA349" s="114"/>
      <c r="CB349" s="114"/>
      <c r="CC349" s="114"/>
      <c r="CD349" s="114"/>
      <c r="CE349" s="114"/>
      <c r="CF349" s="114"/>
      <c r="CG349" s="114"/>
      <c r="CH349" s="114"/>
      <c r="CI349" s="114"/>
      <c r="CJ349" s="114"/>
      <c r="CK349" s="114"/>
      <c r="CL349" s="114"/>
      <c r="CM349" s="114"/>
      <c r="CN349" s="114"/>
      <c r="CO349" s="114"/>
      <c r="CP349" s="114"/>
      <c r="CQ349" s="114"/>
      <c r="CR349" s="114"/>
      <c r="CS349" s="114"/>
      <c r="CT349" s="114"/>
      <c r="CU349" s="114"/>
      <c r="CV349" s="114"/>
      <c r="CW349" s="114"/>
      <c r="CX349" s="114"/>
      <c r="CY349" s="114"/>
      <c r="CZ349" s="114"/>
      <c r="DA349" s="114"/>
      <c r="DB349" s="114"/>
      <c r="DC349" s="114"/>
      <c r="DD349" s="114"/>
      <c r="DE349" s="114"/>
      <c r="DF349" s="114"/>
      <c r="DG349" s="114"/>
      <c r="DH349" s="114"/>
      <c r="DI349" s="114"/>
      <c r="DJ349" s="114"/>
      <c r="DK349" s="114"/>
      <c r="DL349" s="114"/>
      <c r="DM349" s="114"/>
      <c r="DN349" s="114"/>
      <c r="DO349" s="114"/>
      <c r="DP349" s="114"/>
      <c r="DQ349" s="114"/>
      <c r="DR349" s="114"/>
      <c r="DS349" s="114"/>
      <c r="DT349" s="114"/>
      <c r="DU349" s="114"/>
      <c r="DV349" s="114"/>
      <c r="DW349" s="114"/>
      <c r="DX349" s="114"/>
      <c r="DY349" s="114"/>
      <c r="DZ349" s="114"/>
      <c r="EA349" s="114"/>
      <c r="EB349" s="114"/>
      <c r="EC349" s="114"/>
      <c r="ED349" s="114"/>
      <c r="EE349" s="114"/>
      <c r="EF349" s="114"/>
      <c r="EG349" s="114"/>
      <c r="EH349" s="114"/>
      <c r="EI349" s="114"/>
      <c r="EJ349" s="114"/>
      <c r="EK349" s="114"/>
      <c r="EL349" s="114"/>
      <c r="EM349" s="114"/>
      <c r="EN349" s="114"/>
      <c r="EO349" s="114"/>
      <c r="EP349" s="114"/>
      <c r="EQ349" s="114"/>
      <c r="ER349" s="114"/>
      <c r="ES349" s="114"/>
      <c r="ET349" s="114"/>
      <c r="EU349" s="114"/>
      <c r="EV349" s="114"/>
      <c r="EW349" s="114"/>
      <c r="EX349" s="114"/>
      <c r="EY349" s="114"/>
      <c r="EZ349" s="114"/>
      <c r="FA349" s="114"/>
      <c r="FB349" s="114"/>
      <c r="FC349" s="114"/>
      <c r="FD349" s="114"/>
      <c r="FE349" s="114"/>
      <c r="FF349" s="114"/>
      <c r="FG349" s="114"/>
      <c r="FH349" s="114"/>
      <c r="FI349" s="114"/>
      <c r="FJ349" s="114"/>
      <c r="FK349" s="114"/>
      <c r="FL349" s="114"/>
      <c r="FM349" s="114"/>
      <c r="FN349" s="114"/>
      <c r="FO349" s="114"/>
      <c r="FP349" s="114"/>
      <c r="FQ349" s="114"/>
      <c r="FR349" s="114"/>
      <c r="FS349" s="114"/>
      <c r="FT349" s="114"/>
      <c r="FU349" s="114"/>
      <c r="FV349" s="114"/>
      <c r="FW349" s="114"/>
      <c r="FX349" s="114"/>
      <c r="FY349" s="114"/>
      <c r="FZ349" s="114"/>
      <c r="GA349" s="114"/>
      <c r="GB349" s="114"/>
      <c r="GC349" s="114"/>
      <c r="GD349" s="114"/>
      <c r="GE349" s="114"/>
      <c r="GF349" s="114"/>
      <c r="GG349" s="114"/>
      <c r="GH349" s="114"/>
      <c r="GI349" s="114"/>
      <c r="GJ349" s="114"/>
      <c r="GK349" s="114"/>
      <c r="GL349" s="114"/>
      <c r="GM349" s="114"/>
      <c r="GN349" s="114"/>
      <c r="GO349" s="114"/>
      <c r="GP349" s="114"/>
      <c r="GQ349" s="114"/>
      <c r="GR349" s="114"/>
      <c r="GS349" s="114"/>
      <c r="GT349" s="114"/>
      <c r="GU349" s="114"/>
      <c r="GV349" s="114"/>
      <c r="GW349" s="114"/>
      <c r="GX349" s="114"/>
      <c r="GY349" s="114"/>
      <c r="GZ349" s="114"/>
      <c r="HA349" s="114"/>
      <c r="HB349" s="114"/>
      <c r="HC349" s="114"/>
      <c r="HD349" s="114"/>
      <c r="HE349" s="114"/>
      <c r="HF349" s="114"/>
      <c r="HG349" s="114"/>
      <c r="HH349" s="114"/>
      <c r="HI349" s="114"/>
      <c r="HJ349" s="114"/>
      <c r="HK349" s="114"/>
      <c r="HL349" s="114"/>
      <c r="HM349" s="114"/>
      <c r="HN349" s="114"/>
      <c r="HO349" s="114"/>
      <c r="HP349" s="114"/>
      <c r="HQ349" s="114"/>
      <c r="HR349" s="114"/>
      <c r="HS349" s="114"/>
      <c r="HT349" s="114"/>
      <c r="HU349" s="114"/>
      <c r="HV349" s="114"/>
      <c r="HW349" s="114"/>
      <c r="HX349" s="114"/>
      <c r="HY349" s="114"/>
      <c r="HZ349" s="114"/>
      <c r="IA349" s="114"/>
      <c r="IB349" s="114"/>
      <c r="IC349" s="114"/>
      <c r="ID349" s="114"/>
      <c r="IE349" s="114"/>
      <c r="IF349" s="114"/>
      <c r="IG349" s="114"/>
      <c r="IH349" s="114"/>
      <c r="II349" s="114"/>
      <c r="IJ349" s="114"/>
      <c r="IK349" s="114"/>
      <c r="IL349" s="114"/>
      <c r="IM349" s="114"/>
      <c r="IN349" s="114"/>
      <c r="IO349" s="114"/>
      <c r="IP349" s="114"/>
      <c r="IQ349" s="114"/>
      <c r="IR349" s="114"/>
      <c r="IS349" s="114"/>
      <c r="IT349" s="114"/>
      <c r="IU349" s="114"/>
      <c r="IV349" s="114"/>
    </row>
    <row r="350" spans="1:256" s="53" customFormat="1" ht="20.25" customHeight="1" x14ac:dyDescent="0.15">
      <c r="A350" s="251"/>
      <c r="B350" s="69" t="s">
        <v>44</v>
      </c>
      <c r="C350" s="74">
        <v>13.970559</v>
      </c>
      <c r="D350" s="74">
        <v>51</v>
      </c>
      <c r="E350" s="74">
        <v>17.679544440287302</v>
      </c>
      <c r="F350" s="74">
        <v>66.484800000000007</v>
      </c>
      <c r="G350" s="74">
        <v>43</v>
      </c>
      <c r="H350" s="74">
        <v>0</v>
      </c>
      <c r="I350" s="74">
        <v>0</v>
      </c>
      <c r="J350" s="74">
        <v>0</v>
      </c>
      <c r="K350" s="74">
        <v>0</v>
      </c>
      <c r="L350" s="74">
        <v>10.766624</v>
      </c>
      <c r="M350" s="74">
        <v>46</v>
      </c>
      <c r="N350" s="74">
        <v>17.2854993613518</v>
      </c>
      <c r="O350" s="74">
        <v>31.535799999999998</v>
      </c>
      <c r="P350" s="74">
        <v>30</v>
      </c>
      <c r="Q350" s="74">
        <v>3.5395400000000001</v>
      </c>
      <c r="R350" s="74">
        <v>13</v>
      </c>
      <c r="S350" s="74">
        <v>13.952198825534801</v>
      </c>
      <c r="T350" s="74">
        <v>0.70503400000000005</v>
      </c>
      <c r="U350" s="74">
        <v>5</v>
      </c>
      <c r="V350" s="74">
        <v>10.766624</v>
      </c>
      <c r="W350" s="74">
        <v>46</v>
      </c>
      <c r="X350" s="74">
        <v>17.2854993613518</v>
      </c>
      <c r="Y350" s="74">
        <v>31.535799999999998</v>
      </c>
      <c r="Z350" s="74">
        <v>30</v>
      </c>
      <c r="AA350" s="74">
        <v>0</v>
      </c>
      <c r="AB350" s="74">
        <v>0</v>
      </c>
      <c r="AC350" s="74">
        <v>0</v>
      </c>
      <c r="AD350" s="74">
        <v>0</v>
      </c>
      <c r="AE350" s="74">
        <v>0</v>
      </c>
      <c r="AF350" s="74">
        <v>0</v>
      </c>
      <c r="AG350" s="74">
        <v>0</v>
      </c>
      <c r="AH350" s="74">
        <v>0</v>
      </c>
      <c r="AI350" s="74">
        <v>0</v>
      </c>
      <c r="AJ350" s="74">
        <v>0</v>
      </c>
      <c r="AK350" s="74">
        <v>0</v>
      </c>
      <c r="AL350" s="74">
        <v>0</v>
      </c>
      <c r="AM350" s="74">
        <v>0</v>
      </c>
      <c r="AN350" s="74">
        <v>0</v>
      </c>
      <c r="AO350" s="74">
        <v>0</v>
      </c>
      <c r="AP350" s="74">
        <v>0</v>
      </c>
      <c r="AQ350" s="74">
        <v>0</v>
      </c>
      <c r="AR350" s="74">
        <v>0</v>
      </c>
      <c r="AS350" s="74">
        <v>0</v>
      </c>
      <c r="AT350" s="74">
        <v>0</v>
      </c>
      <c r="AU350" s="74">
        <v>0</v>
      </c>
      <c r="AV350" s="74">
        <v>0</v>
      </c>
      <c r="AW350" s="74">
        <v>0</v>
      </c>
      <c r="AX350" s="74">
        <v>0</v>
      </c>
      <c r="AY350" s="74">
        <v>0</v>
      </c>
      <c r="AZ350" s="74">
        <v>0</v>
      </c>
      <c r="BA350" s="74">
        <v>0</v>
      </c>
      <c r="BB350" s="74">
        <v>0</v>
      </c>
      <c r="BC350" s="74">
        <v>0</v>
      </c>
      <c r="BD350" s="74">
        <v>0</v>
      </c>
      <c r="BE350" s="74">
        <v>0</v>
      </c>
      <c r="BF350" s="74">
        <v>0</v>
      </c>
      <c r="BG350" s="74">
        <v>0</v>
      </c>
      <c r="BH350" s="74">
        <v>0</v>
      </c>
      <c r="BI350" s="74">
        <v>0</v>
      </c>
      <c r="BJ350" s="74">
        <v>0</v>
      </c>
      <c r="BK350" s="74">
        <v>2.3515299999999999</v>
      </c>
      <c r="BL350" s="74">
        <v>5</v>
      </c>
      <c r="BM350" s="74">
        <v>22.281700000000001</v>
      </c>
      <c r="BN350" s="74">
        <v>13</v>
      </c>
      <c r="BO350" s="74">
        <v>0.85240499999999997</v>
      </c>
      <c r="BP350" s="74">
        <v>0</v>
      </c>
      <c r="BQ350" s="74">
        <v>12.667299999999999</v>
      </c>
      <c r="BR350" s="74">
        <v>0</v>
      </c>
      <c r="BS350" s="74">
        <v>0</v>
      </c>
      <c r="BT350" s="74">
        <v>0</v>
      </c>
      <c r="BU350" s="74">
        <v>0</v>
      </c>
      <c r="BV350" s="74">
        <v>0</v>
      </c>
      <c r="BW350" s="110">
        <f t="shared" si="46"/>
        <v>13.970559</v>
      </c>
      <c r="BX350" s="110">
        <f t="shared" si="47"/>
        <v>0</v>
      </c>
      <c r="BY350" s="114"/>
      <c r="BZ350" s="114"/>
      <c r="CA350" s="114"/>
      <c r="CB350" s="114"/>
      <c r="CC350" s="114"/>
      <c r="CD350" s="114"/>
      <c r="CE350" s="114"/>
      <c r="CF350" s="114"/>
      <c r="CG350" s="114"/>
      <c r="CH350" s="114"/>
      <c r="CI350" s="114"/>
      <c r="CJ350" s="114"/>
      <c r="CK350" s="114"/>
      <c r="CL350" s="114"/>
      <c r="CM350" s="114"/>
      <c r="CN350" s="114"/>
      <c r="CO350" s="114"/>
      <c r="CP350" s="114"/>
      <c r="CQ350" s="114"/>
      <c r="CR350" s="114"/>
      <c r="CS350" s="114"/>
      <c r="CT350" s="114"/>
      <c r="CU350" s="114"/>
      <c r="CV350" s="114"/>
      <c r="CW350" s="114"/>
      <c r="CX350" s="114"/>
      <c r="CY350" s="114"/>
      <c r="CZ350" s="114"/>
      <c r="DA350" s="114"/>
      <c r="DB350" s="114"/>
      <c r="DC350" s="114"/>
      <c r="DD350" s="114"/>
      <c r="DE350" s="114"/>
      <c r="DF350" s="114"/>
      <c r="DG350" s="114"/>
      <c r="DH350" s="114"/>
      <c r="DI350" s="114"/>
      <c r="DJ350" s="114"/>
      <c r="DK350" s="114"/>
      <c r="DL350" s="114"/>
      <c r="DM350" s="114"/>
      <c r="DN350" s="114"/>
      <c r="DO350" s="114"/>
      <c r="DP350" s="114"/>
      <c r="DQ350" s="114"/>
      <c r="DR350" s="114"/>
      <c r="DS350" s="114"/>
      <c r="DT350" s="114"/>
      <c r="DU350" s="114"/>
      <c r="DV350" s="114"/>
      <c r="DW350" s="114"/>
      <c r="DX350" s="114"/>
      <c r="DY350" s="114"/>
      <c r="DZ350" s="114"/>
      <c r="EA350" s="114"/>
      <c r="EB350" s="114"/>
      <c r="EC350" s="114"/>
      <c r="ED350" s="114"/>
      <c r="EE350" s="114"/>
      <c r="EF350" s="114"/>
      <c r="EG350" s="114"/>
      <c r="EH350" s="114"/>
      <c r="EI350" s="114"/>
      <c r="EJ350" s="114"/>
      <c r="EK350" s="114"/>
      <c r="EL350" s="114"/>
      <c r="EM350" s="114"/>
      <c r="EN350" s="114"/>
      <c r="EO350" s="114"/>
      <c r="EP350" s="114"/>
      <c r="EQ350" s="114"/>
      <c r="ER350" s="114"/>
      <c r="ES350" s="114"/>
      <c r="ET350" s="114"/>
      <c r="EU350" s="114"/>
      <c r="EV350" s="114"/>
      <c r="EW350" s="114"/>
      <c r="EX350" s="114"/>
      <c r="EY350" s="114"/>
      <c r="EZ350" s="114"/>
      <c r="FA350" s="114"/>
      <c r="FB350" s="114"/>
      <c r="FC350" s="114"/>
      <c r="FD350" s="114"/>
      <c r="FE350" s="114"/>
      <c r="FF350" s="114"/>
      <c r="FG350" s="114"/>
      <c r="FH350" s="114"/>
      <c r="FI350" s="114"/>
      <c r="FJ350" s="114"/>
      <c r="FK350" s="114"/>
      <c r="FL350" s="114"/>
      <c r="FM350" s="114"/>
      <c r="FN350" s="114"/>
      <c r="FO350" s="114"/>
      <c r="FP350" s="114"/>
      <c r="FQ350" s="114"/>
      <c r="FR350" s="114"/>
      <c r="FS350" s="114"/>
      <c r="FT350" s="114"/>
      <c r="FU350" s="114"/>
      <c r="FV350" s="114"/>
      <c r="FW350" s="114"/>
      <c r="FX350" s="114"/>
      <c r="FY350" s="114"/>
      <c r="FZ350" s="114"/>
      <c r="GA350" s="114"/>
      <c r="GB350" s="114"/>
      <c r="GC350" s="114"/>
      <c r="GD350" s="114"/>
      <c r="GE350" s="114"/>
      <c r="GF350" s="114"/>
      <c r="GG350" s="114"/>
      <c r="GH350" s="114"/>
      <c r="GI350" s="114"/>
      <c r="GJ350" s="114"/>
      <c r="GK350" s="114"/>
      <c r="GL350" s="114"/>
      <c r="GM350" s="114"/>
      <c r="GN350" s="114"/>
      <c r="GO350" s="114"/>
      <c r="GP350" s="114"/>
      <c r="GQ350" s="114"/>
      <c r="GR350" s="114"/>
      <c r="GS350" s="114"/>
      <c r="GT350" s="114"/>
      <c r="GU350" s="114"/>
      <c r="GV350" s="114"/>
      <c r="GW350" s="114"/>
      <c r="GX350" s="114"/>
      <c r="GY350" s="114"/>
      <c r="GZ350" s="114"/>
      <c r="HA350" s="114"/>
      <c r="HB350" s="114"/>
      <c r="HC350" s="114"/>
      <c r="HD350" s="114"/>
      <c r="HE350" s="114"/>
      <c r="HF350" s="114"/>
      <c r="HG350" s="114"/>
      <c r="HH350" s="114"/>
      <c r="HI350" s="114"/>
      <c r="HJ350" s="114"/>
      <c r="HK350" s="114"/>
      <c r="HL350" s="114"/>
      <c r="HM350" s="114"/>
      <c r="HN350" s="114"/>
      <c r="HO350" s="114"/>
      <c r="HP350" s="114"/>
      <c r="HQ350" s="114"/>
      <c r="HR350" s="114"/>
      <c r="HS350" s="114"/>
      <c r="HT350" s="114"/>
      <c r="HU350" s="114"/>
      <c r="HV350" s="114"/>
      <c r="HW350" s="114"/>
      <c r="HX350" s="114"/>
      <c r="HY350" s="114"/>
      <c r="HZ350" s="114"/>
      <c r="IA350" s="114"/>
      <c r="IB350" s="114"/>
      <c r="IC350" s="114"/>
      <c r="ID350" s="114"/>
      <c r="IE350" s="114"/>
      <c r="IF350" s="114"/>
      <c r="IG350" s="114"/>
      <c r="IH350" s="114"/>
      <c r="II350" s="114"/>
      <c r="IJ350" s="114"/>
      <c r="IK350" s="114"/>
      <c r="IL350" s="114"/>
      <c r="IM350" s="114"/>
      <c r="IN350" s="114"/>
      <c r="IO350" s="114"/>
      <c r="IP350" s="114"/>
      <c r="IQ350" s="114"/>
      <c r="IR350" s="114"/>
      <c r="IS350" s="114"/>
      <c r="IT350" s="114"/>
      <c r="IU350" s="114"/>
      <c r="IV350" s="114"/>
    </row>
    <row r="351" spans="1:256" s="53" customFormat="1" ht="20.25" customHeight="1" x14ac:dyDescent="0.15">
      <c r="A351" s="251"/>
      <c r="B351" s="69" t="s">
        <v>37</v>
      </c>
      <c r="C351" s="74">
        <v>0</v>
      </c>
      <c r="D351" s="74">
        <v>0</v>
      </c>
      <c r="E351" s="74">
        <v>0</v>
      </c>
      <c r="F351" s="74">
        <v>0</v>
      </c>
      <c r="G351" s="74">
        <v>0</v>
      </c>
      <c r="H351" s="74">
        <v>0</v>
      </c>
      <c r="I351" s="74">
        <v>0</v>
      </c>
      <c r="J351" s="74">
        <v>0</v>
      </c>
      <c r="K351" s="74">
        <v>0</v>
      </c>
      <c r="L351" s="74">
        <v>0</v>
      </c>
      <c r="M351" s="74">
        <v>0</v>
      </c>
      <c r="N351" s="74">
        <v>0</v>
      </c>
      <c r="O351" s="74">
        <v>0</v>
      </c>
      <c r="P351" s="74">
        <v>0</v>
      </c>
      <c r="Q351" s="74">
        <v>0</v>
      </c>
      <c r="R351" s="74">
        <v>0</v>
      </c>
      <c r="S351" s="74" t="e">
        <v>#DIV/0!</v>
      </c>
      <c r="T351" s="74">
        <v>0</v>
      </c>
      <c r="U351" s="74">
        <v>0</v>
      </c>
      <c r="V351" s="74">
        <v>0</v>
      </c>
      <c r="W351" s="74">
        <v>0</v>
      </c>
      <c r="X351" s="74">
        <v>0</v>
      </c>
      <c r="Y351" s="74">
        <v>0</v>
      </c>
      <c r="Z351" s="74">
        <v>0</v>
      </c>
      <c r="AA351" s="74">
        <v>0</v>
      </c>
      <c r="AB351" s="74">
        <v>0</v>
      </c>
      <c r="AC351" s="74">
        <v>0</v>
      </c>
      <c r="AD351" s="74">
        <v>0</v>
      </c>
      <c r="AE351" s="74">
        <v>0</v>
      </c>
      <c r="AF351" s="74">
        <v>0</v>
      </c>
      <c r="AG351" s="74">
        <v>0</v>
      </c>
      <c r="AH351" s="74">
        <v>0</v>
      </c>
      <c r="AI351" s="74">
        <v>0</v>
      </c>
      <c r="AJ351" s="74">
        <v>0</v>
      </c>
      <c r="AK351" s="74">
        <v>0</v>
      </c>
      <c r="AL351" s="74">
        <v>0</v>
      </c>
      <c r="AM351" s="74">
        <v>0</v>
      </c>
      <c r="AN351" s="74">
        <v>0</v>
      </c>
      <c r="AO351" s="74">
        <v>0</v>
      </c>
      <c r="AP351" s="74">
        <v>0</v>
      </c>
      <c r="AQ351" s="74">
        <v>0</v>
      </c>
      <c r="AR351" s="74">
        <v>0</v>
      </c>
      <c r="AS351" s="74">
        <v>0</v>
      </c>
      <c r="AT351" s="74">
        <v>0</v>
      </c>
      <c r="AU351" s="74">
        <v>0</v>
      </c>
      <c r="AV351" s="74">
        <v>0</v>
      </c>
      <c r="AW351" s="74">
        <v>0</v>
      </c>
      <c r="AX351" s="74">
        <v>0</v>
      </c>
      <c r="AY351" s="74">
        <v>0</v>
      </c>
      <c r="AZ351" s="74">
        <v>0</v>
      </c>
      <c r="BA351" s="74">
        <v>0</v>
      </c>
      <c r="BB351" s="74">
        <v>0</v>
      </c>
      <c r="BC351" s="74">
        <v>0</v>
      </c>
      <c r="BD351" s="74">
        <v>0</v>
      </c>
      <c r="BE351" s="74">
        <v>0</v>
      </c>
      <c r="BF351" s="74">
        <v>0</v>
      </c>
      <c r="BG351" s="74">
        <v>0</v>
      </c>
      <c r="BH351" s="74">
        <v>0</v>
      </c>
      <c r="BI351" s="74">
        <v>0</v>
      </c>
      <c r="BJ351" s="74">
        <v>0</v>
      </c>
      <c r="BK351" s="74">
        <v>0</v>
      </c>
      <c r="BL351" s="74">
        <v>0</v>
      </c>
      <c r="BM351" s="74">
        <v>0</v>
      </c>
      <c r="BN351" s="74">
        <v>0</v>
      </c>
      <c r="BO351" s="74">
        <v>0</v>
      </c>
      <c r="BP351" s="74">
        <v>0</v>
      </c>
      <c r="BQ351" s="74">
        <v>0</v>
      </c>
      <c r="BR351" s="74">
        <v>0</v>
      </c>
      <c r="BS351" s="74">
        <v>0</v>
      </c>
      <c r="BT351" s="74">
        <v>0</v>
      </c>
      <c r="BU351" s="74">
        <v>0</v>
      </c>
      <c r="BV351" s="74">
        <v>0</v>
      </c>
      <c r="BW351" s="110">
        <f t="shared" si="46"/>
        <v>0</v>
      </c>
      <c r="BX351" s="110">
        <f t="shared" si="47"/>
        <v>0</v>
      </c>
      <c r="BY351" s="114"/>
      <c r="BZ351" s="114"/>
      <c r="CA351" s="114"/>
      <c r="CB351" s="114"/>
      <c r="CC351" s="114"/>
      <c r="CD351" s="114"/>
      <c r="CE351" s="114"/>
      <c r="CF351" s="114"/>
      <c r="CG351" s="114"/>
      <c r="CH351" s="114"/>
      <c r="CI351" s="114"/>
      <c r="CJ351" s="114"/>
      <c r="CK351" s="114"/>
      <c r="CL351" s="114"/>
      <c r="CM351" s="114"/>
      <c r="CN351" s="114"/>
      <c r="CO351" s="114"/>
      <c r="CP351" s="114"/>
      <c r="CQ351" s="114"/>
      <c r="CR351" s="114"/>
      <c r="CS351" s="114"/>
      <c r="CT351" s="114"/>
      <c r="CU351" s="114"/>
      <c r="CV351" s="114"/>
      <c r="CW351" s="114"/>
      <c r="CX351" s="114"/>
      <c r="CY351" s="114"/>
      <c r="CZ351" s="114"/>
      <c r="DA351" s="114"/>
      <c r="DB351" s="114"/>
      <c r="DC351" s="114"/>
      <c r="DD351" s="114"/>
      <c r="DE351" s="114"/>
      <c r="DF351" s="114"/>
      <c r="DG351" s="114"/>
      <c r="DH351" s="114"/>
      <c r="DI351" s="114"/>
      <c r="DJ351" s="114"/>
      <c r="DK351" s="114"/>
      <c r="DL351" s="114"/>
      <c r="DM351" s="114"/>
      <c r="DN351" s="114"/>
      <c r="DO351" s="114"/>
      <c r="DP351" s="114"/>
      <c r="DQ351" s="114"/>
      <c r="DR351" s="114"/>
      <c r="DS351" s="114"/>
      <c r="DT351" s="114"/>
      <c r="DU351" s="114"/>
      <c r="DV351" s="114"/>
      <c r="DW351" s="114"/>
      <c r="DX351" s="114"/>
      <c r="DY351" s="114"/>
      <c r="DZ351" s="114"/>
      <c r="EA351" s="114"/>
      <c r="EB351" s="114"/>
      <c r="EC351" s="114"/>
      <c r="ED351" s="114"/>
      <c r="EE351" s="114"/>
      <c r="EF351" s="114"/>
      <c r="EG351" s="114"/>
      <c r="EH351" s="114"/>
      <c r="EI351" s="114"/>
      <c r="EJ351" s="114"/>
      <c r="EK351" s="114"/>
      <c r="EL351" s="114"/>
      <c r="EM351" s="114"/>
      <c r="EN351" s="114"/>
      <c r="EO351" s="114"/>
      <c r="EP351" s="114"/>
      <c r="EQ351" s="114"/>
      <c r="ER351" s="114"/>
      <c r="ES351" s="114"/>
      <c r="ET351" s="114"/>
      <c r="EU351" s="114"/>
      <c r="EV351" s="114"/>
      <c r="EW351" s="114"/>
      <c r="EX351" s="114"/>
      <c r="EY351" s="114"/>
      <c r="EZ351" s="114"/>
      <c r="FA351" s="114"/>
      <c r="FB351" s="114"/>
      <c r="FC351" s="114"/>
      <c r="FD351" s="114"/>
      <c r="FE351" s="114"/>
      <c r="FF351" s="114"/>
      <c r="FG351" s="114"/>
      <c r="FH351" s="114"/>
      <c r="FI351" s="114"/>
      <c r="FJ351" s="114"/>
      <c r="FK351" s="114"/>
      <c r="FL351" s="114"/>
      <c r="FM351" s="114"/>
      <c r="FN351" s="114"/>
      <c r="FO351" s="114"/>
      <c r="FP351" s="114"/>
      <c r="FQ351" s="114"/>
      <c r="FR351" s="114"/>
      <c r="FS351" s="114"/>
      <c r="FT351" s="114"/>
      <c r="FU351" s="114"/>
      <c r="FV351" s="114"/>
      <c r="FW351" s="114"/>
      <c r="FX351" s="114"/>
      <c r="FY351" s="114"/>
      <c r="FZ351" s="114"/>
      <c r="GA351" s="114"/>
      <c r="GB351" s="114"/>
      <c r="GC351" s="114"/>
      <c r="GD351" s="114"/>
      <c r="GE351" s="114"/>
      <c r="GF351" s="114"/>
      <c r="GG351" s="114"/>
      <c r="GH351" s="114"/>
      <c r="GI351" s="114"/>
      <c r="GJ351" s="114"/>
      <c r="GK351" s="114"/>
      <c r="GL351" s="114"/>
      <c r="GM351" s="114"/>
      <c r="GN351" s="114"/>
      <c r="GO351" s="114"/>
      <c r="GP351" s="114"/>
      <c r="GQ351" s="114"/>
      <c r="GR351" s="114"/>
      <c r="GS351" s="114"/>
      <c r="GT351" s="114"/>
      <c r="GU351" s="114"/>
      <c r="GV351" s="114"/>
      <c r="GW351" s="114"/>
      <c r="GX351" s="114"/>
      <c r="GY351" s="114"/>
      <c r="GZ351" s="114"/>
      <c r="HA351" s="114"/>
      <c r="HB351" s="114"/>
      <c r="HC351" s="114"/>
      <c r="HD351" s="114"/>
      <c r="HE351" s="114"/>
      <c r="HF351" s="114"/>
      <c r="HG351" s="114"/>
      <c r="HH351" s="114"/>
      <c r="HI351" s="114"/>
      <c r="HJ351" s="114"/>
      <c r="HK351" s="114"/>
      <c r="HL351" s="114"/>
      <c r="HM351" s="114"/>
      <c r="HN351" s="114"/>
      <c r="HO351" s="114"/>
      <c r="HP351" s="114"/>
      <c r="HQ351" s="114"/>
      <c r="HR351" s="114"/>
      <c r="HS351" s="114"/>
      <c r="HT351" s="114"/>
      <c r="HU351" s="114"/>
      <c r="HV351" s="114"/>
      <c r="HW351" s="114"/>
      <c r="HX351" s="114"/>
      <c r="HY351" s="114"/>
      <c r="HZ351" s="114"/>
      <c r="IA351" s="114"/>
      <c r="IB351" s="114"/>
      <c r="IC351" s="114"/>
      <c r="ID351" s="114"/>
      <c r="IE351" s="114"/>
      <c r="IF351" s="114"/>
      <c r="IG351" s="114"/>
      <c r="IH351" s="114"/>
      <c r="II351" s="114"/>
      <c r="IJ351" s="114"/>
      <c r="IK351" s="114"/>
      <c r="IL351" s="114"/>
      <c r="IM351" s="114"/>
      <c r="IN351" s="114"/>
      <c r="IO351" s="114"/>
      <c r="IP351" s="114"/>
      <c r="IQ351" s="114"/>
      <c r="IR351" s="114"/>
      <c r="IS351" s="114"/>
      <c r="IT351" s="114"/>
      <c r="IU351" s="114"/>
      <c r="IV351" s="114"/>
    </row>
    <row r="352" spans="1:256" s="52" customFormat="1" ht="20.25" customHeight="1" x14ac:dyDescent="0.15">
      <c r="A352" s="252"/>
      <c r="B352" s="90" t="s">
        <v>17</v>
      </c>
      <c r="C352" s="91">
        <f>C342+C343+C344+C345+C346+C347+C348+C349+C350+C351</f>
        <v>3913.5844950005999</v>
      </c>
      <c r="D352" s="91">
        <f t="shared" ref="D352:BO352" si="52">D342+D343+D344+D345+D346+D347+D348+D349+D350+D351</f>
        <v>10016</v>
      </c>
      <c r="E352" s="91">
        <f>C352/各地承保!D350*100</f>
        <v>39.002447064448496</v>
      </c>
      <c r="F352" s="91">
        <f t="shared" si="52"/>
        <v>15388.535093999999</v>
      </c>
      <c r="G352" s="91">
        <f t="shared" si="52"/>
        <v>6332</v>
      </c>
      <c r="H352" s="91">
        <f t="shared" si="52"/>
        <v>4.4655000000000005</v>
      </c>
      <c r="I352" s="91">
        <f t="shared" si="52"/>
        <v>11</v>
      </c>
      <c r="J352" s="91">
        <f t="shared" si="52"/>
        <v>13.2</v>
      </c>
      <c r="K352" s="91">
        <f t="shared" si="52"/>
        <v>5</v>
      </c>
      <c r="L352" s="91">
        <f t="shared" si="52"/>
        <v>3216.8887704397994</v>
      </c>
      <c r="M352" s="91">
        <f t="shared" si="52"/>
        <v>6385</v>
      </c>
      <c r="N352" s="91">
        <f>L352/各地承保!N350*100</f>
        <v>39.008118936713302</v>
      </c>
      <c r="O352" s="91">
        <f t="shared" si="52"/>
        <v>12672.364226999998</v>
      </c>
      <c r="P352" s="91">
        <f t="shared" si="52"/>
        <v>4401</v>
      </c>
      <c r="Q352" s="91">
        <f t="shared" si="52"/>
        <v>384.63719599999996</v>
      </c>
      <c r="R352" s="91">
        <f t="shared" si="52"/>
        <v>583</v>
      </c>
      <c r="S352" s="91">
        <f>Q352/各地承保!T350*100</f>
        <v>174.44316920849531</v>
      </c>
      <c r="T352" s="91">
        <f t="shared" si="52"/>
        <v>1027.0706929999999</v>
      </c>
      <c r="U352" s="91">
        <f t="shared" si="52"/>
        <v>563</v>
      </c>
      <c r="V352" s="91">
        <f t="shared" si="52"/>
        <v>3146.6147784397995</v>
      </c>
      <c r="W352" s="91">
        <f t="shared" si="52"/>
        <v>6101</v>
      </c>
      <c r="X352" s="91">
        <f>V352/各地承保!Z350*100</f>
        <v>38.775430331937635</v>
      </c>
      <c r="Y352" s="91">
        <f t="shared" si="52"/>
        <v>12371.354489999998</v>
      </c>
      <c r="Z352" s="91">
        <f t="shared" si="52"/>
        <v>4284</v>
      </c>
      <c r="AA352" s="91">
        <f t="shared" si="52"/>
        <v>67.411479999999997</v>
      </c>
      <c r="AB352" s="91">
        <f t="shared" si="52"/>
        <v>260</v>
      </c>
      <c r="AC352" s="91">
        <f t="shared" si="52"/>
        <v>245.20824999999999</v>
      </c>
      <c r="AD352" s="91">
        <f t="shared" si="52"/>
        <v>98</v>
      </c>
      <c r="AE352" s="91">
        <f t="shared" si="52"/>
        <v>2.8624000000000001</v>
      </c>
      <c r="AF352" s="91">
        <f t="shared" si="52"/>
        <v>24</v>
      </c>
      <c r="AG352" s="91">
        <f t="shared" si="52"/>
        <v>55.801520000000004</v>
      </c>
      <c r="AH352" s="91">
        <f t="shared" si="52"/>
        <v>19</v>
      </c>
      <c r="AI352" s="91">
        <f t="shared" si="52"/>
        <v>350.56293233780002</v>
      </c>
      <c r="AJ352" s="91">
        <f t="shared" si="52"/>
        <v>2611</v>
      </c>
      <c r="AK352" s="91">
        <f t="shared" si="52"/>
        <v>484.590509</v>
      </c>
      <c r="AL352" s="91">
        <f t="shared" si="52"/>
        <v>1499</v>
      </c>
      <c r="AM352" s="91">
        <f t="shared" si="52"/>
        <v>336.41925933890002</v>
      </c>
      <c r="AN352" s="91">
        <f t="shared" si="52"/>
        <v>2515</v>
      </c>
      <c r="AO352" s="91">
        <f t="shared" si="52"/>
        <v>483.49910899999998</v>
      </c>
      <c r="AP352" s="91">
        <f t="shared" si="52"/>
        <v>1495</v>
      </c>
      <c r="AQ352" s="91">
        <f t="shared" si="52"/>
        <v>0.31</v>
      </c>
      <c r="AR352" s="91">
        <f t="shared" si="52"/>
        <v>1</v>
      </c>
      <c r="AS352" s="91">
        <f t="shared" si="52"/>
        <v>6.5312619999999999</v>
      </c>
      <c r="AT352" s="91">
        <f t="shared" si="52"/>
        <v>15</v>
      </c>
      <c r="AU352" s="91">
        <f t="shared" si="52"/>
        <v>0</v>
      </c>
      <c r="AV352" s="91">
        <f t="shared" si="52"/>
        <v>0</v>
      </c>
      <c r="AW352" s="91">
        <f t="shared" si="52"/>
        <v>103.693342</v>
      </c>
      <c r="AX352" s="91">
        <f t="shared" si="52"/>
        <v>8</v>
      </c>
      <c r="AY352" s="91">
        <f t="shared" si="52"/>
        <v>0</v>
      </c>
      <c r="AZ352" s="91">
        <f t="shared" si="52"/>
        <v>0</v>
      </c>
      <c r="BA352" s="91">
        <f t="shared" si="52"/>
        <v>0</v>
      </c>
      <c r="BB352" s="91">
        <f t="shared" si="52"/>
        <v>0</v>
      </c>
      <c r="BC352" s="91">
        <f t="shared" si="52"/>
        <v>0</v>
      </c>
      <c r="BD352" s="91">
        <f t="shared" si="52"/>
        <v>0</v>
      </c>
      <c r="BE352" s="91">
        <f t="shared" si="52"/>
        <v>140</v>
      </c>
      <c r="BF352" s="91">
        <f t="shared" si="52"/>
        <v>1</v>
      </c>
      <c r="BG352" s="91">
        <f t="shared" si="52"/>
        <v>80.227227977300004</v>
      </c>
      <c r="BH352" s="91">
        <f t="shared" si="52"/>
        <v>34</v>
      </c>
      <c r="BI352" s="91">
        <f t="shared" si="52"/>
        <v>1077.6611429999998</v>
      </c>
      <c r="BJ352" s="91">
        <f t="shared" si="52"/>
        <v>142</v>
      </c>
      <c r="BK352" s="91">
        <f t="shared" si="52"/>
        <v>227.33948761190001</v>
      </c>
      <c r="BL352" s="91">
        <f t="shared" si="52"/>
        <v>761</v>
      </c>
      <c r="BM352" s="91">
        <f t="shared" si="52"/>
        <v>856.95642799999996</v>
      </c>
      <c r="BN352" s="91">
        <f t="shared" si="52"/>
        <v>240</v>
      </c>
      <c r="BO352" s="91">
        <f t="shared" si="52"/>
        <v>33.791200633799996</v>
      </c>
      <c r="BP352" s="91">
        <f t="shared" ref="BP352:BV352" si="53">BP342+BP343+BP344+BP345+BP346+BP347+BP348+BP349+BP350+BP351</f>
        <v>213</v>
      </c>
      <c r="BQ352" s="91">
        <f t="shared" si="53"/>
        <v>33.038182999999997</v>
      </c>
      <c r="BR352" s="91">
        <f t="shared" si="53"/>
        <v>20</v>
      </c>
      <c r="BS352" s="91">
        <f t="shared" si="53"/>
        <v>2.9082292130055965E-13</v>
      </c>
      <c r="BT352" s="91">
        <f t="shared" si="53"/>
        <v>0</v>
      </c>
      <c r="BU352" s="91">
        <f t="shared" si="53"/>
        <v>0.49999999999847278</v>
      </c>
      <c r="BV352" s="91">
        <f t="shared" si="53"/>
        <v>1</v>
      </c>
      <c r="BW352" s="110">
        <f t="shared" si="46"/>
        <v>3913.5851190006001</v>
      </c>
      <c r="BX352" s="110">
        <f t="shared" si="47"/>
        <v>-6.2400000024354085E-4</v>
      </c>
      <c r="BY352" s="56"/>
      <c r="BZ352" s="56"/>
      <c r="CA352" s="56"/>
      <c r="CB352" s="56"/>
      <c r="CC352" s="56"/>
      <c r="CD352" s="56"/>
      <c r="CE352" s="56"/>
      <c r="CF352" s="56"/>
      <c r="CG352" s="56"/>
      <c r="CH352" s="56"/>
      <c r="CI352" s="56"/>
      <c r="CJ352" s="56"/>
      <c r="CK352" s="56"/>
      <c r="CL352" s="56"/>
      <c r="CM352" s="56"/>
      <c r="CN352" s="56"/>
      <c r="CO352" s="56"/>
      <c r="CP352" s="56"/>
      <c r="CQ352" s="56"/>
      <c r="CR352" s="56"/>
      <c r="CS352" s="56"/>
      <c r="CT352" s="56"/>
      <c r="CU352" s="56"/>
      <c r="CV352" s="56"/>
      <c r="CW352" s="56"/>
      <c r="CX352" s="56"/>
      <c r="CY352" s="56"/>
      <c r="CZ352" s="56"/>
      <c r="DA352" s="56"/>
      <c r="DB352" s="56"/>
      <c r="DC352" s="56"/>
      <c r="DD352" s="56"/>
      <c r="DE352" s="56"/>
      <c r="DF352" s="56"/>
      <c r="DG352" s="56"/>
      <c r="DH352" s="56"/>
      <c r="DI352" s="56"/>
      <c r="DJ352" s="56"/>
      <c r="DK352" s="56"/>
      <c r="DL352" s="56"/>
      <c r="DM352" s="56"/>
      <c r="DN352" s="56"/>
      <c r="DO352" s="56"/>
      <c r="DP352" s="56"/>
      <c r="DQ352" s="56"/>
      <c r="DR352" s="56"/>
      <c r="DS352" s="56"/>
      <c r="DT352" s="56"/>
      <c r="DU352" s="56"/>
      <c r="DV352" s="56"/>
      <c r="DW352" s="56"/>
      <c r="DX352" s="56"/>
      <c r="DY352" s="56"/>
      <c r="DZ352" s="56"/>
      <c r="EA352" s="56"/>
      <c r="EB352" s="56"/>
      <c r="EC352" s="56"/>
      <c r="ED352" s="56"/>
      <c r="EE352" s="56"/>
      <c r="EF352" s="56"/>
      <c r="EG352" s="56"/>
      <c r="EH352" s="56"/>
      <c r="EI352" s="56"/>
      <c r="EJ352" s="56"/>
      <c r="EK352" s="56"/>
      <c r="EL352" s="56"/>
      <c r="EM352" s="56"/>
      <c r="EN352" s="56"/>
      <c r="EO352" s="56"/>
      <c r="EP352" s="56"/>
      <c r="EQ352" s="56"/>
      <c r="ER352" s="56"/>
      <c r="ES352" s="56"/>
      <c r="ET352" s="56"/>
      <c r="EU352" s="56"/>
      <c r="EV352" s="56"/>
      <c r="EW352" s="56"/>
      <c r="EX352" s="56"/>
      <c r="EY352" s="56"/>
      <c r="EZ352" s="56"/>
      <c r="FA352" s="56"/>
      <c r="FB352" s="56"/>
      <c r="FC352" s="56"/>
      <c r="FD352" s="56"/>
      <c r="FE352" s="56"/>
      <c r="FF352" s="56"/>
      <c r="FG352" s="56"/>
      <c r="FH352" s="56"/>
      <c r="FI352" s="56"/>
      <c r="FJ352" s="56"/>
      <c r="FK352" s="56"/>
      <c r="FL352" s="56"/>
      <c r="FM352" s="56"/>
      <c r="FN352" s="56"/>
      <c r="FO352" s="56"/>
      <c r="FP352" s="56"/>
      <c r="FQ352" s="56"/>
      <c r="FR352" s="56"/>
      <c r="FS352" s="56"/>
      <c r="FT352" s="56"/>
      <c r="FU352" s="56"/>
      <c r="FV352" s="56"/>
      <c r="FW352" s="56"/>
      <c r="FX352" s="56"/>
      <c r="FY352" s="56"/>
      <c r="FZ352" s="56"/>
      <c r="GA352" s="56"/>
      <c r="GB352" s="56"/>
      <c r="GC352" s="56"/>
      <c r="GD352" s="56"/>
      <c r="GE352" s="56"/>
      <c r="GF352" s="56"/>
      <c r="GG352" s="56"/>
      <c r="GH352" s="56"/>
      <c r="GI352" s="56"/>
      <c r="GJ352" s="56"/>
      <c r="GK352" s="56"/>
      <c r="GL352" s="56"/>
      <c r="GM352" s="56"/>
      <c r="GN352" s="56"/>
      <c r="GO352" s="56"/>
      <c r="GP352" s="56"/>
      <c r="GQ352" s="56"/>
      <c r="GR352" s="56"/>
      <c r="GS352" s="56"/>
      <c r="GT352" s="56"/>
      <c r="GU352" s="56"/>
      <c r="GV352" s="56"/>
      <c r="GW352" s="56"/>
      <c r="GX352" s="56"/>
      <c r="GY352" s="56"/>
      <c r="GZ352" s="56"/>
      <c r="HA352" s="56"/>
      <c r="HB352" s="56"/>
      <c r="HC352" s="56"/>
      <c r="HD352" s="56"/>
      <c r="HE352" s="56"/>
      <c r="HF352" s="56"/>
      <c r="HG352" s="56"/>
      <c r="HH352" s="56"/>
      <c r="HI352" s="56"/>
      <c r="HJ352" s="56"/>
      <c r="HK352" s="56"/>
      <c r="HL352" s="56"/>
      <c r="HM352" s="56"/>
      <c r="HN352" s="56"/>
      <c r="HO352" s="56"/>
      <c r="HP352" s="56"/>
      <c r="HQ352" s="56"/>
      <c r="HR352" s="56"/>
      <c r="HS352" s="56"/>
      <c r="HT352" s="56"/>
      <c r="HU352" s="56"/>
      <c r="HV352" s="56"/>
      <c r="HW352" s="56"/>
      <c r="HX352" s="56"/>
      <c r="HY352" s="56"/>
      <c r="HZ352" s="56"/>
      <c r="IA352" s="56"/>
      <c r="IB352" s="56"/>
      <c r="IC352" s="56"/>
      <c r="ID352" s="56"/>
      <c r="IE352" s="56"/>
      <c r="IF352" s="56"/>
      <c r="IG352" s="56"/>
      <c r="IH352" s="56"/>
      <c r="II352" s="56"/>
      <c r="IJ352" s="56"/>
      <c r="IK352" s="56"/>
      <c r="IL352" s="56"/>
      <c r="IM352" s="56"/>
      <c r="IN352" s="56"/>
      <c r="IO352" s="56"/>
      <c r="IP352" s="56"/>
      <c r="IQ352" s="56"/>
      <c r="IR352" s="56"/>
      <c r="IS352" s="56"/>
      <c r="IT352" s="56"/>
      <c r="IU352" s="56"/>
      <c r="IV352" s="56"/>
    </row>
    <row r="353" spans="1:256" s="52" customFormat="1" ht="20.25" customHeight="1" x14ac:dyDescent="0.15">
      <c r="A353" s="259" t="s">
        <v>95</v>
      </c>
      <c r="B353" s="92" t="s">
        <v>74</v>
      </c>
      <c r="C353" s="74">
        <v>92698.522591999994</v>
      </c>
      <c r="D353" s="74">
        <v>234221</v>
      </c>
      <c r="E353" s="74">
        <v>48.690253678482797</v>
      </c>
      <c r="F353" s="74">
        <v>347740.85204899998</v>
      </c>
      <c r="G353" s="74">
        <v>99125</v>
      </c>
      <c r="H353" s="74">
        <v>2095.8256230000002</v>
      </c>
      <c r="I353" s="74">
        <v>267</v>
      </c>
      <c r="J353" s="74">
        <v>26502.076719000001</v>
      </c>
      <c r="K353" s="74">
        <v>1114</v>
      </c>
      <c r="L353" s="74">
        <v>66497.957116999998</v>
      </c>
      <c r="M353" s="74">
        <v>97701</v>
      </c>
      <c r="N353" s="74"/>
      <c r="O353" s="74">
        <v>262712.73889500002</v>
      </c>
      <c r="P353" s="74">
        <v>79946</v>
      </c>
      <c r="Q353" s="74">
        <v>1574.6328699999999</v>
      </c>
      <c r="R353" s="74">
        <v>1540</v>
      </c>
      <c r="S353" s="74"/>
      <c r="T353" s="74">
        <v>7728.7722530000001</v>
      </c>
      <c r="U353" s="74">
        <v>1795</v>
      </c>
      <c r="V353" s="74">
        <v>65577.707192000002</v>
      </c>
      <c r="W353" s="74">
        <v>95536</v>
      </c>
      <c r="X353" s="74"/>
      <c r="Y353" s="74">
        <v>255958.77582800001</v>
      </c>
      <c r="Z353" s="74">
        <v>77666</v>
      </c>
      <c r="AA353" s="74">
        <v>796.175568</v>
      </c>
      <c r="AB353" s="74">
        <v>1836</v>
      </c>
      <c r="AC353" s="74">
        <v>5265.628291</v>
      </c>
      <c r="AD353" s="74">
        <v>1883</v>
      </c>
      <c r="AE353" s="74">
        <v>124.07435700000001</v>
      </c>
      <c r="AF353" s="74">
        <v>329</v>
      </c>
      <c r="AG353" s="74">
        <v>1488.3347759999999</v>
      </c>
      <c r="AH353" s="74">
        <v>397</v>
      </c>
      <c r="AI353" s="74">
        <v>7623.6489089999995</v>
      </c>
      <c r="AJ353" s="74">
        <v>67605</v>
      </c>
      <c r="AK353" s="74">
        <v>3585.6997839999999</v>
      </c>
      <c r="AL353" s="74">
        <v>7204</v>
      </c>
      <c r="AM353" s="74">
        <v>7605.5079589999996</v>
      </c>
      <c r="AN353" s="74">
        <v>67480</v>
      </c>
      <c r="AO353" s="74">
        <v>3572.6311580000001</v>
      </c>
      <c r="AP353" s="74">
        <v>7192</v>
      </c>
      <c r="AQ353" s="74">
        <v>428.28387800000002</v>
      </c>
      <c r="AR353" s="74">
        <v>1741</v>
      </c>
      <c r="AS353" s="74">
        <v>148.19159999999999</v>
      </c>
      <c r="AT353" s="74">
        <v>183</v>
      </c>
      <c r="AU353" s="74">
        <v>459.288861</v>
      </c>
      <c r="AV353" s="74">
        <v>43</v>
      </c>
      <c r="AW353" s="74">
        <v>5614.942427</v>
      </c>
      <c r="AX353" s="74">
        <v>252</v>
      </c>
      <c r="AY353" s="74">
        <v>291.86556999999999</v>
      </c>
      <c r="AZ353" s="74">
        <v>800</v>
      </c>
      <c r="BA353" s="74">
        <v>5613.8871909999998</v>
      </c>
      <c r="BB353" s="74">
        <v>474</v>
      </c>
      <c r="BC353" s="74">
        <v>70.398267000000004</v>
      </c>
      <c r="BD353" s="74">
        <v>20</v>
      </c>
      <c r="BE353" s="74">
        <v>572.29657699999996</v>
      </c>
      <c r="BF353" s="74">
        <v>40</v>
      </c>
      <c r="BG353" s="74">
        <v>3534.3160699999999</v>
      </c>
      <c r="BH353" s="74">
        <v>1848</v>
      </c>
      <c r="BI353" s="74">
        <v>28335.801812000002</v>
      </c>
      <c r="BJ353" s="74">
        <v>5740</v>
      </c>
      <c r="BK353" s="74">
        <v>3380.0097089999999</v>
      </c>
      <c r="BL353" s="74">
        <v>16412</v>
      </c>
      <c r="BM353" s="74">
        <v>11086.007216</v>
      </c>
      <c r="BN353" s="74">
        <v>3444</v>
      </c>
      <c r="BO353" s="74">
        <v>8201.2988979999991</v>
      </c>
      <c r="BP353" s="74">
        <v>47761</v>
      </c>
      <c r="BQ353" s="74">
        <v>230.05144300000001</v>
      </c>
      <c r="BR353" s="74">
        <v>451</v>
      </c>
      <c r="BS353" s="74">
        <v>115.62969</v>
      </c>
      <c r="BT353" s="74">
        <v>23</v>
      </c>
      <c r="BU353" s="74">
        <v>3339.1583850000202</v>
      </c>
      <c r="BV353" s="74">
        <v>277</v>
      </c>
      <c r="BW353" s="110">
        <f t="shared" si="46"/>
        <v>92698.522591999979</v>
      </c>
      <c r="BX353" s="110">
        <f t="shared" si="47"/>
        <v>0</v>
      </c>
      <c r="BY353" s="56"/>
      <c r="BZ353" s="56"/>
      <c r="CA353" s="56"/>
      <c r="CB353" s="56"/>
      <c r="CC353" s="56"/>
      <c r="CD353" s="56"/>
      <c r="CE353" s="56"/>
      <c r="CF353" s="56"/>
      <c r="CG353" s="56"/>
      <c r="CH353" s="56"/>
      <c r="CI353" s="56"/>
      <c r="CJ353" s="56"/>
      <c r="CK353" s="56"/>
      <c r="CL353" s="56"/>
      <c r="CM353" s="56"/>
      <c r="CN353" s="56"/>
      <c r="CO353" s="56"/>
      <c r="CP353" s="56"/>
      <c r="CQ353" s="56"/>
      <c r="CR353" s="56"/>
      <c r="CS353" s="56"/>
      <c r="CT353" s="56"/>
      <c r="CU353" s="56"/>
      <c r="CV353" s="56"/>
      <c r="CW353" s="56"/>
      <c r="CX353" s="56"/>
      <c r="CY353" s="56"/>
      <c r="CZ353" s="56"/>
      <c r="DA353" s="56"/>
      <c r="DB353" s="56"/>
      <c r="DC353" s="56"/>
      <c r="DD353" s="56"/>
      <c r="DE353" s="56"/>
      <c r="DF353" s="56"/>
      <c r="DG353" s="56"/>
      <c r="DH353" s="56"/>
      <c r="DI353" s="56"/>
      <c r="DJ353" s="56"/>
      <c r="DK353" s="56"/>
      <c r="DL353" s="56"/>
      <c r="DM353" s="56"/>
      <c r="DN353" s="56"/>
      <c r="DO353" s="56"/>
      <c r="DP353" s="56"/>
      <c r="DQ353" s="56"/>
      <c r="DR353" s="56"/>
      <c r="DS353" s="56"/>
      <c r="DT353" s="56"/>
      <c r="DU353" s="56"/>
      <c r="DV353" s="56"/>
      <c r="DW353" s="56"/>
      <c r="DX353" s="56"/>
      <c r="DY353" s="56"/>
      <c r="DZ353" s="56"/>
      <c r="EA353" s="56"/>
      <c r="EB353" s="56"/>
      <c r="EC353" s="56"/>
      <c r="ED353" s="56"/>
      <c r="EE353" s="56"/>
      <c r="EF353" s="56"/>
      <c r="EG353" s="56"/>
      <c r="EH353" s="56"/>
      <c r="EI353" s="56"/>
      <c r="EJ353" s="56"/>
      <c r="EK353" s="56"/>
      <c r="EL353" s="56"/>
      <c r="EM353" s="56"/>
      <c r="EN353" s="56"/>
      <c r="EO353" s="56"/>
      <c r="EP353" s="56"/>
      <c r="EQ353" s="56"/>
      <c r="ER353" s="56"/>
      <c r="ES353" s="56"/>
      <c r="ET353" s="56"/>
      <c r="EU353" s="56"/>
      <c r="EV353" s="56"/>
      <c r="EW353" s="56"/>
      <c r="EX353" s="56"/>
      <c r="EY353" s="56"/>
      <c r="EZ353" s="56"/>
      <c r="FA353" s="56"/>
      <c r="FB353" s="56"/>
      <c r="FC353" s="56"/>
      <c r="FD353" s="56"/>
      <c r="FE353" s="56"/>
      <c r="FF353" s="56"/>
      <c r="FG353" s="56"/>
      <c r="FH353" s="56"/>
      <c r="FI353" s="56"/>
      <c r="FJ353" s="56"/>
      <c r="FK353" s="56"/>
      <c r="FL353" s="56"/>
      <c r="FM353" s="56"/>
      <c r="FN353" s="56"/>
      <c r="FO353" s="56"/>
      <c r="FP353" s="56"/>
      <c r="FQ353" s="56"/>
      <c r="FR353" s="56"/>
      <c r="FS353" s="56"/>
      <c r="FT353" s="56"/>
      <c r="FU353" s="56"/>
      <c r="FV353" s="56"/>
      <c r="FW353" s="56"/>
      <c r="FX353" s="56"/>
      <c r="FY353" s="56"/>
      <c r="FZ353" s="56"/>
      <c r="GA353" s="56"/>
      <c r="GB353" s="56"/>
      <c r="GC353" s="56"/>
      <c r="GD353" s="56"/>
      <c r="GE353" s="56"/>
      <c r="GF353" s="56"/>
      <c r="GG353" s="56"/>
      <c r="GH353" s="56"/>
      <c r="GI353" s="56"/>
      <c r="GJ353" s="56"/>
      <c r="GK353" s="56"/>
      <c r="GL353" s="56"/>
      <c r="GM353" s="56"/>
      <c r="GN353" s="56"/>
      <c r="GO353" s="56"/>
      <c r="GP353" s="56"/>
      <c r="GQ353" s="56"/>
      <c r="GR353" s="56"/>
      <c r="GS353" s="56"/>
      <c r="GT353" s="56"/>
      <c r="GU353" s="56"/>
      <c r="GV353" s="56"/>
      <c r="GW353" s="56"/>
      <c r="GX353" s="56"/>
      <c r="GY353" s="56"/>
      <c r="GZ353" s="56"/>
      <c r="HA353" s="56"/>
      <c r="HB353" s="56"/>
      <c r="HC353" s="56"/>
      <c r="HD353" s="56"/>
      <c r="HE353" s="56"/>
      <c r="HF353" s="56"/>
      <c r="HG353" s="56"/>
      <c r="HH353" s="56"/>
      <c r="HI353" s="56"/>
      <c r="HJ353" s="56"/>
      <c r="HK353" s="56"/>
      <c r="HL353" s="56"/>
      <c r="HM353" s="56"/>
      <c r="HN353" s="56"/>
      <c r="HO353" s="56"/>
      <c r="HP353" s="56"/>
      <c r="HQ353" s="56"/>
      <c r="HR353" s="56"/>
      <c r="HS353" s="56"/>
      <c r="HT353" s="56"/>
      <c r="HU353" s="56"/>
      <c r="HV353" s="56"/>
      <c r="HW353" s="56"/>
      <c r="HX353" s="56"/>
      <c r="HY353" s="56"/>
      <c r="HZ353" s="56"/>
      <c r="IA353" s="56"/>
      <c r="IB353" s="56"/>
      <c r="IC353" s="56"/>
      <c r="ID353" s="56"/>
      <c r="IE353" s="56"/>
      <c r="IF353" s="56"/>
      <c r="IG353" s="56"/>
      <c r="IH353" s="56"/>
      <c r="II353" s="56"/>
      <c r="IJ353" s="56"/>
      <c r="IK353" s="56"/>
      <c r="IL353" s="56"/>
      <c r="IM353" s="56"/>
      <c r="IN353" s="56"/>
      <c r="IO353" s="56"/>
      <c r="IP353" s="56"/>
      <c r="IQ353" s="56"/>
      <c r="IR353" s="56"/>
      <c r="IS353" s="56"/>
      <c r="IT353" s="56"/>
      <c r="IU353" s="56"/>
      <c r="IV353" s="56"/>
    </row>
    <row r="354" spans="1:256" s="53" customFormat="1" ht="20.25" customHeight="1" x14ac:dyDescent="0.15">
      <c r="A354" s="259"/>
      <c r="B354" s="69" t="s">
        <v>31</v>
      </c>
      <c r="C354" s="74">
        <v>13755.868806</v>
      </c>
      <c r="D354" s="74">
        <v>27009</v>
      </c>
      <c r="E354" s="74">
        <v>33.971198553830298</v>
      </c>
      <c r="F354" s="74">
        <v>61931.408603000003</v>
      </c>
      <c r="G354" s="74">
        <v>18191</v>
      </c>
      <c r="H354" s="74">
        <v>98.627713999999997</v>
      </c>
      <c r="I354" s="74">
        <v>40</v>
      </c>
      <c r="J354" s="74">
        <v>3104.5411960000001</v>
      </c>
      <c r="K354" s="74">
        <v>221</v>
      </c>
      <c r="L354" s="74">
        <v>12418.680297999999</v>
      </c>
      <c r="M354" s="74">
        <v>22078</v>
      </c>
      <c r="N354" s="74">
        <v>41.7155672715961</v>
      </c>
      <c r="O354" s="74">
        <v>37430.763610000002</v>
      </c>
      <c r="P354" s="74">
        <v>11208</v>
      </c>
      <c r="Q354" s="74">
        <v>1111.2603389999999</v>
      </c>
      <c r="R354" s="74">
        <v>2081</v>
      </c>
      <c r="S354" s="74">
        <v>29.032018757536498</v>
      </c>
      <c r="T354" s="74">
        <v>2781.808826</v>
      </c>
      <c r="U354" s="74">
        <v>934</v>
      </c>
      <c r="V354" s="74">
        <v>12343.930179000001</v>
      </c>
      <c r="W354" s="74">
        <v>21851</v>
      </c>
      <c r="X354" s="74">
        <v>41.625370256424297</v>
      </c>
      <c r="Y354" s="74">
        <v>36957.313400999999</v>
      </c>
      <c r="Z354" s="74">
        <v>11050</v>
      </c>
      <c r="AA354" s="74">
        <v>59.752119</v>
      </c>
      <c r="AB354" s="74">
        <v>201</v>
      </c>
      <c r="AC354" s="74">
        <v>389.07442800000001</v>
      </c>
      <c r="AD354" s="74">
        <v>137</v>
      </c>
      <c r="AE354" s="74">
        <v>14.997999999999999</v>
      </c>
      <c r="AF354" s="74">
        <v>26</v>
      </c>
      <c r="AG354" s="74">
        <v>84.375781000000003</v>
      </c>
      <c r="AH354" s="74">
        <v>21</v>
      </c>
      <c r="AI354" s="74">
        <v>245.88578200000001</v>
      </c>
      <c r="AJ354" s="74">
        <v>2105</v>
      </c>
      <c r="AK354" s="74">
        <v>268.78360800000002</v>
      </c>
      <c r="AL354" s="74">
        <v>2006</v>
      </c>
      <c r="AM354" s="74">
        <v>245.88578200000001</v>
      </c>
      <c r="AN354" s="74">
        <v>2105</v>
      </c>
      <c r="AO354" s="74">
        <v>268.78360800000002</v>
      </c>
      <c r="AP354" s="74">
        <v>2005</v>
      </c>
      <c r="AQ354" s="74">
        <v>0.64470000000000005</v>
      </c>
      <c r="AR354" s="74">
        <v>10</v>
      </c>
      <c r="AS354" s="74">
        <v>51.514400000000002</v>
      </c>
      <c r="AT354" s="74">
        <v>17</v>
      </c>
      <c r="AU354" s="74">
        <v>246.72236100000001</v>
      </c>
      <c r="AV354" s="74">
        <v>14</v>
      </c>
      <c r="AW354" s="74">
        <v>5334.2232199999999</v>
      </c>
      <c r="AX354" s="74">
        <v>186</v>
      </c>
      <c r="AY354" s="74">
        <v>1.675538</v>
      </c>
      <c r="AZ354" s="74">
        <v>16</v>
      </c>
      <c r="BA354" s="74">
        <v>1087.670795</v>
      </c>
      <c r="BB354" s="74">
        <v>58</v>
      </c>
      <c r="BC354" s="74">
        <v>0</v>
      </c>
      <c r="BD354" s="74">
        <v>0</v>
      </c>
      <c r="BE354" s="74">
        <v>2.2999999999999998</v>
      </c>
      <c r="BF354" s="74">
        <v>2</v>
      </c>
      <c r="BG354" s="74">
        <v>221.43190000000001</v>
      </c>
      <c r="BH354" s="74">
        <v>381</v>
      </c>
      <c r="BI354" s="74">
        <v>6140.5605299999997</v>
      </c>
      <c r="BJ354" s="74">
        <v>2469</v>
      </c>
      <c r="BK354" s="74">
        <v>266.64365500000002</v>
      </c>
      <c r="BL354" s="74">
        <v>345</v>
      </c>
      <c r="BM354" s="74">
        <v>7948.7498370000003</v>
      </c>
      <c r="BN354" s="74">
        <v>1668</v>
      </c>
      <c r="BO354" s="74">
        <v>255.34815800000001</v>
      </c>
      <c r="BP354" s="74">
        <v>2019</v>
      </c>
      <c r="BQ354" s="74">
        <v>509.10140699999999</v>
      </c>
      <c r="BR354" s="74">
        <v>346</v>
      </c>
      <c r="BS354" s="74">
        <v>0.2087</v>
      </c>
      <c r="BT354" s="74">
        <v>1</v>
      </c>
      <c r="BU354" s="74">
        <v>53.2</v>
      </c>
      <c r="BV354" s="74">
        <v>10</v>
      </c>
      <c r="BW354" s="110">
        <f t="shared" si="46"/>
        <v>13755.868805999999</v>
      </c>
      <c r="BX354" s="110">
        <f t="shared" si="47"/>
        <v>0</v>
      </c>
      <c r="BY354" s="114"/>
      <c r="BZ354" s="114"/>
      <c r="CA354" s="114"/>
      <c r="CB354" s="114"/>
      <c r="CC354" s="114"/>
      <c r="CD354" s="114"/>
      <c r="CE354" s="114"/>
      <c r="CF354" s="114"/>
      <c r="CG354" s="114"/>
      <c r="CH354" s="114"/>
      <c r="CI354" s="114"/>
      <c r="CJ354" s="114"/>
      <c r="CK354" s="114"/>
      <c r="CL354" s="114"/>
      <c r="CM354" s="114"/>
      <c r="CN354" s="114"/>
      <c r="CO354" s="114"/>
      <c r="CP354" s="114"/>
      <c r="CQ354" s="114"/>
      <c r="CR354" s="114"/>
      <c r="CS354" s="114"/>
      <c r="CT354" s="114"/>
      <c r="CU354" s="114"/>
      <c r="CV354" s="114"/>
      <c r="CW354" s="114"/>
      <c r="CX354" s="114"/>
      <c r="CY354" s="114"/>
      <c r="CZ354" s="114"/>
      <c r="DA354" s="114"/>
      <c r="DB354" s="114"/>
      <c r="DC354" s="114"/>
      <c r="DD354" s="114"/>
      <c r="DE354" s="114"/>
      <c r="DF354" s="114"/>
      <c r="DG354" s="114"/>
      <c r="DH354" s="114"/>
      <c r="DI354" s="114"/>
      <c r="DJ354" s="114"/>
      <c r="DK354" s="114"/>
      <c r="DL354" s="114"/>
      <c r="DM354" s="114"/>
      <c r="DN354" s="114"/>
      <c r="DO354" s="114"/>
      <c r="DP354" s="114"/>
      <c r="DQ354" s="114"/>
      <c r="DR354" s="114"/>
      <c r="DS354" s="114"/>
      <c r="DT354" s="114"/>
      <c r="DU354" s="114"/>
      <c r="DV354" s="114"/>
      <c r="DW354" s="114"/>
      <c r="DX354" s="114"/>
      <c r="DY354" s="114"/>
      <c r="DZ354" s="114"/>
      <c r="EA354" s="114"/>
      <c r="EB354" s="114"/>
      <c r="EC354" s="114"/>
      <c r="ED354" s="114"/>
      <c r="EE354" s="114"/>
      <c r="EF354" s="114"/>
      <c r="EG354" s="114"/>
      <c r="EH354" s="114"/>
      <c r="EI354" s="114"/>
      <c r="EJ354" s="114"/>
      <c r="EK354" s="114"/>
      <c r="EL354" s="114"/>
      <c r="EM354" s="114"/>
      <c r="EN354" s="114"/>
      <c r="EO354" s="114"/>
      <c r="EP354" s="114"/>
      <c r="EQ354" s="114"/>
      <c r="ER354" s="114"/>
      <c r="ES354" s="114"/>
      <c r="ET354" s="114"/>
      <c r="EU354" s="114"/>
      <c r="EV354" s="114"/>
      <c r="EW354" s="114"/>
      <c r="EX354" s="114"/>
      <c r="EY354" s="114"/>
      <c r="EZ354" s="114"/>
      <c r="FA354" s="114"/>
      <c r="FB354" s="114"/>
      <c r="FC354" s="114"/>
      <c r="FD354" s="114"/>
      <c r="FE354" s="114"/>
      <c r="FF354" s="114"/>
      <c r="FG354" s="114"/>
      <c r="FH354" s="114"/>
      <c r="FI354" s="114"/>
      <c r="FJ354" s="114"/>
      <c r="FK354" s="114"/>
      <c r="FL354" s="114"/>
      <c r="FM354" s="114"/>
      <c r="FN354" s="114"/>
      <c r="FO354" s="114"/>
      <c r="FP354" s="114"/>
      <c r="FQ354" s="114"/>
      <c r="FR354" s="114"/>
      <c r="FS354" s="114"/>
      <c r="FT354" s="114"/>
      <c r="FU354" s="114"/>
      <c r="FV354" s="114"/>
      <c r="FW354" s="114"/>
      <c r="FX354" s="114"/>
      <c r="FY354" s="114"/>
      <c r="FZ354" s="114"/>
      <c r="GA354" s="114"/>
      <c r="GB354" s="114"/>
      <c r="GC354" s="114"/>
      <c r="GD354" s="114"/>
      <c r="GE354" s="114"/>
      <c r="GF354" s="114"/>
      <c r="GG354" s="114"/>
      <c r="GH354" s="114"/>
      <c r="GI354" s="114"/>
      <c r="GJ354" s="114"/>
      <c r="GK354" s="114"/>
      <c r="GL354" s="114"/>
      <c r="GM354" s="114"/>
      <c r="GN354" s="114"/>
      <c r="GO354" s="114"/>
      <c r="GP354" s="114"/>
      <c r="GQ354" s="114"/>
      <c r="GR354" s="114"/>
      <c r="GS354" s="114"/>
      <c r="GT354" s="114"/>
      <c r="GU354" s="114"/>
      <c r="GV354" s="114"/>
      <c r="GW354" s="114"/>
      <c r="GX354" s="114"/>
      <c r="GY354" s="114"/>
      <c r="GZ354" s="114"/>
      <c r="HA354" s="114"/>
      <c r="HB354" s="114"/>
      <c r="HC354" s="114"/>
      <c r="HD354" s="114"/>
      <c r="HE354" s="114"/>
      <c r="HF354" s="114"/>
      <c r="HG354" s="114"/>
      <c r="HH354" s="114"/>
      <c r="HI354" s="114"/>
      <c r="HJ354" s="114"/>
      <c r="HK354" s="114"/>
      <c r="HL354" s="114"/>
      <c r="HM354" s="114"/>
      <c r="HN354" s="114"/>
      <c r="HO354" s="114"/>
      <c r="HP354" s="114"/>
      <c r="HQ354" s="114"/>
      <c r="HR354" s="114"/>
      <c r="HS354" s="114"/>
      <c r="HT354" s="114"/>
      <c r="HU354" s="114"/>
      <c r="HV354" s="114"/>
      <c r="HW354" s="114"/>
      <c r="HX354" s="114"/>
      <c r="HY354" s="114"/>
      <c r="HZ354" s="114"/>
      <c r="IA354" s="114"/>
      <c r="IB354" s="114"/>
      <c r="IC354" s="114"/>
      <c r="ID354" s="114"/>
      <c r="IE354" s="114"/>
      <c r="IF354" s="114"/>
      <c r="IG354" s="114"/>
      <c r="IH354" s="114"/>
      <c r="II354" s="114"/>
      <c r="IJ354" s="114"/>
      <c r="IK354" s="114"/>
      <c r="IL354" s="114"/>
      <c r="IM354" s="114"/>
      <c r="IN354" s="114"/>
      <c r="IO354" s="114"/>
      <c r="IP354" s="114"/>
      <c r="IQ354" s="114"/>
      <c r="IR354" s="114"/>
      <c r="IS354" s="114"/>
      <c r="IT354" s="114"/>
      <c r="IU354" s="114"/>
      <c r="IV354" s="114"/>
    </row>
    <row r="355" spans="1:256" s="54" customFormat="1" ht="20.25" customHeight="1" x14ac:dyDescent="0.15">
      <c r="A355" s="259"/>
      <c r="B355" s="120" t="s">
        <v>32</v>
      </c>
      <c r="C355" s="76">
        <v>54601.07</v>
      </c>
      <c r="D355" s="76">
        <v>89809</v>
      </c>
      <c r="E355" s="76">
        <v>36.180189423159803</v>
      </c>
      <c r="F355" s="76">
        <v>271462.97638299997</v>
      </c>
      <c r="G355" s="76">
        <v>113047</v>
      </c>
      <c r="H355" s="76">
        <v>817.09045800000001</v>
      </c>
      <c r="I355" s="76">
        <v>225</v>
      </c>
      <c r="J355" s="76">
        <v>15769.549574999999</v>
      </c>
      <c r="K355" s="76">
        <v>877</v>
      </c>
      <c r="L355" s="76">
        <v>49512.512408000002</v>
      </c>
      <c r="M355" s="76">
        <v>81689</v>
      </c>
      <c r="N355" s="76">
        <v>43.994944075583703</v>
      </c>
      <c r="O355" s="76">
        <v>229422.70079100001</v>
      </c>
      <c r="P355" s="76">
        <v>92662</v>
      </c>
      <c r="Q355" s="76">
        <v>9297.4844040000007</v>
      </c>
      <c r="R355" s="76">
        <v>15911</v>
      </c>
      <c r="S355" s="76">
        <v>4235.9884992685202</v>
      </c>
      <c r="T355" s="76">
        <v>48714.576306000003</v>
      </c>
      <c r="U355" s="76">
        <v>20690</v>
      </c>
      <c r="V355" s="76">
        <v>49385.092959000001</v>
      </c>
      <c r="W355" s="76">
        <v>81588</v>
      </c>
      <c r="X355" s="76">
        <v>43.920975408319897</v>
      </c>
      <c r="Y355" s="76">
        <v>227675.29503400001</v>
      </c>
      <c r="Z355" s="76">
        <v>91771</v>
      </c>
      <c r="AA355" s="76">
        <v>70.515658999999999</v>
      </c>
      <c r="AB355" s="76">
        <v>79</v>
      </c>
      <c r="AC355" s="76">
        <v>969.70620399999996</v>
      </c>
      <c r="AD355" s="76">
        <v>570</v>
      </c>
      <c r="AE355" s="76">
        <v>56.902900000000002</v>
      </c>
      <c r="AF355" s="76">
        <v>22</v>
      </c>
      <c r="AG355" s="76">
        <v>777.69955300000004</v>
      </c>
      <c r="AH355" s="76">
        <v>321</v>
      </c>
      <c r="AI355" s="76">
        <v>836.59896400000002</v>
      </c>
      <c r="AJ355" s="76">
        <v>3831</v>
      </c>
      <c r="AK355" s="76">
        <v>921.42494799999997</v>
      </c>
      <c r="AL355" s="76">
        <v>1710</v>
      </c>
      <c r="AM355" s="76">
        <v>824.02956400000005</v>
      </c>
      <c r="AN355" s="76">
        <v>3826</v>
      </c>
      <c r="AO355" s="76">
        <v>921.42494799999997</v>
      </c>
      <c r="AP355" s="76">
        <v>1710</v>
      </c>
      <c r="AQ355" s="76">
        <v>103.46066999999999</v>
      </c>
      <c r="AR355" s="76">
        <v>1339</v>
      </c>
      <c r="AS355" s="76">
        <v>526.7944</v>
      </c>
      <c r="AT355" s="76">
        <v>1573</v>
      </c>
      <c r="AU355" s="76">
        <v>277.86966000000001</v>
      </c>
      <c r="AV355" s="76">
        <v>21</v>
      </c>
      <c r="AW355" s="76">
        <v>4977.9195680000003</v>
      </c>
      <c r="AX355" s="76">
        <v>145</v>
      </c>
      <c r="AY355" s="76">
        <v>35.499377000000003</v>
      </c>
      <c r="AZ355" s="76">
        <v>13</v>
      </c>
      <c r="BA355" s="76">
        <v>986.31638099999998</v>
      </c>
      <c r="BB355" s="76">
        <v>60</v>
      </c>
      <c r="BC355" s="76">
        <v>1377.3149519999999</v>
      </c>
      <c r="BD355" s="76">
        <v>3</v>
      </c>
      <c r="BE355" s="76">
        <v>2533.4432649999999</v>
      </c>
      <c r="BF355" s="76">
        <v>32</v>
      </c>
      <c r="BG355" s="76">
        <v>837.86298499999998</v>
      </c>
      <c r="BH355" s="76">
        <v>1158</v>
      </c>
      <c r="BI355" s="76">
        <v>7249.6584460000004</v>
      </c>
      <c r="BJ355" s="76">
        <v>1695</v>
      </c>
      <c r="BK355" s="76">
        <v>542.29422099999999</v>
      </c>
      <c r="BL355" s="76">
        <v>389</v>
      </c>
      <c r="BM355" s="76">
        <v>4736.2561539999997</v>
      </c>
      <c r="BN355" s="76">
        <v>7786</v>
      </c>
      <c r="BO355" s="76">
        <v>227.93151599999999</v>
      </c>
      <c r="BP355" s="76">
        <v>1136</v>
      </c>
      <c r="BQ355" s="76">
        <v>1690.4517350000001</v>
      </c>
      <c r="BR355" s="76">
        <v>6486</v>
      </c>
      <c r="BS355" s="76">
        <v>32.633733000000397</v>
      </c>
      <c r="BT355" s="76">
        <v>5</v>
      </c>
      <c r="BU355" s="76">
        <v>2648.4611199999799</v>
      </c>
      <c r="BV355" s="76">
        <v>21</v>
      </c>
      <c r="BW355" s="110">
        <f t="shared" si="46"/>
        <v>54601.068943999991</v>
      </c>
      <c r="BX355" s="110">
        <f t="shared" si="47"/>
        <v>1.0560000082477927E-3</v>
      </c>
      <c r="BY355" s="128"/>
      <c r="BZ355" s="128"/>
      <c r="CA355" s="128"/>
      <c r="CB355" s="128"/>
      <c r="CC355" s="128"/>
      <c r="CD355" s="128"/>
      <c r="CE355" s="128"/>
      <c r="CF355" s="128"/>
      <c r="CG355" s="128"/>
      <c r="CH355" s="128"/>
      <c r="CI355" s="128"/>
      <c r="CJ355" s="128"/>
      <c r="CK355" s="128"/>
      <c r="CL355" s="128"/>
      <c r="CM355" s="128"/>
      <c r="CN355" s="128"/>
      <c r="CO355" s="128"/>
      <c r="CP355" s="128"/>
      <c r="CQ355" s="128"/>
      <c r="CR355" s="128"/>
      <c r="CS355" s="128"/>
      <c r="CT355" s="128"/>
      <c r="CU355" s="128"/>
      <c r="CV355" s="128"/>
      <c r="CW355" s="128"/>
      <c r="CX355" s="128"/>
      <c r="CY355" s="128"/>
      <c r="CZ355" s="128"/>
      <c r="DA355" s="128"/>
      <c r="DB355" s="128"/>
      <c r="DC355" s="128"/>
      <c r="DD355" s="128"/>
      <c r="DE355" s="128"/>
      <c r="DF355" s="128"/>
      <c r="DG355" s="128"/>
      <c r="DH355" s="128"/>
      <c r="DI355" s="128"/>
      <c r="DJ355" s="128"/>
      <c r="DK355" s="128"/>
      <c r="DL355" s="128"/>
      <c r="DM355" s="128"/>
      <c r="DN355" s="128"/>
      <c r="DO355" s="128"/>
      <c r="DP355" s="128"/>
      <c r="DQ355" s="128"/>
      <c r="DR355" s="128"/>
      <c r="DS355" s="128"/>
      <c r="DT355" s="128"/>
      <c r="DU355" s="128"/>
      <c r="DV355" s="128"/>
      <c r="DW355" s="128"/>
      <c r="DX355" s="128"/>
      <c r="DY355" s="128"/>
      <c r="DZ355" s="128"/>
      <c r="EA355" s="128"/>
      <c r="EB355" s="128"/>
      <c r="EC355" s="128"/>
      <c r="ED355" s="128"/>
      <c r="EE355" s="128"/>
      <c r="EF355" s="128"/>
      <c r="EG355" s="128"/>
      <c r="EH355" s="128"/>
      <c r="EI355" s="128"/>
      <c r="EJ355" s="128"/>
      <c r="EK355" s="128"/>
      <c r="EL355" s="128"/>
      <c r="EM355" s="128"/>
      <c r="EN355" s="128"/>
      <c r="EO355" s="128"/>
      <c r="EP355" s="128"/>
      <c r="EQ355" s="128"/>
      <c r="ER355" s="128"/>
      <c r="ES355" s="128"/>
      <c r="ET355" s="128"/>
      <c r="EU355" s="128"/>
      <c r="EV355" s="128"/>
      <c r="EW355" s="128"/>
      <c r="EX355" s="128"/>
      <c r="EY355" s="128"/>
      <c r="EZ355" s="128"/>
      <c r="FA355" s="128"/>
      <c r="FB355" s="128"/>
      <c r="FC355" s="128"/>
      <c r="FD355" s="128"/>
      <c r="FE355" s="128"/>
      <c r="FF355" s="128"/>
      <c r="FG355" s="128"/>
      <c r="FH355" s="128"/>
      <c r="FI355" s="128"/>
      <c r="FJ355" s="128"/>
      <c r="FK355" s="128"/>
      <c r="FL355" s="128"/>
      <c r="FM355" s="128"/>
      <c r="FN355" s="128"/>
      <c r="FO355" s="128"/>
      <c r="FP355" s="128"/>
      <c r="FQ355" s="128"/>
      <c r="FR355" s="128"/>
      <c r="FS355" s="128"/>
      <c r="FT355" s="128"/>
      <c r="FU355" s="128"/>
      <c r="FV355" s="128"/>
      <c r="FW355" s="128"/>
      <c r="FX355" s="128"/>
      <c r="FY355" s="128"/>
      <c r="FZ355" s="128"/>
      <c r="GA355" s="128"/>
      <c r="GB355" s="128"/>
      <c r="GC355" s="128"/>
      <c r="GD355" s="128"/>
      <c r="GE355" s="128"/>
      <c r="GF355" s="128"/>
      <c r="GG355" s="128"/>
      <c r="GH355" s="128"/>
      <c r="GI355" s="128"/>
      <c r="GJ355" s="128"/>
      <c r="GK355" s="128"/>
      <c r="GL355" s="128"/>
      <c r="GM355" s="128"/>
      <c r="GN355" s="128"/>
      <c r="GO355" s="128"/>
      <c r="GP355" s="128"/>
      <c r="GQ355" s="128"/>
      <c r="GR355" s="128"/>
      <c r="GS355" s="128"/>
      <c r="GT355" s="128"/>
      <c r="GU355" s="128"/>
      <c r="GV355" s="128"/>
      <c r="GW355" s="128"/>
      <c r="GX355" s="128"/>
      <c r="GY355" s="128"/>
      <c r="GZ355" s="128"/>
      <c r="HA355" s="128"/>
      <c r="HB355" s="128"/>
      <c r="HC355" s="128"/>
      <c r="HD355" s="128"/>
      <c r="HE355" s="128"/>
      <c r="HF355" s="128"/>
      <c r="HG355" s="128"/>
      <c r="HH355" s="128"/>
      <c r="HI355" s="128"/>
      <c r="HJ355" s="128"/>
      <c r="HK355" s="128"/>
      <c r="HL355" s="128"/>
      <c r="HM355" s="128"/>
      <c r="HN355" s="128"/>
      <c r="HO355" s="128"/>
      <c r="HP355" s="128"/>
      <c r="HQ355" s="128"/>
      <c r="HR355" s="128"/>
      <c r="HS355" s="128"/>
      <c r="HT355" s="128"/>
      <c r="HU355" s="128"/>
      <c r="HV355" s="128"/>
      <c r="HW355" s="128"/>
      <c r="HX355" s="128"/>
      <c r="HY355" s="128"/>
      <c r="HZ355" s="128"/>
      <c r="IA355" s="128"/>
      <c r="IB355" s="128"/>
      <c r="IC355" s="128"/>
      <c r="ID355" s="128"/>
      <c r="IE355" s="128"/>
      <c r="IF355" s="128"/>
      <c r="IG355" s="128"/>
      <c r="IH355" s="128"/>
      <c r="II355" s="128"/>
      <c r="IJ355" s="128"/>
      <c r="IK355" s="128"/>
      <c r="IL355" s="128"/>
      <c r="IM355" s="128"/>
      <c r="IN355" s="128"/>
      <c r="IO355" s="128"/>
      <c r="IP355" s="128"/>
      <c r="IQ355" s="128"/>
      <c r="IR355" s="128"/>
      <c r="IS355" s="128"/>
      <c r="IT355" s="128"/>
      <c r="IU355" s="128"/>
      <c r="IV355" s="128"/>
    </row>
    <row r="356" spans="1:256" s="54" customFormat="1" ht="20.25" customHeight="1" x14ac:dyDescent="0.15">
      <c r="A356" s="259"/>
      <c r="B356" s="120" t="s">
        <v>117</v>
      </c>
      <c r="C356" s="74">
        <v>3722.4245030000002</v>
      </c>
      <c r="D356" s="74">
        <v>5395</v>
      </c>
      <c r="E356" s="74">
        <v>77.384840369812594</v>
      </c>
      <c r="F356" s="74">
        <v>17710.489129000001</v>
      </c>
      <c r="G356" s="74">
        <v>4439</v>
      </c>
      <c r="H356" s="74">
        <v>81.075912000000002</v>
      </c>
      <c r="I356" s="74">
        <v>13</v>
      </c>
      <c r="J356" s="74">
        <v>624.05727999999999</v>
      </c>
      <c r="K356" s="74">
        <v>38</v>
      </c>
      <c r="L356" s="74">
        <v>2436.743289</v>
      </c>
      <c r="M356" s="74">
        <v>3886</v>
      </c>
      <c r="N356" s="74">
        <v>74.186185194036497</v>
      </c>
      <c r="O356" s="74">
        <v>11119.240678</v>
      </c>
      <c r="P356" s="74">
        <v>3019</v>
      </c>
      <c r="Q356" s="74">
        <v>1.603866</v>
      </c>
      <c r="R356" s="74">
        <v>9</v>
      </c>
      <c r="S356" s="74" t="e">
        <v>#DIV/0!</v>
      </c>
      <c r="T356" s="74">
        <v>0</v>
      </c>
      <c r="U356" s="74">
        <v>0</v>
      </c>
      <c r="V356" s="74">
        <v>2183.5187209999999</v>
      </c>
      <c r="W356" s="74">
        <v>3465</v>
      </c>
      <c r="X356" s="74">
        <v>72.906722323140102</v>
      </c>
      <c r="Y356" s="74">
        <v>10056.266815999999</v>
      </c>
      <c r="Z356" s="74">
        <v>2701</v>
      </c>
      <c r="AA356" s="74">
        <v>241.575549</v>
      </c>
      <c r="AB356" s="74">
        <v>390</v>
      </c>
      <c r="AC356" s="74">
        <v>949.62142900000003</v>
      </c>
      <c r="AD356" s="74">
        <v>288</v>
      </c>
      <c r="AE356" s="74">
        <v>11.649018999999999</v>
      </c>
      <c r="AF356" s="74">
        <v>31</v>
      </c>
      <c r="AG356" s="74">
        <v>113.352433</v>
      </c>
      <c r="AH356" s="74">
        <v>30</v>
      </c>
      <c r="AI356" s="74">
        <v>0</v>
      </c>
      <c r="AJ356" s="74">
        <v>0</v>
      </c>
      <c r="AK356" s="74">
        <v>0</v>
      </c>
      <c r="AL356" s="74">
        <v>0</v>
      </c>
      <c r="AM356" s="74">
        <v>0</v>
      </c>
      <c r="AN356" s="74">
        <v>0</v>
      </c>
      <c r="AO356" s="74">
        <v>0</v>
      </c>
      <c r="AP356" s="74">
        <v>0</v>
      </c>
      <c r="AQ356" s="74">
        <v>0</v>
      </c>
      <c r="AR356" s="74">
        <v>0</v>
      </c>
      <c r="AS356" s="74">
        <v>3.9136440000000001</v>
      </c>
      <c r="AT356" s="74">
        <v>14</v>
      </c>
      <c r="AU356" s="74">
        <v>16.730312999999999</v>
      </c>
      <c r="AV356" s="74">
        <v>6</v>
      </c>
      <c r="AW356" s="74">
        <v>191.77079900000001</v>
      </c>
      <c r="AX356" s="74">
        <v>15</v>
      </c>
      <c r="AY356" s="74">
        <v>0</v>
      </c>
      <c r="AZ356" s="74">
        <v>0</v>
      </c>
      <c r="BA356" s="74">
        <v>4.8366499999999997</v>
      </c>
      <c r="BB356" s="74">
        <v>6</v>
      </c>
      <c r="BC356" s="74">
        <v>400.721251</v>
      </c>
      <c r="BD356" s="74">
        <v>2</v>
      </c>
      <c r="BE356" s="74">
        <v>145.070661</v>
      </c>
      <c r="BF356" s="74">
        <v>4</v>
      </c>
      <c r="BG356" s="74">
        <v>268.38250299999999</v>
      </c>
      <c r="BH356" s="74">
        <v>157</v>
      </c>
      <c r="BI356" s="74">
        <v>2182.7935889999999</v>
      </c>
      <c r="BJ356" s="74">
        <v>300</v>
      </c>
      <c r="BK356" s="74">
        <v>467.18100500000003</v>
      </c>
      <c r="BL356" s="74">
        <v>1184</v>
      </c>
      <c r="BM356" s="74">
        <v>3270.5123579999999</v>
      </c>
      <c r="BN356" s="74">
        <v>1010</v>
      </c>
      <c r="BO356" s="74">
        <v>51.590229999999998</v>
      </c>
      <c r="BP356" s="74">
        <v>147</v>
      </c>
      <c r="BQ356" s="74">
        <v>168.29347000000001</v>
      </c>
      <c r="BR356" s="74">
        <v>33</v>
      </c>
      <c r="BS356" s="74">
        <v>0</v>
      </c>
      <c r="BT356" s="74">
        <v>0</v>
      </c>
      <c r="BU356" s="74">
        <v>0</v>
      </c>
      <c r="BV356" s="74">
        <v>0</v>
      </c>
      <c r="BW356" s="110">
        <f t="shared" si="46"/>
        <v>3722.4245029999993</v>
      </c>
      <c r="BX356" s="110">
        <f t="shared" si="47"/>
        <v>0</v>
      </c>
      <c r="BY356" s="128"/>
      <c r="BZ356" s="128"/>
      <c r="CA356" s="128"/>
      <c r="CB356" s="128"/>
      <c r="CC356" s="128"/>
      <c r="CD356" s="128"/>
      <c r="CE356" s="128"/>
      <c r="CF356" s="128"/>
      <c r="CG356" s="128"/>
      <c r="CH356" s="128"/>
      <c r="CI356" s="128"/>
      <c r="CJ356" s="128"/>
      <c r="CK356" s="128"/>
      <c r="CL356" s="128"/>
      <c r="CM356" s="128"/>
      <c r="CN356" s="128"/>
      <c r="CO356" s="128"/>
      <c r="CP356" s="128"/>
      <c r="CQ356" s="128"/>
      <c r="CR356" s="128"/>
      <c r="CS356" s="128"/>
      <c r="CT356" s="128"/>
      <c r="CU356" s="128"/>
      <c r="CV356" s="128"/>
      <c r="CW356" s="128"/>
      <c r="CX356" s="128"/>
      <c r="CY356" s="128"/>
      <c r="CZ356" s="128"/>
      <c r="DA356" s="128"/>
      <c r="DB356" s="128"/>
      <c r="DC356" s="128"/>
      <c r="DD356" s="128"/>
      <c r="DE356" s="128"/>
      <c r="DF356" s="128"/>
      <c r="DG356" s="128"/>
      <c r="DH356" s="128"/>
      <c r="DI356" s="128"/>
      <c r="DJ356" s="128"/>
      <c r="DK356" s="128"/>
      <c r="DL356" s="128"/>
      <c r="DM356" s="128"/>
      <c r="DN356" s="128"/>
      <c r="DO356" s="128"/>
      <c r="DP356" s="128"/>
      <c r="DQ356" s="128"/>
      <c r="DR356" s="128"/>
      <c r="DS356" s="128"/>
      <c r="DT356" s="128"/>
      <c r="DU356" s="128"/>
      <c r="DV356" s="128"/>
      <c r="DW356" s="128"/>
      <c r="DX356" s="128"/>
      <c r="DY356" s="128"/>
      <c r="DZ356" s="128"/>
      <c r="EA356" s="128"/>
      <c r="EB356" s="128"/>
      <c r="EC356" s="128"/>
      <c r="ED356" s="128"/>
      <c r="EE356" s="128"/>
      <c r="EF356" s="128"/>
      <c r="EG356" s="128"/>
      <c r="EH356" s="128"/>
      <c r="EI356" s="128"/>
      <c r="EJ356" s="128"/>
      <c r="EK356" s="128"/>
      <c r="EL356" s="128"/>
      <c r="EM356" s="128"/>
      <c r="EN356" s="128"/>
      <c r="EO356" s="128"/>
      <c r="EP356" s="128"/>
      <c r="EQ356" s="128"/>
      <c r="ER356" s="128"/>
      <c r="ES356" s="128"/>
      <c r="ET356" s="128"/>
      <c r="EU356" s="128"/>
      <c r="EV356" s="128"/>
      <c r="EW356" s="128"/>
      <c r="EX356" s="128"/>
      <c r="EY356" s="128"/>
      <c r="EZ356" s="128"/>
      <c r="FA356" s="128"/>
      <c r="FB356" s="128"/>
      <c r="FC356" s="128"/>
      <c r="FD356" s="128"/>
      <c r="FE356" s="128"/>
      <c r="FF356" s="128"/>
      <c r="FG356" s="128"/>
      <c r="FH356" s="128"/>
      <c r="FI356" s="128"/>
      <c r="FJ356" s="128"/>
      <c r="FK356" s="128"/>
      <c r="FL356" s="128"/>
      <c r="FM356" s="128"/>
      <c r="FN356" s="128"/>
      <c r="FO356" s="128"/>
      <c r="FP356" s="128"/>
      <c r="FQ356" s="128"/>
      <c r="FR356" s="128"/>
      <c r="FS356" s="128"/>
      <c r="FT356" s="128"/>
      <c r="FU356" s="128"/>
      <c r="FV356" s="128"/>
      <c r="FW356" s="128"/>
      <c r="FX356" s="128"/>
      <c r="FY356" s="128"/>
      <c r="FZ356" s="128"/>
      <c r="GA356" s="128"/>
      <c r="GB356" s="128"/>
      <c r="GC356" s="128"/>
      <c r="GD356" s="128"/>
      <c r="GE356" s="128"/>
      <c r="GF356" s="128"/>
      <c r="GG356" s="128"/>
      <c r="GH356" s="128"/>
      <c r="GI356" s="128"/>
      <c r="GJ356" s="128"/>
      <c r="GK356" s="128"/>
      <c r="GL356" s="128"/>
      <c r="GM356" s="128"/>
      <c r="GN356" s="128"/>
      <c r="GO356" s="128"/>
      <c r="GP356" s="128"/>
      <c r="GQ356" s="128"/>
      <c r="GR356" s="128"/>
      <c r="GS356" s="128"/>
      <c r="GT356" s="128"/>
      <c r="GU356" s="128"/>
      <c r="GV356" s="128"/>
      <c r="GW356" s="128"/>
      <c r="GX356" s="128"/>
      <c r="GY356" s="128"/>
      <c r="GZ356" s="128"/>
      <c r="HA356" s="128"/>
      <c r="HB356" s="128"/>
      <c r="HC356" s="128"/>
      <c r="HD356" s="128"/>
      <c r="HE356" s="128"/>
      <c r="HF356" s="128"/>
      <c r="HG356" s="128"/>
      <c r="HH356" s="128"/>
      <c r="HI356" s="128"/>
      <c r="HJ356" s="128"/>
      <c r="HK356" s="128"/>
      <c r="HL356" s="128"/>
      <c r="HM356" s="128"/>
      <c r="HN356" s="128"/>
      <c r="HO356" s="128"/>
      <c r="HP356" s="128"/>
      <c r="HQ356" s="128"/>
      <c r="HR356" s="128"/>
      <c r="HS356" s="128"/>
      <c r="HT356" s="128"/>
      <c r="HU356" s="128"/>
      <c r="HV356" s="128"/>
      <c r="HW356" s="128"/>
      <c r="HX356" s="128"/>
      <c r="HY356" s="128"/>
      <c r="HZ356" s="128"/>
      <c r="IA356" s="128"/>
      <c r="IB356" s="128"/>
      <c r="IC356" s="128"/>
      <c r="ID356" s="128"/>
      <c r="IE356" s="128"/>
      <c r="IF356" s="128"/>
      <c r="IG356" s="128"/>
      <c r="IH356" s="128"/>
      <c r="II356" s="128"/>
      <c r="IJ356" s="128"/>
      <c r="IK356" s="128"/>
      <c r="IL356" s="128"/>
      <c r="IM356" s="128"/>
      <c r="IN356" s="128"/>
      <c r="IO356" s="128"/>
      <c r="IP356" s="128"/>
      <c r="IQ356" s="128"/>
      <c r="IR356" s="128"/>
      <c r="IS356" s="128"/>
      <c r="IT356" s="128"/>
      <c r="IU356" s="128"/>
      <c r="IV356" s="128"/>
    </row>
    <row r="357" spans="1:256" s="49" customFormat="1" ht="20.25" customHeight="1" x14ac:dyDescent="0.15">
      <c r="A357" s="259"/>
      <c r="B357" s="120" t="s">
        <v>43</v>
      </c>
      <c r="C357" s="74">
        <v>2831.99</v>
      </c>
      <c r="D357" s="74">
        <v>4841</v>
      </c>
      <c r="E357" s="74">
        <v>57.451750322636997</v>
      </c>
      <c r="F357" s="74">
        <v>8952.8799999999992</v>
      </c>
      <c r="G357" s="74">
        <v>5074</v>
      </c>
      <c r="H357" s="74">
        <v>85.43</v>
      </c>
      <c r="I357" s="74">
        <v>21</v>
      </c>
      <c r="J357" s="74">
        <v>1217.44</v>
      </c>
      <c r="K357" s="74">
        <v>25</v>
      </c>
      <c r="L357" s="74">
        <v>2242.9299999999998</v>
      </c>
      <c r="M357" s="74">
        <v>4294</v>
      </c>
      <c r="N357" s="74">
        <v>54.607603917602397</v>
      </c>
      <c r="O357" s="74">
        <v>5407.17</v>
      </c>
      <c r="P357" s="74">
        <v>4192</v>
      </c>
      <c r="Q357" s="74">
        <v>13.02</v>
      </c>
      <c r="R357" s="74">
        <v>54</v>
      </c>
      <c r="S357" s="74">
        <v>81.672499886400701</v>
      </c>
      <c r="T357" s="74">
        <v>68.27</v>
      </c>
      <c r="U357" s="74">
        <v>89</v>
      </c>
      <c r="V357" s="74">
        <v>2180.98</v>
      </c>
      <c r="W357" s="74">
        <v>4194</v>
      </c>
      <c r="X357" s="74">
        <v>54.607603917602397</v>
      </c>
      <c r="Y357" s="74">
        <v>4828.3900000000003</v>
      </c>
      <c r="Z357" s="74">
        <v>3726</v>
      </c>
      <c r="AA357" s="74">
        <v>61.9</v>
      </c>
      <c r="AB357" s="74">
        <v>99</v>
      </c>
      <c r="AC357" s="74">
        <v>578.78</v>
      </c>
      <c r="AD357" s="74">
        <v>466</v>
      </c>
      <c r="AE357" s="74"/>
      <c r="AF357" s="74"/>
      <c r="AG357" s="74"/>
      <c r="AH357" s="74"/>
      <c r="AI357" s="74"/>
      <c r="AJ357" s="74"/>
      <c r="AK357" s="74"/>
      <c r="AL357" s="74"/>
      <c r="AM357" s="74"/>
      <c r="AN357" s="74"/>
      <c r="AO357" s="74"/>
      <c r="AP357" s="74"/>
      <c r="AQ357" s="74">
        <v>2.71</v>
      </c>
      <c r="AR357" s="74">
        <v>16</v>
      </c>
      <c r="AS357" s="74">
        <v>0.8</v>
      </c>
      <c r="AT357" s="74">
        <v>2</v>
      </c>
      <c r="AU357" s="74">
        <v>160.80000000000001</v>
      </c>
      <c r="AV357" s="74">
        <v>26</v>
      </c>
      <c r="AW357" s="74">
        <v>601.5</v>
      </c>
      <c r="AX357" s="74">
        <v>62</v>
      </c>
      <c r="AY357" s="74">
        <v>1.21</v>
      </c>
      <c r="AZ357" s="74">
        <v>3</v>
      </c>
      <c r="BA357" s="74">
        <v>176.43</v>
      </c>
      <c r="BB357" s="74">
        <v>10</v>
      </c>
      <c r="BC357" s="74">
        <v>0</v>
      </c>
      <c r="BD357" s="74">
        <v>0</v>
      </c>
      <c r="BE357" s="74"/>
      <c r="BF357" s="74"/>
      <c r="BG357" s="74">
        <v>103.46</v>
      </c>
      <c r="BH357" s="74">
        <v>100</v>
      </c>
      <c r="BI357" s="74">
        <v>412.18</v>
      </c>
      <c r="BJ357" s="74">
        <v>313</v>
      </c>
      <c r="BK357" s="74">
        <v>232.7</v>
      </c>
      <c r="BL357" s="74">
        <v>380</v>
      </c>
      <c r="BM357" s="74">
        <v>1117.1199999999999</v>
      </c>
      <c r="BN357" s="74">
        <v>466</v>
      </c>
      <c r="BO357" s="74"/>
      <c r="BP357" s="74"/>
      <c r="BQ357" s="74"/>
      <c r="BR357" s="74"/>
      <c r="BS357" s="74">
        <v>2.75</v>
      </c>
      <c r="BT357" s="74">
        <v>1</v>
      </c>
      <c r="BU357" s="74">
        <v>20.239999999999998</v>
      </c>
      <c r="BV357" s="74">
        <v>4</v>
      </c>
      <c r="BW357" s="110">
        <f t="shared" si="46"/>
        <v>2831.99</v>
      </c>
      <c r="BX357" s="110">
        <f t="shared" si="47"/>
        <v>0</v>
      </c>
      <c r="IS357" s="59"/>
      <c r="IT357" s="59"/>
      <c r="IU357" s="59"/>
      <c r="IV357" s="59"/>
    </row>
    <row r="358" spans="1:256" s="49" customFormat="1" ht="20.25" customHeight="1" x14ac:dyDescent="0.15">
      <c r="A358" s="259"/>
      <c r="B358" s="120" t="s">
        <v>33</v>
      </c>
      <c r="C358" s="74">
        <v>14577.0692800058</v>
      </c>
      <c r="D358" s="74">
        <v>31554</v>
      </c>
      <c r="E358" s="74">
        <v>56.967461683355438</v>
      </c>
      <c r="F358" s="74">
        <v>50863.607785</v>
      </c>
      <c r="G358" s="74">
        <v>27150</v>
      </c>
      <c r="H358" s="74">
        <v>45.483447212199991</v>
      </c>
      <c r="I358" s="74">
        <v>11</v>
      </c>
      <c r="J358" s="74">
        <v>610.99118099999998</v>
      </c>
      <c r="K358" s="74">
        <v>127</v>
      </c>
      <c r="L358" s="74">
        <v>8388.0345538234014</v>
      </c>
      <c r="M358" s="74">
        <v>10134</v>
      </c>
      <c r="N358" s="74">
        <v>63.145869661909948</v>
      </c>
      <c r="O358" s="74">
        <v>39327.122909999998</v>
      </c>
      <c r="P358" s="74">
        <v>10010</v>
      </c>
      <c r="Q358" s="74">
        <v>514.11942900000008</v>
      </c>
      <c r="R358" s="74">
        <v>528</v>
      </c>
      <c r="S358" s="74">
        <v>157.6005989663214</v>
      </c>
      <c r="T358" s="74">
        <v>1007.3228540000001</v>
      </c>
      <c r="U358" s="74">
        <v>379</v>
      </c>
      <c r="V358" s="74">
        <v>7899.1656658233996</v>
      </c>
      <c r="W358" s="74">
        <v>9413</v>
      </c>
      <c r="X358" s="74">
        <v>61.379605315640887</v>
      </c>
      <c r="Y358" s="74">
        <v>36836.943622999999</v>
      </c>
      <c r="Z358" s="74">
        <v>9062</v>
      </c>
      <c r="AA358" s="74">
        <v>372.35550799999999</v>
      </c>
      <c r="AB358" s="74">
        <v>541</v>
      </c>
      <c r="AC358" s="74">
        <v>1760.3234910000001</v>
      </c>
      <c r="AD358" s="74">
        <v>745</v>
      </c>
      <c r="AE358" s="74">
        <v>116.51337999999998</v>
      </c>
      <c r="AF358" s="74">
        <v>180</v>
      </c>
      <c r="AG358" s="74">
        <v>729.85579600000017</v>
      </c>
      <c r="AH358" s="74">
        <v>203</v>
      </c>
      <c r="AI358" s="74">
        <v>2810.9405979615999</v>
      </c>
      <c r="AJ358" s="74">
        <v>14185</v>
      </c>
      <c r="AK358" s="74">
        <v>2594.9891909999992</v>
      </c>
      <c r="AL358" s="74">
        <v>15101</v>
      </c>
      <c r="AM358" s="74">
        <v>2662.7547988281999</v>
      </c>
      <c r="AN358" s="74">
        <v>14123</v>
      </c>
      <c r="AO358" s="74">
        <v>2441.8333799999996</v>
      </c>
      <c r="AP358" s="74">
        <v>15015</v>
      </c>
      <c r="AQ358" s="74">
        <v>78.195078016600007</v>
      </c>
      <c r="AR358" s="74">
        <v>472</v>
      </c>
      <c r="AS358" s="74">
        <v>128.85236</v>
      </c>
      <c r="AT358" s="74">
        <v>369</v>
      </c>
      <c r="AU358" s="74">
        <v>26.458646793699998</v>
      </c>
      <c r="AV358" s="74">
        <v>13</v>
      </c>
      <c r="AW358" s="74">
        <v>831.23750999999993</v>
      </c>
      <c r="AX358" s="74">
        <v>76</v>
      </c>
      <c r="AY358" s="74">
        <v>0</v>
      </c>
      <c r="AZ358" s="74">
        <v>0</v>
      </c>
      <c r="BA358" s="74">
        <v>96.875033999999999</v>
      </c>
      <c r="BB358" s="74">
        <v>45</v>
      </c>
      <c r="BC358" s="74">
        <v>-3.7198903471999998</v>
      </c>
      <c r="BD358" s="74">
        <v>0</v>
      </c>
      <c r="BE358" s="74">
        <v>0</v>
      </c>
      <c r="BF358" s="74">
        <v>1</v>
      </c>
      <c r="BG358" s="74">
        <v>1155.9341962559997</v>
      </c>
      <c r="BH358" s="74">
        <v>180</v>
      </c>
      <c r="BI358" s="74">
        <v>6009.4199620000009</v>
      </c>
      <c r="BJ358" s="74">
        <v>1023</v>
      </c>
      <c r="BK358" s="74">
        <v>994.16574166450027</v>
      </c>
      <c r="BL358" s="74">
        <v>267</v>
      </c>
      <c r="BM358" s="74">
        <v>759.62138299999992</v>
      </c>
      <c r="BN358" s="74">
        <v>265</v>
      </c>
      <c r="BO358" s="74">
        <v>1081.576908625</v>
      </c>
      <c r="BP358" s="74">
        <v>6292</v>
      </c>
      <c r="BQ358" s="74">
        <v>444.49825399999997</v>
      </c>
      <c r="BR358" s="74">
        <v>130</v>
      </c>
      <c r="BS358" s="74">
        <v>9.5412566736285953E-13</v>
      </c>
      <c r="BT358" s="74">
        <v>0</v>
      </c>
      <c r="BU358" s="74">
        <v>60.000000000000711</v>
      </c>
      <c r="BV358" s="74">
        <v>3</v>
      </c>
      <c r="BW358" s="110">
        <f t="shared" si="46"/>
        <v>14577.069280005804</v>
      </c>
      <c r="BX358" s="110">
        <f t="shared" si="47"/>
        <v>0</v>
      </c>
      <c r="IS358" s="59"/>
      <c r="IT358" s="59"/>
      <c r="IU358" s="59"/>
      <c r="IV358" s="59"/>
    </row>
    <row r="359" spans="1:256" s="49" customFormat="1" ht="20.25" customHeight="1" x14ac:dyDescent="0.15">
      <c r="A359" s="259"/>
      <c r="B359" s="120" t="s">
        <v>44</v>
      </c>
      <c r="C359" s="74">
        <v>2328.0919979999999</v>
      </c>
      <c r="D359" s="74">
        <v>3604</v>
      </c>
      <c r="E359" s="74">
        <v>42.878014073956003</v>
      </c>
      <c r="F359" s="74">
        <v>9516.2158999999992</v>
      </c>
      <c r="G359" s="74">
        <v>3034</v>
      </c>
      <c r="H359" s="74">
        <v>38.956448000000002</v>
      </c>
      <c r="I359" s="74">
        <v>4</v>
      </c>
      <c r="J359" s="74">
        <v>360.29020000000003</v>
      </c>
      <c r="K359" s="74">
        <v>4</v>
      </c>
      <c r="L359" s="74">
        <v>2024.83206</v>
      </c>
      <c r="M359" s="74">
        <v>3222</v>
      </c>
      <c r="N359" s="74">
        <v>46.917584834782602</v>
      </c>
      <c r="O359" s="74">
        <v>7408.6584000000003</v>
      </c>
      <c r="P359" s="74">
        <v>2373</v>
      </c>
      <c r="Q359" s="74">
        <v>211.77366499999999</v>
      </c>
      <c r="R359" s="74">
        <v>520</v>
      </c>
      <c r="S359" s="74">
        <v>193.94377874124001</v>
      </c>
      <c r="T359" s="74">
        <v>442.37959499999999</v>
      </c>
      <c r="U359" s="74">
        <v>236</v>
      </c>
      <c r="V359" s="74">
        <v>1923.260622</v>
      </c>
      <c r="W359" s="74">
        <v>3027</v>
      </c>
      <c r="X359" s="74">
        <v>46.188093811159703</v>
      </c>
      <c r="Y359" s="74">
        <v>6678.4281000000001</v>
      </c>
      <c r="Z359" s="74">
        <v>2099</v>
      </c>
      <c r="AA359" s="74">
        <v>42.935218999999996</v>
      </c>
      <c r="AB359" s="74">
        <v>104</v>
      </c>
      <c r="AC359" s="74">
        <v>419.2518</v>
      </c>
      <c r="AD359" s="74">
        <v>166</v>
      </c>
      <c r="AE359" s="74">
        <v>58.636218999999997</v>
      </c>
      <c r="AF359" s="74">
        <v>91</v>
      </c>
      <c r="AG359" s="74">
        <v>310.9785</v>
      </c>
      <c r="AH359" s="74">
        <v>108</v>
      </c>
      <c r="AI359" s="74">
        <v>0</v>
      </c>
      <c r="AJ359" s="74">
        <v>0</v>
      </c>
      <c r="AK359" s="74">
        <v>0</v>
      </c>
      <c r="AL359" s="74">
        <v>0</v>
      </c>
      <c r="AM359" s="74">
        <v>0</v>
      </c>
      <c r="AN359" s="74">
        <v>0</v>
      </c>
      <c r="AO359" s="74">
        <v>0</v>
      </c>
      <c r="AP359" s="74">
        <v>0</v>
      </c>
      <c r="AQ359" s="74">
        <v>0</v>
      </c>
      <c r="AR359" s="74">
        <v>0</v>
      </c>
      <c r="AS359" s="74">
        <v>0.50019999999999998</v>
      </c>
      <c r="AT359" s="74">
        <v>1</v>
      </c>
      <c r="AU359" s="74">
        <v>3.57E-4</v>
      </c>
      <c r="AV359" s="74">
        <v>2</v>
      </c>
      <c r="AW359" s="74">
        <v>97.240399999999994</v>
      </c>
      <c r="AX359" s="74">
        <v>4</v>
      </c>
      <c r="AY359" s="74">
        <v>4.7133000000000003</v>
      </c>
      <c r="AZ359" s="74">
        <v>0</v>
      </c>
      <c r="BA359" s="74">
        <v>3.2923</v>
      </c>
      <c r="BB359" s="74">
        <v>3</v>
      </c>
      <c r="BC359" s="74">
        <v>0</v>
      </c>
      <c r="BD359" s="74">
        <v>0</v>
      </c>
      <c r="BE359" s="74">
        <v>0</v>
      </c>
      <c r="BF359" s="74">
        <v>0</v>
      </c>
      <c r="BG359" s="74">
        <v>145.97632899999999</v>
      </c>
      <c r="BH359" s="74">
        <v>40</v>
      </c>
      <c r="BI359" s="74">
        <v>1065.1329000000001</v>
      </c>
      <c r="BJ359" s="74">
        <v>336</v>
      </c>
      <c r="BK359" s="74">
        <v>79.983270000000005</v>
      </c>
      <c r="BL359" s="74">
        <v>336</v>
      </c>
      <c r="BM359" s="74">
        <v>337.6345</v>
      </c>
      <c r="BN359" s="74">
        <v>312</v>
      </c>
      <c r="BO359" s="74">
        <v>33.630234000000002</v>
      </c>
      <c r="BP359" s="74">
        <v>0</v>
      </c>
      <c r="BQ359" s="74">
        <v>238.46680000000001</v>
      </c>
      <c r="BR359" s="74">
        <v>0</v>
      </c>
      <c r="BS359" s="74">
        <v>0</v>
      </c>
      <c r="BT359" s="74">
        <v>0</v>
      </c>
      <c r="BU359" s="74">
        <v>5.00020000000002</v>
      </c>
      <c r="BV359" s="74">
        <v>1</v>
      </c>
      <c r="BW359" s="110">
        <f t="shared" si="46"/>
        <v>2328.0919980000003</v>
      </c>
      <c r="BX359" s="110">
        <f t="shared" si="47"/>
        <v>0</v>
      </c>
      <c r="IS359" s="59"/>
      <c r="IT359" s="59"/>
      <c r="IU359" s="59"/>
      <c r="IV359" s="59"/>
    </row>
    <row r="360" spans="1:256" s="49" customFormat="1" ht="20.25" customHeight="1" x14ac:dyDescent="0.15">
      <c r="A360" s="259"/>
      <c r="B360" s="120" t="s">
        <v>45</v>
      </c>
      <c r="C360" s="78">
        <v>6532.8357340000002</v>
      </c>
      <c r="D360" s="78">
        <v>16167</v>
      </c>
      <c r="E360" s="78">
        <v>39.071597236864001</v>
      </c>
      <c r="F360" s="78">
        <v>30170.215497000001</v>
      </c>
      <c r="G360" s="78">
        <v>15733</v>
      </c>
      <c r="H360" s="78">
        <v>59.640510999999996</v>
      </c>
      <c r="I360" s="78">
        <v>38</v>
      </c>
      <c r="J360" s="78">
        <v>963.91495499999996</v>
      </c>
      <c r="K360" s="78">
        <v>135</v>
      </c>
      <c r="L360" s="78">
        <v>5333.8235839999998</v>
      </c>
      <c r="M360" s="78">
        <v>13907</v>
      </c>
      <c r="N360" s="78">
        <v>40.969456451504897</v>
      </c>
      <c r="O360" s="78">
        <v>20583.500715999999</v>
      </c>
      <c r="P360" s="78">
        <v>12101</v>
      </c>
      <c r="Q360" s="74">
        <v>13.116025</v>
      </c>
      <c r="R360" s="74">
        <v>52</v>
      </c>
      <c r="S360" s="74">
        <v>26.596097920254401</v>
      </c>
      <c r="T360" s="74">
        <v>233.13813400000001</v>
      </c>
      <c r="U360" s="74">
        <v>187</v>
      </c>
      <c r="V360" s="78">
        <v>5289.5507109999999</v>
      </c>
      <c r="W360" s="78">
        <v>13756</v>
      </c>
      <c r="X360" s="78">
        <v>41.0591019963694</v>
      </c>
      <c r="Y360" s="78">
        <v>19810.495062999998</v>
      </c>
      <c r="Z360" s="78">
        <v>11728</v>
      </c>
      <c r="AA360" s="78">
        <v>44.270873000000002</v>
      </c>
      <c r="AB360" s="78">
        <v>151</v>
      </c>
      <c r="AC360" s="78">
        <v>750.32988699999999</v>
      </c>
      <c r="AD360" s="78">
        <v>363</v>
      </c>
      <c r="AE360" s="78">
        <v>2E-3</v>
      </c>
      <c r="AF360" s="78">
        <v>0</v>
      </c>
      <c r="AG360" s="78">
        <v>22.675765999999999</v>
      </c>
      <c r="AH360" s="78">
        <v>10</v>
      </c>
      <c r="AI360" s="78">
        <v>15.566420000000001</v>
      </c>
      <c r="AJ360" s="78">
        <v>9</v>
      </c>
      <c r="AK360" s="78">
        <v>28.35</v>
      </c>
      <c r="AL360" s="78">
        <v>3</v>
      </c>
      <c r="AM360" s="78">
        <v>0</v>
      </c>
      <c r="AN360" s="78">
        <v>0</v>
      </c>
      <c r="AO360" s="78">
        <v>0</v>
      </c>
      <c r="AP360" s="78">
        <v>0</v>
      </c>
      <c r="AQ360" s="78">
        <v>0.77707999999999999</v>
      </c>
      <c r="AR360" s="78">
        <v>6</v>
      </c>
      <c r="AS360" s="78">
        <v>23.95</v>
      </c>
      <c r="AT360" s="78">
        <v>25</v>
      </c>
      <c r="AU360" s="78">
        <v>64.059849999999997</v>
      </c>
      <c r="AV360" s="78">
        <v>8</v>
      </c>
      <c r="AW360" s="78">
        <v>1143.3829780000001</v>
      </c>
      <c r="AX360" s="78">
        <v>47</v>
      </c>
      <c r="AY360" s="78">
        <v>3.1575500000000001</v>
      </c>
      <c r="AZ360" s="78">
        <v>2</v>
      </c>
      <c r="BA360" s="78">
        <v>464.93891600000001</v>
      </c>
      <c r="BB360" s="78">
        <v>50</v>
      </c>
      <c r="BC360" s="78">
        <v>0</v>
      </c>
      <c r="BD360" s="78">
        <v>0</v>
      </c>
      <c r="BE360" s="78">
        <v>0</v>
      </c>
      <c r="BF360" s="78">
        <v>0</v>
      </c>
      <c r="BG360" s="78">
        <v>425.68506000000002</v>
      </c>
      <c r="BH360" s="78">
        <v>232</v>
      </c>
      <c r="BI360" s="78">
        <v>3737.6292589999998</v>
      </c>
      <c r="BJ360" s="78">
        <v>1703</v>
      </c>
      <c r="BK360" s="78">
        <v>335.82251400000001</v>
      </c>
      <c r="BL360" s="78">
        <v>658</v>
      </c>
      <c r="BM360" s="78">
        <v>3131.7790230000001</v>
      </c>
      <c r="BN360" s="78">
        <v>1549</v>
      </c>
      <c r="BO360" s="78">
        <v>294.30316499999998</v>
      </c>
      <c r="BP360" s="78">
        <v>1307</v>
      </c>
      <c r="BQ360" s="78">
        <v>65.109650000000002</v>
      </c>
      <c r="BR360" s="78">
        <v>117</v>
      </c>
      <c r="BS360" s="78">
        <v>6.1817218011128696E-13</v>
      </c>
      <c r="BT360" s="78">
        <v>0</v>
      </c>
      <c r="BU360" s="78">
        <v>27.6599999999987</v>
      </c>
      <c r="BV360" s="78">
        <v>3</v>
      </c>
      <c r="BW360" s="110">
        <f t="shared" si="46"/>
        <v>6532.8357340000002</v>
      </c>
      <c r="BX360" s="110">
        <f t="shared" si="47"/>
        <v>0</v>
      </c>
      <c r="IS360" s="59"/>
      <c r="IT360" s="59"/>
      <c r="IU360" s="59"/>
      <c r="IV360" s="59"/>
    </row>
    <row r="361" spans="1:256" s="49" customFormat="1" ht="20.25" customHeight="1" x14ac:dyDescent="0.15">
      <c r="A361" s="259"/>
      <c r="B361" s="120" t="s">
        <v>34</v>
      </c>
      <c r="C361" s="74">
        <v>5676.9142039999997</v>
      </c>
      <c r="D361" s="74">
        <v>17494</v>
      </c>
      <c r="E361" s="74">
        <v>35.653759595798398</v>
      </c>
      <c r="F361" s="74">
        <v>13776.915641</v>
      </c>
      <c r="G361" s="74">
        <v>5750</v>
      </c>
      <c r="H361" s="74">
        <v>16.584783000000002</v>
      </c>
      <c r="I361" s="74">
        <v>3</v>
      </c>
      <c r="J361" s="74">
        <v>143.6</v>
      </c>
      <c r="K361" s="74">
        <v>49</v>
      </c>
      <c r="L361" s="74">
        <v>4293.2391109999999</v>
      </c>
      <c r="M361" s="74">
        <v>7554</v>
      </c>
      <c r="N361" s="74">
        <v>58.9471576705592</v>
      </c>
      <c r="O361" s="74">
        <v>11440.418543</v>
      </c>
      <c r="P361" s="74">
        <v>3500</v>
      </c>
      <c r="Q361" s="74">
        <v>1205.6318100000001</v>
      </c>
      <c r="R361" s="74">
        <v>2282</v>
      </c>
      <c r="S361" s="74">
        <v>1543.9179408263701</v>
      </c>
      <c r="T361" s="74">
        <v>3400.2391929999999</v>
      </c>
      <c r="U361" s="74">
        <v>1107</v>
      </c>
      <c r="V361" s="74">
        <v>4276.5538909999996</v>
      </c>
      <c r="W361" s="74">
        <v>7516</v>
      </c>
      <c r="X361" s="74">
        <v>59.085490842640397</v>
      </c>
      <c r="Y361" s="74">
        <v>11233.797965</v>
      </c>
      <c r="Z361" s="74">
        <v>3453</v>
      </c>
      <c r="AA361" s="74">
        <v>16.117920000000002</v>
      </c>
      <c r="AB361" s="74">
        <v>33</v>
      </c>
      <c r="AC361" s="74">
        <v>146.10194000000001</v>
      </c>
      <c r="AD361" s="74">
        <v>30</v>
      </c>
      <c r="AE361" s="74">
        <v>0.56730000000000003</v>
      </c>
      <c r="AF361" s="74">
        <v>5</v>
      </c>
      <c r="AG361" s="74">
        <v>60.518638000000003</v>
      </c>
      <c r="AH361" s="74">
        <v>17</v>
      </c>
      <c r="AI361" s="74"/>
      <c r="AJ361" s="74"/>
      <c r="AK361" s="74"/>
      <c r="AL361" s="74"/>
      <c r="AM361" s="74"/>
      <c r="AN361" s="74"/>
      <c r="AO361" s="74"/>
      <c r="AP361" s="74"/>
      <c r="AQ361" s="74">
        <v>0</v>
      </c>
      <c r="AR361" s="74">
        <v>0</v>
      </c>
      <c r="AS361" s="74">
        <v>5.51</v>
      </c>
      <c r="AT361" s="74">
        <v>19</v>
      </c>
      <c r="AU361" s="74">
        <v>199.00204299999999</v>
      </c>
      <c r="AV361" s="74">
        <v>8</v>
      </c>
      <c r="AW361" s="74">
        <v>109.04568500000001</v>
      </c>
      <c r="AX361" s="74">
        <v>21</v>
      </c>
      <c r="AY361" s="74">
        <v>0</v>
      </c>
      <c r="AZ361" s="74">
        <v>0</v>
      </c>
      <c r="BA361" s="74">
        <v>419.2251</v>
      </c>
      <c r="BB361" s="74">
        <v>11</v>
      </c>
      <c r="BC361" s="74">
        <v>0</v>
      </c>
      <c r="BD361" s="74">
        <v>0</v>
      </c>
      <c r="BE361" s="74">
        <v>0</v>
      </c>
      <c r="BF361" s="74">
        <v>0</v>
      </c>
      <c r="BG361" s="74">
        <v>163.295208</v>
      </c>
      <c r="BH361" s="74">
        <v>45</v>
      </c>
      <c r="BI361" s="74">
        <v>539.56591300000002</v>
      </c>
      <c r="BJ361" s="74">
        <v>381</v>
      </c>
      <c r="BK361" s="74">
        <v>222.53160500000001</v>
      </c>
      <c r="BL361" s="74">
        <v>1099</v>
      </c>
      <c r="BM361" s="74">
        <v>1105.8920000000001</v>
      </c>
      <c r="BN361" s="74">
        <v>583</v>
      </c>
      <c r="BO361" s="74">
        <v>781.86123599999996</v>
      </c>
      <c r="BP361" s="74">
        <v>8783</v>
      </c>
      <c r="BQ361" s="74">
        <v>7.6783999999999999</v>
      </c>
      <c r="BR361" s="74">
        <v>1183</v>
      </c>
      <c r="BS361" s="74">
        <v>0.40021799999999302</v>
      </c>
      <c r="BT361" s="74">
        <v>2</v>
      </c>
      <c r="BU361" s="74">
        <v>5.9800000000000901</v>
      </c>
      <c r="BV361" s="74">
        <v>3</v>
      </c>
      <c r="BW361" s="110">
        <f t="shared" si="46"/>
        <v>5676.9142040000006</v>
      </c>
      <c r="BX361" s="110">
        <f t="shared" si="47"/>
        <v>0</v>
      </c>
      <c r="IS361" s="59"/>
      <c r="IT361" s="59"/>
      <c r="IU361" s="59"/>
      <c r="IV361" s="59"/>
    </row>
    <row r="362" spans="1:256" s="49" customFormat="1" ht="20.25" customHeight="1" x14ac:dyDescent="0.15">
      <c r="A362" s="259"/>
      <c r="B362" s="120" t="s">
        <v>35</v>
      </c>
      <c r="C362" s="74">
        <v>2388.5978479999999</v>
      </c>
      <c r="D362" s="74">
        <v>3674</v>
      </c>
      <c r="E362" s="74">
        <v>452.97222232867603</v>
      </c>
      <c r="F362" s="74">
        <v>7236.4728489999998</v>
      </c>
      <c r="G362" s="74">
        <v>4410</v>
      </c>
      <c r="H362" s="74">
        <v>0.17599999999999999</v>
      </c>
      <c r="I362" s="74">
        <v>1</v>
      </c>
      <c r="J362" s="74">
        <v>3.65</v>
      </c>
      <c r="K362" s="74">
        <v>4</v>
      </c>
      <c r="L362" s="74">
        <v>2319.3553000000002</v>
      </c>
      <c r="M362" s="74">
        <v>3503</v>
      </c>
      <c r="N362" s="74">
        <v>487.36432741352002</v>
      </c>
      <c r="O362" s="74">
        <v>6103.8900249999997</v>
      </c>
      <c r="P362" s="74">
        <v>4142</v>
      </c>
      <c r="Q362" s="74">
        <v>447.406602999999</v>
      </c>
      <c r="R362" s="74">
        <v>1072</v>
      </c>
      <c r="S362" s="74">
        <v>29.743358057149099</v>
      </c>
      <c r="T362" s="74">
        <v>1237.9214300000001</v>
      </c>
      <c r="U362" s="74">
        <v>952</v>
      </c>
      <c r="V362" s="74">
        <v>2319.3553000000002</v>
      </c>
      <c r="W362" s="74">
        <v>3503</v>
      </c>
      <c r="X362" s="74">
        <v>487.36432741352002</v>
      </c>
      <c r="Y362" s="74">
        <v>6103.8900249999997</v>
      </c>
      <c r="Z362" s="74">
        <v>4142</v>
      </c>
      <c r="AA362" s="74">
        <v>0</v>
      </c>
      <c r="AB362" s="74">
        <v>0</v>
      </c>
      <c r="AC362" s="74">
        <v>0</v>
      </c>
      <c r="AD362" s="74">
        <v>0</v>
      </c>
      <c r="AE362" s="74">
        <v>0</v>
      </c>
      <c r="AF362" s="74">
        <v>0</v>
      </c>
      <c r="AG362" s="74">
        <v>0</v>
      </c>
      <c r="AH362" s="74">
        <v>0</v>
      </c>
      <c r="AI362" s="74">
        <v>0</v>
      </c>
      <c r="AJ362" s="74">
        <v>0</v>
      </c>
      <c r="AK362" s="74">
        <v>0</v>
      </c>
      <c r="AL362" s="74">
        <v>0</v>
      </c>
      <c r="AM362" s="74">
        <v>0</v>
      </c>
      <c r="AN362" s="74">
        <v>0</v>
      </c>
      <c r="AO362" s="74">
        <v>3.6</v>
      </c>
      <c r="AP362" s="74">
        <v>3</v>
      </c>
      <c r="AQ362" s="74">
        <v>0</v>
      </c>
      <c r="AR362" s="74">
        <v>0</v>
      </c>
      <c r="AS362" s="74">
        <v>0</v>
      </c>
      <c r="AT362" s="74">
        <v>0</v>
      </c>
      <c r="AU362" s="74">
        <v>0</v>
      </c>
      <c r="AV362" s="74">
        <v>0</v>
      </c>
      <c r="AW362" s="74">
        <v>78.561223999999996</v>
      </c>
      <c r="AX362" s="74">
        <v>14</v>
      </c>
      <c r="AY362" s="74">
        <v>0</v>
      </c>
      <c r="AZ362" s="74">
        <v>0</v>
      </c>
      <c r="BA362" s="74">
        <v>2.44</v>
      </c>
      <c r="BB362" s="74">
        <v>1</v>
      </c>
      <c r="BC362" s="74">
        <v>-8.3770000000000007</v>
      </c>
      <c r="BD362" s="74">
        <v>98</v>
      </c>
      <c r="BE362" s="74">
        <v>0</v>
      </c>
      <c r="BF362" s="74">
        <v>0</v>
      </c>
      <c r="BG362" s="74">
        <v>1.2243569999999999</v>
      </c>
      <c r="BH362" s="74">
        <v>3</v>
      </c>
      <c r="BI362" s="74">
        <v>763.58799999999997</v>
      </c>
      <c r="BJ362" s="74">
        <v>79</v>
      </c>
      <c r="BK362" s="74">
        <v>76.219190999999995</v>
      </c>
      <c r="BL362" s="74">
        <v>69</v>
      </c>
      <c r="BM362" s="74">
        <v>278.34359999999998</v>
      </c>
      <c r="BN362" s="74">
        <v>166</v>
      </c>
      <c r="BO362" s="74">
        <v>0</v>
      </c>
      <c r="BP362" s="74">
        <v>0</v>
      </c>
      <c r="BQ362" s="74">
        <v>0</v>
      </c>
      <c r="BR362" s="74">
        <v>0</v>
      </c>
      <c r="BS362" s="74">
        <v>0</v>
      </c>
      <c r="BT362" s="74">
        <v>0</v>
      </c>
      <c r="BU362" s="74">
        <v>2.4</v>
      </c>
      <c r="BV362" s="74">
        <v>1</v>
      </c>
      <c r="BW362" s="110">
        <f t="shared" si="46"/>
        <v>2388.5978480000003</v>
      </c>
      <c r="BX362" s="110">
        <f t="shared" si="47"/>
        <v>0</v>
      </c>
      <c r="IS362" s="59"/>
      <c r="IT362" s="59"/>
      <c r="IU362" s="59"/>
      <c r="IV362" s="59"/>
    </row>
    <row r="363" spans="1:256" s="49" customFormat="1" ht="20.25" customHeight="1" x14ac:dyDescent="0.15">
      <c r="A363" s="259"/>
      <c r="B363" s="92" t="s">
        <v>36</v>
      </c>
      <c r="C363" s="79">
        <v>4621.1026439999996</v>
      </c>
      <c r="D363" s="79">
        <v>34147</v>
      </c>
      <c r="E363" s="80">
        <v>108.487135103371</v>
      </c>
      <c r="F363" s="79">
        <v>1855.5340120000001</v>
      </c>
      <c r="G363" s="79">
        <v>2988</v>
      </c>
      <c r="H363" s="79">
        <v>2.6989860000000001</v>
      </c>
      <c r="I363" s="79">
        <v>5</v>
      </c>
      <c r="J363" s="79">
        <v>93.566162000000006</v>
      </c>
      <c r="K363" s="79">
        <v>3</v>
      </c>
      <c r="L363" s="79">
        <v>243.14541700000001</v>
      </c>
      <c r="M363" s="79">
        <v>621</v>
      </c>
      <c r="N363" s="80">
        <v>31.369425688450601</v>
      </c>
      <c r="O363" s="79">
        <v>712.058266</v>
      </c>
      <c r="P363" s="79">
        <v>105</v>
      </c>
      <c r="Q363" s="79">
        <v>0</v>
      </c>
      <c r="R363" s="79">
        <v>0</v>
      </c>
      <c r="S363" s="101">
        <v>0</v>
      </c>
      <c r="T363" s="79">
        <v>0</v>
      </c>
      <c r="U363" s="79">
        <v>0</v>
      </c>
      <c r="V363" s="79">
        <v>240.92174499999999</v>
      </c>
      <c r="W363" s="79">
        <v>613</v>
      </c>
      <c r="X363" s="80">
        <v>31.388719077435301</v>
      </c>
      <c r="Y363" s="79">
        <v>695.93476599999997</v>
      </c>
      <c r="Z363" s="79">
        <v>104</v>
      </c>
      <c r="AA363" s="79">
        <v>2.2236720000000001</v>
      </c>
      <c r="AB363" s="79">
        <v>8</v>
      </c>
      <c r="AC363" s="79">
        <v>14.823499999999999</v>
      </c>
      <c r="AD363" s="79">
        <v>1</v>
      </c>
      <c r="AE363" s="79">
        <v>0</v>
      </c>
      <c r="AF363" s="79">
        <v>0</v>
      </c>
      <c r="AG363" s="79">
        <v>1.3</v>
      </c>
      <c r="AH363" s="79">
        <v>0</v>
      </c>
      <c r="AI363" s="79">
        <v>3772.2841969999999</v>
      </c>
      <c r="AJ363" s="79">
        <v>28692</v>
      </c>
      <c r="AK363" s="79">
        <v>567.516119</v>
      </c>
      <c r="AL363" s="79">
        <v>2761</v>
      </c>
      <c r="AM363" s="79">
        <v>3754.751264</v>
      </c>
      <c r="AN363" s="79">
        <v>28663</v>
      </c>
      <c r="AO363" s="79">
        <v>1826.2980560000001</v>
      </c>
      <c r="AP363" s="79">
        <v>2749</v>
      </c>
      <c r="AQ363" s="79">
        <v>6.4500650000000004</v>
      </c>
      <c r="AR363" s="79">
        <v>58</v>
      </c>
      <c r="AS363" s="79">
        <v>1.9734</v>
      </c>
      <c r="AT363" s="79">
        <v>9</v>
      </c>
      <c r="AU363" s="79">
        <v>0</v>
      </c>
      <c r="AV363" s="79">
        <v>0</v>
      </c>
      <c r="AW363" s="79">
        <v>26.975300000000001</v>
      </c>
      <c r="AX363" s="79">
        <v>0</v>
      </c>
      <c r="AY363" s="79">
        <v>0</v>
      </c>
      <c r="AZ363" s="79">
        <v>3</v>
      </c>
      <c r="BA363" s="79">
        <v>2.6</v>
      </c>
      <c r="BB363" s="79">
        <v>0</v>
      </c>
      <c r="BC363" s="79">
        <v>0</v>
      </c>
      <c r="BD363" s="79">
        <v>0</v>
      </c>
      <c r="BE363" s="79">
        <v>0</v>
      </c>
      <c r="BF363" s="79">
        <v>0</v>
      </c>
      <c r="BG363" s="79">
        <v>20.274546999999998</v>
      </c>
      <c r="BH363" s="79">
        <v>68</v>
      </c>
      <c r="BI363" s="79">
        <v>190.21186299999999</v>
      </c>
      <c r="BJ363" s="79">
        <v>46</v>
      </c>
      <c r="BK363" s="79">
        <v>36.705292999999998</v>
      </c>
      <c r="BL363" s="79">
        <v>235</v>
      </c>
      <c r="BM363" s="79">
        <v>157.554722</v>
      </c>
      <c r="BN363" s="79">
        <v>63</v>
      </c>
      <c r="BO363" s="79">
        <v>518.15413899999999</v>
      </c>
      <c r="BP363" s="79">
        <v>4464</v>
      </c>
      <c r="BQ363" s="79">
        <v>0.15157999999999999</v>
      </c>
      <c r="BR363" s="79">
        <v>1</v>
      </c>
      <c r="BS363" s="79">
        <v>21.39</v>
      </c>
      <c r="BT363" s="79">
        <v>1</v>
      </c>
      <c r="BU363" s="79">
        <v>103</v>
      </c>
      <c r="BV363" s="79">
        <v>0</v>
      </c>
      <c r="BW363" s="110">
        <f t="shared" si="46"/>
        <v>4621.1026440000005</v>
      </c>
      <c r="BX363" s="110">
        <f t="shared" si="47"/>
        <v>0</v>
      </c>
      <c r="IS363" s="59"/>
      <c r="IT363" s="59"/>
      <c r="IU363" s="59"/>
      <c r="IV363" s="59"/>
    </row>
    <row r="364" spans="1:256" s="49" customFormat="1" ht="20.25" customHeight="1" x14ac:dyDescent="0.15">
      <c r="A364" s="259"/>
      <c r="B364" s="92" t="s">
        <v>46</v>
      </c>
      <c r="C364" s="74">
        <v>4044.6253849999998</v>
      </c>
      <c r="D364" s="74">
        <v>7761</v>
      </c>
      <c r="E364" s="74">
        <v>55.332201459601301</v>
      </c>
      <c r="F364" s="74">
        <v>14153.065737000001</v>
      </c>
      <c r="G364" s="74">
        <v>5448</v>
      </c>
      <c r="H364" s="74">
        <v>51.120399999999997</v>
      </c>
      <c r="I364" s="74">
        <v>12</v>
      </c>
      <c r="J364" s="74">
        <v>3131.99</v>
      </c>
      <c r="K364" s="74">
        <v>58</v>
      </c>
      <c r="L364" s="74">
        <v>3440.7067849999999</v>
      </c>
      <c r="M364" s="74">
        <v>7309</v>
      </c>
      <c r="N364" s="74">
        <v>66.446414633282799</v>
      </c>
      <c r="O364" s="74">
        <v>8673.2568370000008</v>
      </c>
      <c r="P364" s="74">
        <v>4470</v>
      </c>
      <c r="Q364" s="74">
        <v>553.07172400000002</v>
      </c>
      <c r="R364" s="74">
        <v>1705</v>
      </c>
      <c r="S364" s="74">
        <v>34.031673585434199</v>
      </c>
      <c r="T364" s="74">
        <v>1115.405186</v>
      </c>
      <c r="U364" s="74">
        <v>699</v>
      </c>
      <c r="V364" s="74">
        <v>3361.326748</v>
      </c>
      <c r="W364" s="74">
        <v>7179</v>
      </c>
      <c r="X364" s="74">
        <v>66.601051003021695</v>
      </c>
      <c r="Y364" s="74">
        <v>8322.7709169999998</v>
      </c>
      <c r="Z364" s="74">
        <v>4172</v>
      </c>
      <c r="AA364" s="74">
        <v>79.380037000000101</v>
      </c>
      <c r="AB364" s="74">
        <v>130</v>
      </c>
      <c r="AC364" s="74">
        <v>350.48592000000002</v>
      </c>
      <c r="AD364" s="74">
        <v>298</v>
      </c>
      <c r="AE364" s="74">
        <v>0</v>
      </c>
      <c r="AF364" s="74">
        <v>0</v>
      </c>
      <c r="AG364" s="74">
        <v>0</v>
      </c>
      <c r="AH364" s="74">
        <v>0</v>
      </c>
      <c r="AI364" s="74">
        <v>0</v>
      </c>
      <c r="AJ364" s="74">
        <v>0</v>
      </c>
      <c r="AK364" s="74">
        <v>0</v>
      </c>
      <c r="AL364" s="74">
        <v>0</v>
      </c>
      <c r="AM364" s="74">
        <v>0</v>
      </c>
      <c r="AN364" s="74">
        <v>0</v>
      </c>
      <c r="AO364" s="74">
        <v>0</v>
      </c>
      <c r="AP364" s="74">
        <v>0</v>
      </c>
      <c r="AQ364" s="74">
        <v>0</v>
      </c>
      <c r="AR364" s="74">
        <v>0</v>
      </c>
      <c r="AS364" s="74">
        <v>0</v>
      </c>
      <c r="AT364" s="74">
        <v>0</v>
      </c>
      <c r="AU364" s="74">
        <v>375.81450000000001</v>
      </c>
      <c r="AV364" s="74">
        <v>7</v>
      </c>
      <c r="AW364" s="74">
        <v>881.38</v>
      </c>
      <c r="AX364" s="74">
        <v>25</v>
      </c>
      <c r="AY364" s="74">
        <v>6.8929</v>
      </c>
      <c r="AZ364" s="74">
        <v>5</v>
      </c>
      <c r="BA364" s="74">
        <v>26.2</v>
      </c>
      <c r="BB364" s="74">
        <v>16</v>
      </c>
      <c r="BC364" s="74">
        <v>0.18</v>
      </c>
      <c r="BD364" s="74">
        <v>10</v>
      </c>
      <c r="BE364" s="74">
        <v>0</v>
      </c>
      <c r="BF364" s="74">
        <v>0</v>
      </c>
      <c r="BG364" s="74">
        <v>43.857100000000003</v>
      </c>
      <c r="BH364" s="74">
        <v>53</v>
      </c>
      <c r="BI364" s="74">
        <v>883.58130000000006</v>
      </c>
      <c r="BJ364" s="74">
        <v>393</v>
      </c>
      <c r="BK364" s="74">
        <v>103.0801</v>
      </c>
      <c r="BL364" s="74">
        <v>328</v>
      </c>
      <c r="BM364" s="74">
        <v>549.16759999999999</v>
      </c>
      <c r="BN364" s="74">
        <v>435</v>
      </c>
      <c r="BO364" s="74">
        <v>0</v>
      </c>
      <c r="BP364" s="74">
        <v>0</v>
      </c>
      <c r="BQ364" s="74">
        <v>1</v>
      </c>
      <c r="BR364" s="74">
        <v>1</v>
      </c>
      <c r="BS364" s="74">
        <v>22.973600000000001</v>
      </c>
      <c r="BT364" s="74">
        <v>37</v>
      </c>
      <c r="BU364" s="74">
        <v>6.49</v>
      </c>
      <c r="BV364" s="74">
        <v>50</v>
      </c>
      <c r="BW364" s="110">
        <f t="shared" si="46"/>
        <v>4044.6253849999994</v>
      </c>
      <c r="BX364" s="110">
        <f t="shared" si="47"/>
        <v>0</v>
      </c>
      <c r="IS364" s="59"/>
      <c r="IT364" s="59"/>
      <c r="IU364" s="59"/>
      <c r="IV364" s="59"/>
    </row>
    <row r="365" spans="1:256" s="49" customFormat="1" ht="20.25" customHeight="1" x14ac:dyDescent="0.15">
      <c r="A365" s="259"/>
      <c r="B365" s="92" t="s">
        <v>37</v>
      </c>
      <c r="C365" s="81">
        <v>721</v>
      </c>
      <c r="D365" s="81">
        <v>1367</v>
      </c>
      <c r="E365" s="81">
        <v>41.726710303198701</v>
      </c>
      <c r="F365" s="81">
        <v>427.52</v>
      </c>
      <c r="G365" s="81">
        <v>320</v>
      </c>
      <c r="H365" s="74">
        <v>5.21</v>
      </c>
      <c r="I365" s="74">
        <v>6</v>
      </c>
      <c r="J365" s="74">
        <v>2.8</v>
      </c>
      <c r="K365" s="74">
        <v>2</v>
      </c>
      <c r="L365" s="81">
        <v>606.73</v>
      </c>
      <c r="M365" s="81">
        <v>1100</v>
      </c>
      <c r="N365" s="81">
        <v>41.999570818421603</v>
      </c>
      <c r="O365" s="81">
        <v>309.77999999999997</v>
      </c>
      <c r="P365" s="81">
        <v>295</v>
      </c>
      <c r="Q365" s="81">
        <v>18.850000000000001</v>
      </c>
      <c r="R365" s="81">
        <v>27</v>
      </c>
      <c r="S365" s="81">
        <v>145.11162432640501</v>
      </c>
      <c r="T365" s="81">
        <v>7.13</v>
      </c>
      <c r="U365" s="81">
        <v>18</v>
      </c>
      <c r="V365" s="81">
        <v>604.94000000000005</v>
      </c>
      <c r="W365" s="81">
        <v>1097</v>
      </c>
      <c r="X365" s="81">
        <v>41.941857965930097</v>
      </c>
      <c r="Y365" s="81">
        <v>309.77999999999997</v>
      </c>
      <c r="Z365" s="81">
        <v>295</v>
      </c>
      <c r="AA365" s="81">
        <v>1.43</v>
      </c>
      <c r="AB365" s="81">
        <v>3</v>
      </c>
      <c r="AC365" s="81">
        <v>0</v>
      </c>
      <c r="AD365" s="81">
        <v>0</v>
      </c>
      <c r="AE365" s="81">
        <v>0.36</v>
      </c>
      <c r="AF365" s="81">
        <v>0</v>
      </c>
      <c r="AG365" s="81">
        <v>0</v>
      </c>
      <c r="AH365" s="81">
        <v>0</v>
      </c>
      <c r="AI365" s="81">
        <v>30.68</v>
      </c>
      <c r="AJ365" s="81">
        <v>210</v>
      </c>
      <c r="AK365" s="81">
        <v>0.66</v>
      </c>
      <c r="AL365" s="81">
        <v>7</v>
      </c>
      <c r="AM365" s="81">
        <v>8.64</v>
      </c>
      <c r="AN365" s="81">
        <v>95</v>
      </c>
      <c r="AO365" s="81">
        <v>0.66</v>
      </c>
      <c r="AP365" s="81">
        <v>7</v>
      </c>
      <c r="AQ365" s="81">
        <v>0</v>
      </c>
      <c r="AR365" s="81">
        <v>0</v>
      </c>
      <c r="AS365" s="81">
        <v>0</v>
      </c>
      <c r="AT365" s="81">
        <v>0</v>
      </c>
      <c r="AU365" s="81">
        <v>0.03</v>
      </c>
      <c r="AV365" s="81">
        <v>0</v>
      </c>
      <c r="AW365" s="81">
        <v>0</v>
      </c>
      <c r="AX365" s="81">
        <v>0</v>
      </c>
      <c r="AY365" s="81">
        <v>0.03</v>
      </c>
      <c r="AZ365" s="81">
        <v>0</v>
      </c>
      <c r="BA365" s="81">
        <v>0</v>
      </c>
      <c r="BB365" s="81">
        <v>0</v>
      </c>
      <c r="BC365" s="81">
        <v>0</v>
      </c>
      <c r="BD365" s="81">
        <v>0</v>
      </c>
      <c r="BE365" s="81">
        <v>0</v>
      </c>
      <c r="BF365" s="81">
        <v>0</v>
      </c>
      <c r="BG365" s="81">
        <v>5.99</v>
      </c>
      <c r="BH365" s="81">
        <v>18</v>
      </c>
      <c r="BI365" s="81">
        <v>48.02</v>
      </c>
      <c r="BJ365" s="81">
        <v>6</v>
      </c>
      <c r="BK365" s="81">
        <v>72.33</v>
      </c>
      <c r="BL365" s="81">
        <v>33</v>
      </c>
      <c r="BM365" s="81">
        <v>63.25</v>
      </c>
      <c r="BN365" s="81">
        <v>10</v>
      </c>
      <c r="BO365" s="81">
        <v>0</v>
      </c>
      <c r="BP365" s="81">
        <v>0</v>
      </c>
      <c r="BQ365" s="81">
        <v>3.01</v>
      </c>
      <c r="BR365" s="81">
        <v>0</v>
      </c>
      <c r="BS365" s="81">
        <v>0</v>
      </c>
      <c r="BT365" s="81">
        <v>0</v>
      </c>
      <c r="BU365" s="81">
        <v>0</v>
      </c>
      <c r="BV365" s="81">
        <v>0</v>
      </c>
      <c r="BW365" s="110">
        <f t="shared" si="46"/>
        <v>721</v>
      </c>
      <c r="BX365" s="110">
        <f t="shared" si="47"/>
        <v>0</v>
      </c>
      <c r="IS365" s="59"/>
      <c r="IT365" s="59"/>
      <c r="IU365" s="59"/>
      <c r="IV365" s="59"/>
    </row>
    <row r="366" spans="1:256" s="49" customFormat="1" ht="20.25" customHeight="1" x14ac:dyDescent="0.15">
      <c r="A366" s="259"/>
      <c r="B366" s="92" t="s">
        <v>47</v>
      </c>
      <c r="C366" s="74">
        <v>1333.833306</v>
      </c>
      <c r="D366" s="74">
        <v>4776</v>
      </c>
      <c r="E366" s="74">
        <v>64.419255885414898</v>
      </c>
      <c r="F366" s="74">
        <v>4366.877469</v>
      </c>
      <c r="G366" s="74">
        <v>852</v>
      </c>
      <c r="H366" s="74">
        <v>0</v>
      </c>
      <c r="I366" s="74">
        <v>0</v>
      </c>
      <c r="J366" s="74">
        <v>0</v>
      </c>
      <c r="K366" s="74">
        <v>0</v>
      </c>
      <c r="L366" s="74">
        <v>1327.833306</v>
      </c>
      <c r="M366" s="74">
        <v>4770</v>
      </c>
      <c r="N366" s="74">
        <v>65.574815657670399</v>
      </c>
      <c r="O366" s="74">
        <v>4366.8753690000003</v>
      </c>
      <c r="P366" s="74">
        <v>849</v>
      </c>
      <c r="Q366" s="74">
        <v>755.28287999999998</v>
      </c>
      <c r="R366" s="74">
        <v>2894</v>
      </c>
      <c r="S366" s="74">
        <v>63.755346580569203</v>
      </c>
      <c r="T366" s="74">
        <v>2390.4999320000002</v>
      </c>
      <c r="U366" s="74">
        <v>494</v>
      </c>
      <c r="V366" s="74">
        <v>1322.446228</v>
      </c>
      <c r="W366" s="74">
        <v>4758</v>
      </c>
      <c r="X366" s="74">
        <v>65.528592146471993</v>
      </c>
      <c r="Y366" s="74">
        <v>4321.5816189999996</v>
      </c>
      <c r="Z366" s="74">
        <v>839</v>
      </c>
      <c r="AA366" s="74">
        <v>5.3870779999999998</v>
      </c>
      <c r="AB366" s="74">
        <v>12</v>
      </c>
      <c r="AC366" s="74">
        <v>45.293750000000003</v>
      </c>
      <c r="AD366" s="74">
        <v>10</v>
      </c>
      <c r="AE366" s="74">
        <v>0</v>
      </c>
      <c r="AF366" s="74">
        <v>0</v>
      </c>
      <c r="AG366" s="74">
        <v>0</v>
      </c>
      <c r="AH366" s="74">
        <v>0</v>
      </c>
      <c r="AI366" s="74">
        <v>0</v>
      </c>
      <c r="AJ366" s="74">
        <v>0</v>
      </c>
      <c r="AK366" s="74">
        <v>0</v>
      </c>
      <c r="AL366" s="74">
        <v>0</v>
      </c>
      <c r="AM366" s="74">
        <v>0</v>
      </c>
      <c r="AN366" s="74">
        <v>0</v>
      </c>
      <c r="AO366" s="74">
        <v>0</v>
      </c>
      <c r="AP366" s="74">
        <v>0</v>
      </c>
      <c r="AQ366" s="74">
        <v>0</v>
      </c>
      <c r="AR366" s="74">
        <v>0</v>
      </c>
      <c r="AS366" s="74">
        <v>0</v>
      </c>
      <c r="AT366" s="74">
        <v>0</v>
      </c>
      <c r="AU366" s="74">
        <v>0</v>
      </c>
      <c r="AV366" s="74">
        <v>0</v>
      </c>
      <c r="AW366" s="74">
        <v>0</v>
      </c>
      <c r="AX366" s="74">
        <v>0</v>
      </c>
      <c r="AY366" s="74">
        <v>0</v>
      </c>
      <c r="AZ366" s="74">
        <v>0</v>
      </c>
      <c r="BA366" s="74">
        <v>0</v>
      </c>
      <c r="BB366" s="74">
        <v>0</v>
      </c>
      <c r="BC366" s="74">
        <v>0</v>
      </c>
      <c r="BD366" s="74">
        <v>0</v>
      </c>
      <c r="BE366" s="74">
        <v>0</v>
      </c>
      <c r="BF366" s="74">
        <v>0</v>
      </c>
      <c r="BG366" s="74">
        <v>0</v>
      </c>
      <c r="BH366" s="74">
        <v>2</v>
      </c>
      <c r="BI366" s="74">
        <v>0</v>
      </c>
      <c r="BJ366" s="74">
        <v>0</v>
      </c>
      <c r="BK366" s="74">
        <v>6</v>
      </c>
      <c r="BL366" s="74">
        <v>4</v>
      </c>
      <c r="BM366" s="74">
        <v>2.0999999999999999E-3</v>
      </c>
      <c r="BN366" s="74">
        <v>3</v>
      </c>
      <c r="BO366" s="74">
        <v>0</v>
      </c>
      <c r="BP366" s="74">
        <v>0</v>
      </c>
      <c r="BQ366" s="74">
        <v>0</v>
      </c>
      <c r="BR366" s="74">
        <v>0</v>
      </c>
      <c r="BS366" s="74">
        <v>0</v>
      </c>
      <c r="BT366" s="74">
        <v>0</v>
      </c>
      <c r="BU366" s="74">
        <v>0</v>
      </c>
      <c r="BV366" s="74">
        <v>0</v>
      </c>
      <c r="BW366" s="110">
        <f t="shared" si="46"/>
        <v>1333.833306</v>
      </c>
      <c r="BX366" s="110">
        <f t="shared" si="47"/>
        <v>0</v>
      </c>
      <c r="IS366" s="59"/>
      <c r="IT366" s="59"/>
      <c r="IU366" s="59"/>
      <c r="IV366" s="59"/>
    </row>
    <row r="367" spans="1:256" s="49" customFormat="1" ht="20.25" customHeight="1" x14ac:dyDescent="0.15">
      <c r="A367" s="259"/>
      <c r="B367" s="92" t="s">
        <v>38</v>
      </c>
      <c r="C367" s="82">
        <v>4510.4005569999999</v>
      </c>
      <c r="D367" s="82">
        <v>7898</v>
      </c>
      <c r="E367" s="82">
        <v>53.18</v>
      </c>
      <c r="F367" s="82">
        <v>16791.057294999999</v>
      </c>
      <c r="G367" s="82">
        <v>5484</v>
      </c>
      <c r="H367" s="82">
        <v>28.99</v>
      </c>
      <c r="I367" s="82">
        <v>7</v>
      </c>
      <c r="J367" s="82">
        <v>1323.17282</v>
      </c>
      <c r="K367" s="82">
        <v>153</v>
      </c>
      <c r="L367" s="82">
        <v>3793.0247129999998</v>
      </c>
      <c r="M367" s="82">
        <v>7372</v>
      </c>
      <c r="N367" s="82">
        <v>62.77</v>
      </c>
      <c r="O367" s="82">
        <v>12383.041762000001</v>
      </c>
      <c r="P367" s="82">
        <v>4472</v>
      </c>
      <c r="Q367" s="82">
        <v>791.872028</v>
      </c>
      <c r="R367" s="82">
        <v>1725</v>
      </c>
      <c r="S367" s="82">
        <v>70.39</v>
      </c>
      <c r="T367" s="82">
        <v>2680.0468350000001</v>
      </c>
      <c r="U367" s="82">
        <v>1133</v>
      </c>
      <c r="V367" s="82">
        <v>3672.9032130000001</v>
      </c>
      <c r="W367" s="82">
        <v>7328</v>
      </c>
      <c r="X367" s="82">
        <v>62.77</v>
      </c>
      <c r="Y367" s="82">
        <v>12192.917617999999</v>
      </c>
      <c r="Z367" s="82">
        <v>4126</v>
      </c>
      <c r="AA367" s="82">
        <v>120.1215</v>
      </c>
      <c r="AB367" s="82">
        <v>44</v>
      </c>
      <c r="AC367" s="82">
        <v>164.42414400000001</v>
      </c>
      <c r="AD367" s="82">
        <v>340</v>
      </c>
      <c r="AE367" s="82">
        <v>0</v>
      </c>
      <c r="AF367" s="82">
        <v>0</v>
      </c>
      <c r="AG367" s="82">
        <v>25.7</v>
      </c>
      <c r="AH367" s="82">
        <v>6</v>
      </c>
      <c r="AI367" s="82">
        <v>0</v>
      </c>
      <c r="AJ367" s="82">
        <v>0</v>
      </c>
      <c r="AK367" s="82">
        <v>0</v>
      </c>
      <c r="AL367" s="82">
        <v>0</v>
      </c>
      <c r="AM367" s="82">
        <v>0</v>
      </c>
      <c r="AN367" s="82">
        <v>0</v>
      </c>
      <c r="AO367" s="82">
        <v>0</v>
      </c>
      <c r="AP367" s="82">
        <v>0</v>
      </c>
      <c r="AQ367" s="82">
        <v>0</v>
      </c>
      <c r="AR367" s="82">
        <v>0</v>
      </c>
      <c r="AS367" s="82">
        <v>2.1800000000000002</v>
      </c>
      <c r="AT367" s="82">
        <v>6</v>
      </c>
      <c r="AU367" s="82">
        <v>0.41</v>
      </c>
      <c r="AV367" s="82">
        <v>2</v>
      </c>
      <c r="AW367" s="82">
        <v>980.27377899999999</v>
      </c>
      <c r="AX367" s="82">
        <v>19</v>
      </c>
      <c r="AY367" s="82">
        <v>5.2786879999999998</v>
      </c>
      <c r="AZ367" s="82">
        <v>1</v>
      </c>
      <c r="BA367" s="82">
        <v>10.8432</v>
      </c>
      <c r="BB367" s="82">
        <v>7</v>
      </c>
      <c r="BC367" s="82">
        <v>359.58039300000002</v>
      </c>
      <c r="BD367" s="82">
        <v>127</v>
      </c>
      <c r="BE367" s="82">
        <v>0</v>
      </c>
      <c r="BF367" s="82">
        <v>0</v>
      </c>
      <c r="BG367" s="82">
        <v>154.55803399999999</v>
      </c>
      <c r="BH367" s="82">
        <v>142</v>
      </c>
      <c r="BI367" s="82">
        <v>1141.2354640000001</v>
      </c>
      <c r="BJ367" s="82">
        <v>416</v>
      </c>
      <c r="BK367" s="82">
        <v>100.69903499999999</v>
      </c>
      <c r="BL367" s="82">
        <v>244</v>
      </c>
      <c r="BM367" s="82">
        <v>806.32987000000003</v>
      </c>
      <c r="BN367" s="82">
        <v>389</v>
      </c>
      <c r="BO367" s="82">
        <v>46.959991000000002</v>
      </c>
      <c r="BP367" s="82">
        <v>0</v>
      </c>
      <c r="BQ367" s="82">
        <v>0</v>
      </c>
      <c r="BR367" s="82">
        <v>0</v>
      </c>
      <c r="BS367" s="82">
        <v>20.899702999999601</v>
      </c>
      <c r="BT367" s="82">
        <v>3</v>
      </c>
      <c r="BU367" s="82">
        <v>143.980400000001</v>
      </c>
      <c r="BV367" s="82">
        <v>22</v>
      </c>
      <c r="BW367" s="110">
        <f t="shared" si="46"/>
        <v>4510.4005569999981</v>
      </c>
      <c r="BX367" s="110">
        <f t="shared" si="47"/>
        <v>0</v>
      </c>
      <c r="IS367" s="59"/>
      <c r="IT367" s="59"/>
      <c r="IU367" s="59"/>
      <c r="IV367" s="59"/>
    </row>
    <row r="368" spans="1:256" s="49" customFormat="1" ht="20.25" customHeight="1" x14ac:dyDescent="0.15">
      <c r="A368" s="259"/>
      <c r="B368" s="92" t="s">
        <v>48</v>
      </c>
      <c r="C368" s="82">
        <v>695.42</v>
      </c>
      <c r="D368" s="82">
        <v>1373</v>
      </c>
      <c r="E368" s="82">
        <v>42.726451668397203</v>
      </c>
      <c r="F368" s="82">
        <v>7212.2</v>
      </c>
      <c r="G368" s="82">
        <v>1028</v>
      </c>
      <c r="H368" s="82">
        <v>0</v>
      </c>
      <c r="I368" s="82">
        <v>0</v>
      </c>
      <c r="J368" s="82">
        <v>0.83</v>
      </c>
      <c r="K368" s="82">
        <v>1</v>
      </c>
      <c r="L368" s="82">
        <v>629.48</v>
      </c>
      <c r="M368" s="82">
        <v>1330</v>
      </c>
      <c r="N368" s="82">
        <v>44.4727044078478</v>
      </c>
      <c r="O368" s="82">
        <v>6369.61</v>
      </c>
      <c r="P368" s="82">
        <v>980</v>
      </c>
      <c r="Q368" s="82">
        <v>0</v>
      </c>
      <c r="R368" s="82">
        <v>0</v>
      </c>
      <c r="S368" s="82" t="s">
        <v>49</v>
      </c>
      <c r="T368" s="82">
        <v>0</v>
      </c>
      <c r="U368" s="82">
        <v>0</v>
      </c>
      <c r="V368" s="82">
        <v>629.29</v>
      </c>
      <c r="W368" s="82">
        <v>1327</v>
      </c>
      <c r="X368" s="82">
        <v>44.636827918853697</v>
      </c>
      <c r="Y368" s="82">
        <v>6359.35</v>
      </c>
      <c r="Z368" s="82">
        <v>968</v>
      </c>
      <c r="AA368" s="82">
        <v>0.19</v>
      </c>
      <c r="AB368" s="82">
        <v>3</v>
      </c>
      <c r="AC368" s="82">
        <v>10.26</v>
      </c>
      <c r="AD368" s="82">
        <v>12</v>
      </c>
      <c r="AE368" s="82">
        <v>0</v>
      </c>
      <c r="AF368" s="82">
        <v>0</v>
      </c>
      <c r="AG368" s="82">
        <v>0</v>
      </c>
      <c r="AH368" s="82">
        <v>0</v>
      </c>
      <c r="AI368" s="82">
        <v>0</v>
      </c>
      <c r="AJ368" s="82">
        <v>0</v>
      </c>
      <c r="AK368" s="82">
        <v>0</v>
      </c>
      <c r="AL368" s="82">
        <v>0</v>
      </c>
      <c r="AM368" s="82">
        <v>0</v>
      </c>
      <c r="AN368" s="82">
        <v>0</v>
      </c>
      <c r="AO368" s="82">
        <v>0</v>
      </c>
      <c r="AP368" s="82">
        <v>0</v>
      </c>
      <c r="AQ368" s="82">
        <v>0</v>
      </c>
      <c r="AR368" s="82">
        <v>0</v>
      </c>
      <c r="AS368" s="82">
        <v>1.92</v>
      </c>
      <c r="AT368" s="82">
        <v>2</v>
      </c>
      <c r="AU368" s="82">
        <v>0</v>
      </c>
      <c r="AV368" s="82">
        <v>0</v>
      </c>
      <c r="AW368" s="82">
        <v>8.0299999999999994</v>
      </c>
      <c r="AX368" s="82">
        <v>1</v>
      </c>
      <c r="AY368" s="82">
        <v>0</v>
      </c>
      <c r="AZ368" s="82">
        <v>0</v>
      </c>
      <c r="BA368" s="82">
        <v>3.56</v>
      </c>
      <c r="BB368" s="82">
        <v>1</v>
      </c>
      <c r="BC368" s="82">
        <v>0</v>
      </c>
      <c r="BD368" s="82">
        <v>0</v>
      </c>
      <c r="BE368" s="82">
        <v>0</v>
      </c>
      <c r="BF368" s="82">
        <v>0</v>
      </c>
      <c r="BG368" s="82">
        <v>4.4000000000000004</v>
      </c>
      <c r="BH368" s="82">
        <v>15</v>
      </c>
      <c r="BI368" s="82">
        <v>395.68</v>
      </c>
      <c r="BJ368" s="82">
        <v>27</v>
      </c>
      <c r="BK368" s="82">
        <v>51.25</v>
      </c>
      <c r="BL368" s="82">
        <v>21</v>
      </c>
      <c r="BM368" s="82">
        <v>386.26</v>
      </c>
      <c r="BN368" s="82">
        <v>8</v>
      </c>
      <c r="BO368" s="82">
        <v>10.29</v>
      </c>
      <c r="BP368" s="82">
        <v>7</v>
      </c>
      <c r="BQ368" s="82">
        <v>46.31</v>
      </c>
      <c r="BR368" s="82">
        <v>8</v>
      </c>
      <c r="BS368" s="82">
        <v>0</v>
      </c>
      <c r="BT368" s="82">
        <v>0</v>
      </c>
      <c r="BU368" s="82">
        <v>0</v>
      </c>
      <c r="BV368" s="82">
        <v>0</v>
      </c>
      <c r="BW368" s="110">
        <f t="shared" si="46"/>
        <v>695.42</v>
      </c>
      <c r="BX368" s="110">
        <f t="shared" si="47"/>
        <v>0</v>
      </c>
      <c r="BY368" s="109"/>
      <c r="BZ368" s="109"/>
      <c r="CA368" s="109"/>
      <c r="CB368" s="109"/>
      <c r="CC368" s="109"/>
      <c r="CD368" s="109"/>
      <c r="CE368" s="109"/>
      <c r="CF368" s="109"/>
      <c r="CG368" s="109"/>
      <c r="CH368" s="109"/>
      <c r="CI368" s="109"/>
      <c r="CJ368" s="109"/>
      <c r="IS368" s="59"/>
      <c r="IT368" s="59"/>
      <c r="IU368" s="59"/>
      <c r="IV368" s="59"/>
    </row>
    <row r="369" spans="1:256" s="49" customFormat="1" ht="20.25" customHeight="1" x14ac:dyDescent="0.15">
      <c r="A369" s="259"/>
      <c r="B369" s="92" t="s">
        <v>50</v>
      </c>
      <c r="C369" s="82">
        <v>570.86</v>
      </c>
      <c r="D369" s="82">
        <v>860</v>
      </c>
      <c r="E369" s="82">
        <v>72.605405405405406</v>
      </c>
      <c r="F369" s="82">
        <v>2055.5700000000002</v>
      </c>
      <c r="G369" s="82">
        <v>1003</v>
      </c>
      <c r="H369" s="82">
        <v>0</v>
      </c>
      <c r="I369" s="82">
        <v>0</v>
      </c>
      <c r="J369" s="82">
        <v>0.08</v>
      </c>
      <c r="K369" s="82">
        <v>2</v>
      </c>
      <c r="L369" s="82">
        <v>540.46</v>
      </c>
      <c r="M369" s="82">
        <v>849</v>
      </c>
      <c r="N369" s="82">
        <v>78.892359793302802</v>
      </c>
      <c r="O369" s="82">
        <v>1817.61</v>
      </c>
      <c r="P369" s="82">
        <v>892</v>
      </c>
      <c r="Q369" s="82">
        <v>0</v>
      </c>
      <c r="R369" s="82">
        <v>0</v>
      </c>
      <c r="S369" s="82" t="e">
        <v>#DIV/0!</v>
      </c>
      <c r="T369" s="82">
        <v>0</v>
      </c>
      <c r="U369" s="82">
        <v>0</v>
      </c>
      <c r="V369" s="82">
        <v>540.46</v>
      </c>
      <c r="W369" s="82">
        <v>849</v>
      </c>
      <c r="X369" s="82">
        <v>78.892359793302802</v>
      </c>
      <c r="Y369" s="82">
        <v>1817.61</v>
      </c>
      <c r="Z369" s="82">
        <v>892</v>
      </c>
      <c r="AA369" s="82">
        <v>0</v>
      </c>
      <c r="AB369" s="82">
        <v>0</v>
      </c>
      <c r="AC369" s="82">
        <v>0</v>
      </c>
      <c r="AD369" s="82">
        <v>0</v>
      </c>
      <c r="AE369" s="82"/>
      <c r="AF369" s="82"/>
      <c r="AG369" s="82"/>
      <c r="AH369" s="82"/>
      <c r="AI369" s="82"/>
      <c r="AJ369" s="82"/>
      <c r="AK369" s="82"/>
      <c r="AL369" s="82"/>
      <c r="AM369" s="82"/>
      <c r="AN369" s="82"/>
      <c r="AO369" s="82"/>
      <c r="AP369" s="82"/>
      <c r="AQ369" s="82">
        <v>0</v>
      </c>
      <c r="AR369" s="82">
        <v>0</v>
      </c>
      <c r="AS369" s="82">
        <v>0</v>
      </c>
      <c r="AT369" s="82">
        <v>0</v>
      </c>
      <c r="AU369" s="82"/>
      <c r="AV369" s="82"/>
      <c r="AW369" s="82"/>
      <c r="AX369" s="82"/>
      <c r="AY369" s="82"/>
      <c r="AZ369" s="82"/>
      <c r="BA369" s="82"/>
      <c r="BB369" s="82"/>
      <c r="BC369" s="82"/>
      <c r="BD369" s="82"/>
      <c r="BE369" s="82"/>
      <c r="BF369" s="82"/>
      <c r="BG369" s="82">
        <v>6.67</v>
      </c>
      <c r="BH369" s="82">
        <v>8</v>
      </c>
      <c r="BI369" s="82">
        <v>193.44</v>
      </c>
      <c r="BJ369" s="82">
        <v>86</v>
      </c>
      <c r="BK369" s="82">
        <v>21.27</v>
      </c>
      <c r="BL369" s="82">
        <v>3</v>
      </c>
      <c r="BM369" s="82">
        <v>44.44</v>
      </c>
      <c r="BN369" s="82">
        <v>23</v>
      </c>
      <c r="BO369" s="82">
        <v>2.46</v>
      </c>
      <c r="BP369" s="82">
        <v>0</v>
      </c>
      <c r="BQ369" s="82">
        <v>0</v>
      </c>
      <c r="BR369" s="82">
        <v>0</v>
      </c>
      <c r="BS369" s="82"/>
      <c r="BT369" s="82"/>
      <c r="BU369" s="82"/>
      <c r="BV369" s="82"/>
      <c r="BW369" s="110">
        <f t="shared" si="46"/>
        <v>570.86</v>
      </c>
      <c r="BX369" s="110">
        <f t="shared" si="47"/>
        <v>0</v>
      </c>
      <c r="IS369" s="59"/>
      <c r="IT369" s="59"/>
      <c r="IU369" s="59"/>
      <c r="IV369" s="59"/>
    </row>
    <row r="370" spans="1:256" s="49" customFormat="1" ht="20.25" customHeight="1" x14ac:dyDescent="0.15">
      <c r="A370" s="259"/>
      <c r="B370" s="92" t="s">
        <v>118</v>
      </c>
      <c r="C370" s="82">
        <v>1554.0667169999999</v>
      </c>
      <c r="D370" s="82">
        <v>5426</v>
      </c>
      <c r="E370" s="82">
        <v>46.677418818053034</v>
      </c>
      <c r="F370" s="82">
        <v>4153.4788410000001</v>
      </c>
      <c r="G370" s="82">
        <v>2022</v>
      </c>
      <c r="H370" s="82">
        <v>6.1461579999999998</v>
      </c>
      <c r="I370" s="82">
        <v>2</v>
      </c>
      <c r="J370" s="82">
        <v>76.407510000000002</v>
      </c>
      <c r="K370" s="82">
        <v>31</v>
      </c>
      <c r="L370" s="82">
        <v>839.29869999999994</v>
      </c>
      <c r="M370" s="82">
        <v>2385</v>
      </c>
      <c r="N370" s="82">
        <v>63.978306562311559</v>
      </c>
      <c r="O370" s="82">
        <v>2880.2540909999998</v>
      </c>
      <c r="P370" s="82">
        <v>1688</v>
      </c>
      <c r="Q370" s="82">
        <v>0</v>
      </c>
      <c r="R370" s="82">
        <v>0</v>
      </c>
      <c r="S370" s="82">
        <v>0</v>
      </c>
      <c r="T370" s="82">
        <v>0</v>
      </c>
      <c r="U370" s="82">
        <v>0</v>
      </c>
      <c r="V370" s="82">
        <v>839.29869999999994</v>
      </c>
      <c r="W370" s="82">
        <v>2385</v>
      </c>
      <c r="X370" s="82">
        <v>63.979477053417042</v>
      </c>
      <c r="Y370" s="82">
        <v>2877.3928909999995</v>
      </c>
      <c r="Z370" s="82">
        <v>1687</v>
      </c>
      <c r="AA370" s="82">
        <v>0</v>
      </c>
      <c r="AB370" s="82">
        <v>0</v>
      </c>
      <c r="AC370" s="82">
        <v>2.8612000000000002</v>
      </c>
      <c r="AD370" s="82">
        <v>1</v>
      </c>
      <c r="AE370" s="82">
        <v>0</v>
      </c>
      <c r="AF370" s="82">
        <v>0</v>
      </c>
      <c r="AG370" s="82">
        <v>0</v>
      </c>
      <c r="AH370" s="82">
        <v>0</v>
      </c>
      <c r="AI370" s="82">
        <v>0</v>
      </c>
      <c r="AJ370" s="82">
        <v>0</v>
      </c>
      <c r="AK370" s="82">
        <v>0</v>
      </c>
      <c r="AL370" s="82">
        <v>0</v>
      </c>
      <c r="AM370" s="82">
        <v>0</v>
      </c>
      <c r="AN370" s="82">
        <v>0</v>
      </c>
      <c r="AO370" s="82">
        <v>0</v>
      </c>
      <c r="AP370" s="82">
        <v>0</v>
      </c>
      <c r="AQ370" s="82">
        <v>0.433</v>
      </c>
      <c r="AR370" s="82">
        <v>0</v>
      </c>
      <c r="AS370" s="82">
        <v>0</v>
      </c>
      <c r="AT370" s="82">
        <v>0</v>
      </c>
      <c r="AU370" s="82">
        <v>18.333293999999999</v>
      </c>
      <c r="AV370" s="82">
        <v>4</v>
      </c>
      <c r="AW370" s="82">
        <v>164.630449</v>
      </c>
      <c r="AX370" s="82">
        <v>13</v>
      </c>
      <c r="AY370" s="82">
        <v>0</v>
      </c>
      <c r="AZ370" s="82">
        <v>0</v>
      </c>
      <c r="BA370" s="82">
        <v>6</v>
      </c>
      <c r="BB370" s="82">
        <v>2</v>
      </c>
      <c r="BC370" s="82">
        <v>337.13689399999998</v>
      </c>
      <c r="BD370" s="82">
        <v>31</v>
      </c>
      <c r="BE370" s="82">
        <v>25.626187999999999</v>
      </c>
      <c r="BF370" s="82">
        <v>22</v>
      </c>
      <c r="BG370" s="82">
        <v>8.8803999999999994E-2</v>
      </c>
      <c r="BH370" s="82">
        <v>3</v>
      </c>
      <c r="BI370" s="82">
        <v>173.24660300000002</v>
      </c>
      <c r="BJ370" s="82">
        <v>74</v>
      </c>
      <c r="BK370" s="82">
        <v>25.040953999999999</v>
      </c>
      <c r="BL370" s="82">
        <v>62</v>
      </c>
      <c r="BM370" s="82">
        <v>759</v>
      </c>
      <c r="BN370" s="82">
        <v>185</v>
      </c>
      <c r="BO370" s="82">
        <v>327.58891300000005</v>
      </c>
      <c r="BP370" s="82">
        <v>2939</v>
      </c>
      <c r="BQ370" s="82">
        <v>67.313999999999993</v>
      </c>
      <c r="BR370" s="82">
        <v>6</v>
      </c>
      <c r="BS370" s="82">
        <v>0</v>
      </c>
      <c r="BT370" s="82">
        <v>0</v>
      </c>
      <c r="BU370" s="82">
        <v>1</v>
      </c>
      <c r="BV370" s="82">
        <v>1</v>
      </c>
      <c r="BW370" s="110">
        <f t="shared" si="46"/>
        <v>1554.0667170000002</v>
      </c>
      <c r="BX370" s="110">
        <f t="shared" si="47"/>
        <v>0</v>
      </c>
      <c r="IS370" s="59"/>
      <c r="IT370" s="59"/>
      <c r="IU370" s="59"/>
      <c r="IV370" s="59"/>
    </row>
    <row r="371" spans="1:256" s="49" customFormat="1" ht="20.25" customHeight="1" x14ac:dyDescent="0.15">
      <c r="A371" s="259"/>
      <c r="B371" s="92" t="s">
        <v>52</v>
      </c>
      <c r="C371" s="82">
        <v>209.07</v>
      </c>
      <c r="D371" s="82">
        <v>429</v>
      </c>
      <c r="E371" s="82">
        <v>8.43</v>
      </c>
      <c r="F371" s="82">
        <v>645.11</v>
      </c>
      <c r="G371" s="82">
        <v>288</v>
      </c>
      <c r="H371" s="82">
        <v>0</v>
      </c>
      <c r="I371" s="82">
        <v>0</v>
      </c>
      <c r="J371" s="82">
        <v>0</v>
      </c>
      <c r="K371" s="82">
        <v>0</v>
      </c>
      <c r="L371" s="82">
        <v>149.5</v>
      </c>
      <c r="M371" s="82">
        <v>386</v>
      </c>
      <c r="N371" s="82">
        <v>7.9</v>
      </c>
      <c r="O371" s="82">
        <v>542.54999999999995</v>
      </c>
      <c r="P371" s="82">
        <v>231</v>
      </c>
      <c r="Q371" s="82">
        <v>0</v>
      </c>
      <c r="R371" s="82">
        <v>0</v>
      </c>
      <c r="S371" s="82">
        <v>0</v>
      </c>
      <c r="T371" s="82">
        <v>0</v>
      </c>
      <c r="U371" s="82">
        <v>0</v>
      </c>
      <c r="V371" s="82">
        <v>149.5</v>
      </c>
      <c r="W371" s="82">
        <v>386</v>
      </c>
      <c r="X371" s="82">
        <v>7.91</v>
      </c>
      <c r="Y371" s="82">
        <v>542.28</v>
      </c>
      <c r="Z371" s="82">
        <v>229</v>
      </c>
      <c r="AA371" s="82">
        <v>0</v>
      </c>
      <c r="AB371" s="82">
        <v>0</v>
      </c>
      <c r="AC371" s="82">
        <v>0.27</v>
      </c>
      <c r="AD371" s="82">
        <v>2</v>
      </c>
      <c r="AE371" s="82">
        <v>0</v>
      </c>
      <c r="AF371" s="82">
        <v>0</v>
      </c>
      <c r="AG371" s="82">
        <v>0</v>
      </c>
      <c r="AH371" s="82">
        <v>0</v>
      </c>
      <c r="AI371" s="82">
        <v>0</v>
      </c>
      <c r="AJ371" s="82">
        <v>0</v>
      </c>
      <c r="AK371" s="82">
        <v>0</v>
      </c>
      <c r="AL371" s="82">
        <v>0</v>
      </c>
      <c r="AM371" s="82">
        <v>0</v>
      </c>
      <c r="AN371" s="82">
        <v>0</v>
      </c>
      <c r="AO371" s="82">
        <v>0</v>
      </c>
      <c r="AP371" s="82">
        <v>0</v>
      </c>
      <c r="AQ371" s="82">
        <v>0.03</v>
      </c>
      <c r="AR371" s="82">
        <v>2</v>
      </c>
      <c r="AS371" s="82">
        <v>0</v>
      </c>
      <c r="AT371" s="82">
        <v>0</v>
      </c>
      <c r="AU371" s="82">
        <v>0</v>
      </c>
      <c r="AV371" s="82">
        <v>0</v>
      </c>
      <c r="AW371" s="82">
        <v>0</v>
      </c>
      <c r="AX371" s="82">
        <v>0</v>
      </c>
      <c r="AY371" s="82">
        <v>0</v>
      </c>
      <c r="AZ371" s="82">
        <v>0</v>
      </c>
      <c r="BA371" s="82">
        <v>0</v>
      </c>
      <c r="BB371" s="82">
        <v>0</v>
      </c>
      <c r="BC371" s="82">
        <v>0</v>
      </c>
      <c r="BD371" s="82">
        <v>0</v>
      </c>
      <c r="BE371" s="82">
        <v>0</v>
      </c>
      <c r="BF371" s="82">
        <v>0</v>
      </c>
      <c r="BG371" s="82">
        <v>5.21</v>
      </c>
      <c r="BH371" s="82">
        <v>19</v>
      </c>
      <c r="BI371" s="82">
        <v>15.41</v>
      </c>
      <c r="BJ371" s="82">
        <v>27</v>
      </c>
      <c r="BK371" s="82">
        <v>54.33</v>
      </c>
      <c r="BL371" s="82">
        <v>22</v>
      </c>
      <c r="BM371" s="82">
        <v>87.15</v>
      </c>
      <c r="BN371" s="82">
        <v>30</v>
      </c>
      <c r="BO371" s="82">
        <v>0</v>
      </c>
      <c r="BP371" s="82">
        <v>0</v>
      </c>
      <c r="BQ371" s="82">
        <v>0</v>
      </c>
      <c r="BR371" s="82">
        <v>0</v>
      </c>
      <c r="BS371" s="82">
        <v>0</v>
      </c>
      <c r="BT371" s="82">
        <v>0</v>
      </c>
      <c r="BU371" s="82">
        <v>0</v>
      </c>
      <c r="BV371" s="82">
        <v>0</v>
      </c>
      <c r="BW371" s="110">
        <f t="shared" si="46"/>
        <v>209.07</v>
      </c>
      <c r="BX371" s="110">
        <f t="shared" si="47"/>
        <v>0</v>
      </c>
      <c r="IS371" s="59"/>
      <c r="IT371" s="59"/>
      <c r="IU371" s="59"/>
      <c r="IV371" s="59"/>
    </row>
    <row r="372" spans="1:256" s="49" customFormat="1" ht="20.25" customHeight="1" x14ac:dyDescent="0.15">
      <c r="A372" s="259"/>
      <c r="B372" s="92" t="s">
        <v>53</v>
      </c>
      <c r="C372" s="82">
        <v>743.59297700000002</v>
      </c>
      <c r="D372" s="82">
        <v>1980</v>
      </c>
      <c r="E372" s="83">
        <v>38.468358557475</v>
      </c>
      <c r="F372" s="82">
        <v>641.99001899999996</v>
      </c>
      <c r="G372" s="82">
        <v>279</v>
      </c>
      <c r="H372" s="82">
        <v>0</v>
      </c>
      <c r="I372" s="82">
        <v>0</v>
      </c>
      <c r="J372" s="82">
        <v>2.1</v>
      </c>
      <c r="K372" s="82">
        <v>2</v>
      </c>
      <c r="L372" s="82">
        <v>720.26264500000002</v>
      </c>
      <c r="M372" s="82">
        <v>1850</v>
      </c>
      <c r="N372" s="83">
        <v>42.602337735697702</v>
      </c>
      <c r="O372" s="82">
        <v>635.02671399999997</v>
      </c>
      <c r="P372" s="82">
        <v>263</v>
      </c>
      <c r="Q372" s="82"/>
      <c r="R372" s="82"/>
      <c r="S372" s="83" t="e">
        <v>#DIV/0!</v>
      </c>
      <c r="T372" s="82">
        <v>0</v>
      </c>
      <c r="U372" s="82">
        <v>0</v>
      </c>
      <c r="V372" s="82">
        <v>720.26264500000002</v>
      </c>
      <c r="W372" s="82">
        <v>1850</v>
      </c>
      <c r="X372" s="83">
        <v>42.603478858502903</v>
      </c>
      <c r="Y372" s="82">
        <v>635.02671399999997</v>
      </c>
      <c r="Z372" s="82">
        <v>263</v>
      </c>
      <c r="AA372" s="82">
        <v>0</v>
      </c>
      <c r="AB372" s="82">
        <v>0</v>
      </c>
      <c r="AC372" s="82">
        <v>0</v>
      </c>
      <c r="AD372" s="82">
        <v>0</v>
      </c>
      <c r="AE372" s="82">
        <v>0</v>
      </c>
      <c r="AF372" s="82">
        <v>0</v>
      </c>
      <c r="AG372" s="82">
        <v>0</v>
      </c>
      <c r="AH372" s="82">
        <v>0</v>
      </c>
      <c r="AI372" s="82">
        <v>0</v>
      </c>
      <c r="AJ372" s="82">
        <v>0</v>
      </c>
      <c r="AK372" s="82">
        <v>0</v>
      </c>
      <c r="AL372" s="82">
        <v>0</v>
      </c>
      <c r="AM372" s="82">
        <v>0</v>
      </c>
      <c r="AN372" s="82">
        <v>0</v>
      </c>
      <c r="AO372" s="82">
        <v>0</v>
      </c>
      <c r="AP372" s="82">
        <v>0</v>
      </c>
      <c r="AQ372" s="82">
        <v>0</v>
      </c>
      <c r="AR372" s="82">
        <v>0</v>
      </c>
      <c r="AS372" s="82">
        <v>0</v>
      </c>
      <c r="AT372" s="82">
        <v>0</v>
      </c>
      <c r="AU372" s="82">
        <v>0</v>
      </c>
      <c r="AV372" s="82">
        <v>0</v>
      </c>
      <c r="AW372" s="82">
        <v>0</v>
      </c>
      <c r="AX372" s="82">
        <v>0</v>
      </c>
      <c r="AY372" s="82">
        <v>0</v>
      </c>
      <c r="AZ372" s="82">
        <v>0</v>
      </c>
      <c r="BA372" s="82">
        <v>0</v>
      </c>
      <c r="BB372" s="82">
        <v>0</v>
      </c>
      <c r="BC372" s="82">
        <v>0</v>
      </c>
      <c r="BD372" s="82">
        <v>0</v>
      </c>
      <c r="BE372" s="82">
        <v>0</v>
      </c>
      <c r="BF372" s="82">
        <v>0</v>
      </c>
      <c r="BG372" s="82">
        <v>7.4800230000000001</v>
      </c>
      <c r="BH372" s="82">
        <v>7</v>
      </c>
      <c r="BI372" s="82">
        <v>0.42</v>
      </c>
      <c r="BJ372" s="82">
        <v>5</v>
      </c>
      <c r="BK372" s="82">
        <v>13.329166000000001</v>
      </c>
      <c r="BL372" s="82">
        <v>122</v>
      </c>
      <c r="BM372" s="82">
        <v>4.4433049999999996</v>
      </c>
      <c r="BN372" s="82">
        <v>9</v>
      </c>
      <c r="BO372" s="82">
        <v>2.5211429999999999</v>
      </c>
      <c r="BP372" s="82">
        <v>1</v>
      </c>
      <c r="BQ372" s="82">
        <v>0</v>
      </c>
      <c r="BR372" s="82">
        <v>0</v>
      </c>
      <c r="BS372" s="82">
        <v>0</v>
      </c>
      <c r="BT372" s="82">
        <v>0</v>
      </c>
      <c r="BU372" s="82">
        <v>0</v>
      </c>
      <c r="BV372" s="82">
        <v>0</v>
      </c>
      <c r="BW372" s="110">
        <f t="shared" si="46"/>
        <v>743.59297700000002</v>
      </c>
      <c r="BX372" s="110">
        <f t="shared" si="47"/>
        <v>0</v>
      </c>
      <c r="IS372" s="59"/>
      <c r="IT372" s="59"/>
      <c r="IU372" s="59"/>
      <c r="IV372" s="59"/>
    </row>
    <row r="373" spans="1:256" s="49" customFormat="1" ht="20.25" customHeight="1" x14ac:dyDescent="0.3">
      <c r="A373" s="259"/>
      <c r="B373" s="92" t="s">
        <v>54</v>
      </c>
      <c r="C373" s="121">
        <v>713.26748799999996</v>
      </c>
      <c r="D373" s="121">
        <v>1285</v>
      </c>
      <c r="E373" s="121">
        <v>51.556217874905499</v>
      </c>
      <c r="F373" s="121">
        <v>3166.4096460000001</v>
      </c>
      <c r="G373" s="122">
        <v>1176</v>
      </c>
      <c r="H373" s="123">
        <v>0</v>
      </c>
      <c r="I373" s="124">
        <v>0</v>
      </c>
      <c r="J373" s="123">
        <v>15.6134</v>
      </c>
      <c r="K373" s="123">
        <v>1</v>
      </c>
      <c r="L373" s="123">
        <v>713.23135100000002</v>
      </c>
      <c r="M373" s="123">
        <v>1284</v>
      </c>
      <c r="N373" s="125">
        <v>52.421902138070301</v>
      </c>
      <c r="O373" s="121">
        <v>2852.5317960000002</v>
      </c>
      <c r="P373" s="126">
        <v>1146</v>
      </c>
      <c r="Q373" s="123">
        <v>22.45872</v>
      </c>
      <c r="R373" s="123">
        <v>110</v>
      </c>
      <c r="S373" s="127">
        <v>30100.6808556264</v>
      </c>
      <c r="T373" s="123">
        <v>118.437163</v>
      </c>
      <c r="U373" s="123">
        <v>61</v>
      </c>
      <c r="V373" s="123">
        <v>712.48635100000001</v>
      </c>
      <c r="W373" s="123">
        <v>1284</v>
      </c>
      <c r="X373" s="125">
        <v>52.367871495304598</v>
      </c>
      <c r="Y373" s="123">
        <v>2831.787296</v>
      </c>
      <c r="Z373" s="123">
        <v>1144</v>
      </c>
      <c r="AA373" s="123">
        <v>0</v>
      </c>
      <c r="AB373" s="123">
        <v>0</v>
      </c>
      <c r="AC373" s="123">
        <v>8.6944999999999997</v>
      </c>
      <c r="AD373" s="123">
        <v>1</v>
      </c>
      <c r="AE373" s="123">
        <v>0.745</v>
      </c>
      <c r="AF373" s="123">
        <v>0</v>
      </c>
      <c r="AG373" s="123">
        <v>12.05</v>
      </c>
      <c r="AH373" s="123">
        <v>1</v>
      </c>
      <c r="AI373" s="123">
        <v>0</v>
      </c>
      <c r="AJ373" s="123">
        <v>0</v>
      </c>
      <c r="AK373" s="123">
        <v>0</v>
      </c>
      <c r="AL373" s="123">
        <v>0</v>
      </c>
      <c r="AM373" s="123">
        <v>0</v>
      </c>
      <c r="AN373" s="123">
        <v>0</v>
      </c>
      <c r="AO373" s="123">
        <v>0</v>
      </c>
      <c r="AP373" s="123">
        <v>0</v>
      </c>
      <c r="AQ373" s="123">
        <v>0</v>
      </c>
      <c r="AR373" s="123">
        <v>0</v>
      </c>
      <c r="AS373" s="123">
        <v>0</v>
      </c>
      <c r="AT373" s="123">
        <v>0</v>
      </c>
      <c r="AU373" s="123">
        <v>0</v>
      </c>
      <c r="AV373" s="123">
        <v>0</v>
      </c>
      <c r="AW373" s="123">
        <v>15.289300000000001</v>
      </c>
      <c r="AX373" s="123">
        <v>2</v>
      </c>
      <c r="AY373" s="123">
        <v>0</v>
      </c>
      <c r="AZ373" s="123">
        <v>0</v>
      </c>
      <c r="BA373" s="123">
        <v>0</v>
      </c>
      <c r="BB373" s="123">
        <v>0</v>
      </c>
      <c r="BC373" s="123">
        <v>0</v>
      </c>
      <c r="BD373" s="123">
        <v>0</v>
      </c>
      <c r="BE373" s="123">
        <v>0</v>
      </c>
      <c r="BF373" s="123">
        <v>0</v>
      </c>
      <c r="BG373" s="123">
        <v>0</v>
      </c>
      <c r="BH373" s="123">
        <v>0</v>
      </c>
      <c r="BI373" s="123">
        <v>168.08615</v>
      </c>
      <c r="BJ373" s="123">
        <v>9</v>
      </c>
      <c r="BK373" s="123">
        <v>3.6137000000000002E-2</v>
      </c>
      <c r="BL373" s="123">
        <v>1</v>
      </c>
      <c r="BM373" s="123">
        <v>114.889</v>
      </c>
      <c r="BN373" s="123">
        <v>18</v>
      </c>
      <c r="BO373" s="123">
        <v>0</v>
      </c>
      <c r="BP373" s="123">
        <v>0</v>
      </c>
      <c r="BQ373" s="123">
        <v>0</v>
      </c>
      <c r="BR373" s="123">
        <v>0</v>
      </c>
      <c r="BS373" s="123">
        <v>0</v>
      </c>
      <c r="BT373" s="123">
        <v>0</v>
      </c>
      <c r="BU373" s="123">
        <v>0</v>
      </c>
      <c r="BV373" s="123">
        <v>0</v>
      </c>
      <c r="BW373" s="110">
        <f t="shared" si="46"/>
        <v>713.26748800000007</v>
      </c>
      <c r="BX373" s="110">
        <f t="shared" si="47"/>
        <v>0</v>
      </c>
      <c r="IS373" s="59"/>
      <c r="IT373" s="59"/>
      <c r="IU373" s="59"/>
      <c r="IV373" s="59"/>
    </row>
    <row r="374" spans="1:256" s="49" customFormat="1" ht="20.25" customHeight="1" x14ac:dyDescent="0.15">
      <c r="A374" s="259"/>
      <c r="B374" s="92" t="s">
        <v>55</v>
      </c>
      <c r="C374" s="74">
        <v>741.23172099999999</v>
      </c>
      <c r="D374" s="74">
        <v>1365</v>
      </c>
      <c r="E374" s="74">
        <v>46.267965083710301</v>
      </c>
      <c r="F374" s="74">
        <v>7034.089884</v>
      </c>
      <c r="G374" s="74">
        <v>1991</v>
      </c>
      <c r="H374" s="74"/>
      <c r="I374" s="74"/>
      <c r="J374" s="74">
        <v>0.01</v>
      </c>
      <c r="K374" s="74">
        <v>1</v>
      </c>
      <c r="L374" s="74">
        <v>572.06375300000002</v>
      </c>
      <c r="M374" s="74">
        <v>1293</v>
      </c>
      <c r="N374" s="74">
        <v>45.388605173310502</v>
      </c>
      <c r="O374" s="74">
        <v>3871.611488</v>
      </c>
      <c r="P374" s="74">
        <v>1272</v>
      </c>
      <c r="Q374" s="74"/>
      <c r="R374" s="74"/>
      <c r="S374" s="74" t="s">
        <v>56</v>
      </c>
      <c r="T374" s="74"/>
      <c r="U374" s="74"/>
      <c r="V374" s="74">
        <v>569.61155299999996</v>
      </c>
      <c r="W374" s="74">
        <v>1286</v>
      </c>
      <c r="X374" s="74">
        <v>45.269402857545302</v>
      </c>
      <c r="Y374" s="74">
        <v>3846.4142689999999</v>
      </c>
      <c r="Z374" s="74">
        <v>1264</v>
      </c>
      <c r="AA374" s="74">
        <v>2.4521999999999999</v>
      </c>
      <c r="AB374" s="74">
        <v>7</v>
      </c>
      <c r="AC374" s="74">
        <v>25.197219</v>
      </c>
      <c r="AD374" s="74">
        <v>8</v>
      </c>
      <c r="AE374" s="74"/>
      <c r="AF374" s="74"/>
      <c r="AG374" s="74"/>
      <c r="AH374" s="74"/>
      <c r="AI374" s="74"/>
      <c r="AJ374" s="74"/>
      <c r="AK374" s="74"/>
      <c r="AL374" s="74"/>
      <c r="AM374" s="74"/>
      <c r="AN374" s="74"/>
      <c r="AO374" s="74"/>
      <c r="AP374" s="74"/>
      <c r="AQ374" s="74"/>
      <c r="AR374" s="74"/>
      <c r="AS374" s="74"/>
      <c r="AT374" s="74"/>
      <c r="AU374" s="74"/>
      <c r="AV374" s="74"/>
      <c r="AW374" s="74">
        <v>35.447817000000001</v>
      </c>
      <c r="AX374" s="74">
        <v>2</v>
      </c>
      <c r="AY374" s="74">
        <v>4.4146799999999997</v>
      </c>
      <c r="AZ374" s="74">
        <v>4</v>
      </c>
      <c r="BA374" s="74">
        <v>19.121075000000001</v>
      </c>
      <c r="BB374" s="74">
        <v>20</v>
      </c>
      <c r="BC374" s="74"/>
      <c r="BD374" s="74"/>
      <c r="BE374" s="74">
        <v>826.23199999999997</v>
      </c>
      <c r="BF374" s="74">
        <v>5</v>
      </c>
      <c r="BG374" s="74">
        <v>120.135893</v>
      </c>
      <c r="BH374" s="74">
        <v>44</v>
      </c>
      <c r="BI374" s="74">
        <v>1553.688854</v>
      </c>
      <c r="BJ374" s="74">
        <v>518</v>
      </c>
      <c r="BK374" s="74">
        <v>44.617395000000002</v>
      </c>
      <c r="BL374" s="74">
        <v>24</v>
      </c>
      <c r="BM374" s="74">
        <v>727.97865000000002</v>
      </c>
      <c r="BN374" s="74">
        <v>173</v>
      </c>
      <c r="BO374" s="74"/>
      <c r="BP374" s="74"/>
      <c r="BQ374" s="74"/>
      <c r="BR374" s="74"/>
      <c r="BS374" s="74"/>
      <c r="BT374" s="74"/>
      <c r="BU374" s="74"/>
      <c r="BV374" s="74"/>
      <c r="BW374" s="110">
        <f t="shared" si="46"/>
        <v>741.23172099999999</v>
      </c>
      <c r="BX374" s="110">
        <f t="shared" si="47"/>
        <v>0</v>
      </c>
      <c r="IS374" s="59"/>
      <c r="IT374" s="59"/>
      <c r="IU374" s="59"/>
      <c r="IV374" s="59"/>
    </row>
    <row r="375" spans="1:256" s="49" customFormat="1" ht="20.25" customHeight="1" x14ac:dyDescent="0.15">
      <c r="A375" s="259"/>
      <c r="B375" s="92" t="s">
        <v>57</v>
      </c>
      <c r="C375" s="74">
        <v>637.28</v>
      </c>
      <c r="D375" s="74">
        <v>1352</v>
      </c>
      <c r="E375" s="74">
        <v>86.6799961915643</v>
      </c>
      <c r="F375" s="74">
        <v>3575.67</v>
      </c>
      <c r="G375" s="74">
        <v>990</v>
      </c>
      <c r="H375" s="74">
        <v>4.5599999999999996</v>
      </c>
      <c r="I375" s="74">
        <v>1</v>
      </c>
      <c r="J375" s="74">
        <v>8.8000000000000007</v>
      </c>
      <c r="K375" s="74">
        <v>5</v>
      </c>
      <c r="L375" s="74">
        <v>614.44000000000005</v>
      </c>
      <c r="M375" s="74">
        <v>1329</v>
      </c>
      <c r="N375" s="74">
        <v>91.009272150961294</v>
      </c>
      <c r="O375" s="74">
        <v>3194.19</v>
      </c>
      <c r="P375" s="74">
        <v>829</v>
      </c>
      <c r="Q375" s="74">
        <v>23.19</v>
      </c>
      <c r="R375" s="74">
        <v>45</v>
      </c>
      <c r="S375" s="74" t="e">
        <v>#DIV/0!</v>
      </c>
      <c r="T375" s="74">
        <v>103.72</v>
      </c>
      <c r="U375" s="74">
        <v>32</v>
      </c>
      <c r="V375" s="74">
        <v>592.5</v>
      </c>
      <c r="W375" s="74">
        <v>1322</v>
      </c>
      <c r="X375" s="74">
        <v>87.874113843324494</v>
      </c>
      <c r="Y375" s="74">
        <v>3130.78</v>
      </c>
      <c r="Z375" s="74">
        <v>816</v>
      </c>
      <c r="AA375" s="74">
        <v>0</v>
      </c>
      <c r="AB375" s="74">
        <v>0</v>
      </c>
      <c r="AC375" s="74">
        <v>0</v>
      </c>
      <c r="AD375" s="74">
        <v>0</v>
      </c>
      <c r="AE375" s="74">
        <v>21.94</v>
      </c>
      <c r="AF375" s="74">
        <v>7</v>
      </c>
      <c r="AG375" s="74">
        <v>63.41</v>
      </c>
      <c r="AH375" s="74">
        <v>13</v>
      </c>
      <c r="AI375" s="74">
        <v>0</v>
      </c>
      <c r="AJ375" s="74">
        <v>0</v>
      </c>
      <c r="AK375" s="74">
        <v>0</v>
      </c>
      <c r="AL375" s="74">
        <v>0</v>
      </c>
      <c r="AM375" s="74">
        <v>0</v>
      </c>
      <c r="AN375" s="74">
        <v>0</v>
      </c>
      <c r="AO375" s="74">
        <v>0</v>
      </c>
      <c r="AP375" s="74">
        <v>0</v>
      </c>
      <c r="AQ375" s="74">
        <v>0</v>
      </c>
      <c r="AR375" s="74">
        <v>0</v>
      </c>
      <c r="AS375" s="74">
        <v>0</v>
      </c>
      <c r="AT375" s="74">
        <v>2</v>
      </c>
      <c r="AU375" s="74">
        <v>0</v>
      </c>
      <c r="AV375" s="74">
        <v>0</v>
      </c>
      <c r="AW375" s="74">
        <v>0</v>
      </c>
      <c r="AX375" s="74">
        <v>0</v>
      </c>
      <c r="AY375" s="74">
        <v>0</v>
      </c>
      <c r="AZ375" s="74">
        <v>0</v>
      </c>
      <c r="BA375" s="74">
        <v>0</v>
      </c>
      <c r="BB375" s="74">
        <v>0</v>
      </c>
      <c r="BC375" s="74">
        <v>0</v>
      </c>
      <c r="BD375" s="74">
        <v>0</v>
      </c>
      <c r="BE375" s="74">
        <v>0</v>
      </c>
      <c r="BF375" s="74">
        <v>0</v>
      </c>
      <c r="BG375" s="74">
        <v>7.99</v>
      </c>
      <c r="BH375" s="74">
        <v>7</v>
      </c>
      <c r="BI375" s="74">
        <v>126.83</v>
      </c>
      <c r="BJ375" s="74">
        <v>50</v>
      </c>
      <c r="BK375" s="74">
        <v>10.210000000000001</v>
      </c>
      <c r="BL375" s="74">
        <v>14</v>
      </c>
      <c r="BM375" s="74">
        <v>226.7</v>
      </c>
      <c r="BN375" s="74">
        <v>100</v>
      </c>
      <c r="BO375" s="74">
        <v>0.08</v>
      </c>
      <c r="BP375" s="74">
        <v>1</v>
      </c>
      <c r="BQ375" s="74">
        <v>19.149999999999999</v>
      </c>
      <c r="BR375" s="74">
        <v>4</v>
      </c>
      <c r="BS375" s="74">
        <v>0</v>
      </c>
      <c r="BT375" s="74">
        <v>0</v>
      </c>
      <c r="BU375" s="74">
        <v>0</v>
      </c>
      <c r="BV375" s="74">
        <v>0</v>
      </c>
      <c r="BW375" s="110">
        <f t="shared" si="46"/>
        <v>637.28000000000009</v>
      </c>
      <c r="BX375" s="110">
        <f t="shared" si="47"/>
        <v>0</v>
      </c>
      <c r="IS375" s="59"/>
      <c r="IT375" s="59"/>
      <c r="IU375" s="59"/>
      <c r="IV375" s="59"/>
    </row>
    <row r="376" spans="1:256" s="49" customFormat="1" ht="20.25" customHeight="1" x14ac:dyDescent="0.15">
      <c r="A376" s="259"/>
      <c r="B376" s="92" t="s">
        <v>58</v>
      </c>
      <c r="C376" s="74">
        <v>1590.3027119999999</v>
      </c>
      <c r="D376" s="74">
        <v>1673</v>
      </c>
      <c r="E376" s="74">
        <v>96.305387368865993</v>
      </c>
      <c r="F376" s="74">
        <v>11855.130486</v>
      </c>
      <c r="G376" s="74">
        <v>2655</v>
      </c>
      <c r="H376" s="74">
        <v>171.97747000000001</v>
      </c>
      <c r="I376" s="74">
        <v>61</v>
      </c>
      <c r="J376" s="74">
        <v>4239.5278289999997</v>
      </c>
      <c r="K376" s="74">
        <v>156</v>
      </c>
      <c r="L376" s="74">
        <v>863.94388900000001</v>
      </c>
      <c r="M376" s="74">
        <v>1397</v>
      </c>
      <c r="N376" s="74">
        <v>62.163256149398201</v>
      </c>
      <c r="O376" s="74">
        <v>4620.0110070000001</v>
      </c>
      <c r="P376" s="74">
        <v>2060</v>
      </c>
      <c r="Q376" s="74">
        <v>14.318493999999999</v>
      </c>
      <c r="R376" s="74">
        <v>17</v>
      </c>
      <c r="S376" s="74"/>
      <c r="T376" s="74">
        <v>92.833860000000001</v>
      </c>
      <c r="U376" s="74">
        <v>37</v>
      </c>
      <c r="V376" s="74">
        <v>863.94388900000001</v>
      </c>
      <c r="W376" s="74">
        <v>1397</v>
      </c>
      <c r="X376" s="74">
        <v>62.164775337039103</v>
      </c>
      <c r="Y376" s="74">
        <v>4618.0110070000001</v>
      </c>
      <c r="Z376" s="74">
        <v>2059</v>
      </c>
      <c r="AA376" s="74">
        <v>0</v>
      </c>
      <c r="AB376" s="74">
        <v>0</v>
      </c>
      <c r="AC376" s="74">
        <v>2</v>
      </c>
      <c r="AD376" s="74">
        <v>1</v>
      </c>
      <c r="AE376" s="74">
        <v>0</v>
      </c>
      <c r="AF376" s="74">
        <v>0</v>
      </c>
      <c r="AG376" s="74">
        <v>0</v>
      </c>
      <c r="AH376" s="74">
        <v>0</v>
      </c>
      <c r="AI376" s="74">
        <v>0</v>
      </c>
      <c r="AJ376" s="74">
        <v>0</v>
      </c>
      <c r="AK376" s="74">
        <v>0</v>
      </c>
      <c r="AL376" s="74">
        <v>0</v>
      </c>
      <c r="AM376" s="74">
        <v>0</v>
      </c>
      <c r="AN376" s="74">
        <v>0</v>
      </c>
      <c r="AO376" s="74">
        <v>0</v>
      </c>
      <c r="AP376" s="74">
        <v>0</v>
      </c>
      <c r="AQ376" s="74">
        <v>0</v>
      </c>
      <c r="AR376" s="74">
        <v>0</v>
      </c>
      <c r="AS376" s="74">
        <v>0.6</v>
      </c>
      <c r="AT376" s="74">
        <v>1</v>
      </c>
      <c r="AU376" s="74">
        <v>31.546688</v>
      </c>
      <c r="AV376" s="74">
        <v>1</v>
      </c>
      <c r="AW376" s="74">
        <v>629.21169999999995</v>
      </c>
      <c r="AX376" s="74">
        <v>17</v>
      </c>
      <c r="AY376" s="74">
        <v>0</v>
      </c>
      <c r="AZ376" s="74">
        <v>0</v>
      </c>
      <c r="BA376" s="74">
        <v>0</v>
      </c>
      <c r="BB376" s="74">
        <v>1</v>
      </c>
      <c r="BC376" s="74"/>
      <c r="BD376" s="74"/>
      <c r="BE376" s="74"/>
      <c r="BF376" s="74"/>
      <c r="BG376" s="74">
        <v>521.41766500000006</v>
      </c>
      <c r="BH376" s="74">
        <v>210</v>
      </c>
      <c r="BI376" s="74">
        <v>2158.9066499999999</v>
      </c>
      <c r="BJ376" s="74">
        <v>387</v>
      </c>
      <c r="BK376" s="74">
        <v>1.417</v>
      </c>
      <c r="BL376" s="74">
        <v>4</v>
      </c>
      <c r="BM376" s="74">
        <v>206.8733</v>
      </c>
      <c r="BN376" s="74">
        <v>33</v>
      </c>
      <c r="BO376" s="74"/>
      <c r="BP376" s="74"/>
      <c r="BQ376" s="74"/>
      <c r="BR376" s="74"/>
      <c r="BS376" s="74"/>
      <c r="BT376" s="74"/>
      <c r="BU376" s="74"/>
      <c r="BV376" s="74"/>
      <c r="BW376" s="110">
        <f t="shared" si="46"/>
        <v>1590.3027119999997</v>
      </c>
      <c r="BX376" s="110">
        <f t="shared" si="47"/>
        <v>0</v>
      </c>
      <c r="IS376" s="59"/>
      <c r="IT376" s="59"/>
      <c r="IU376" s="59"/>
      <c r="IV376" s="59"/>
    </row>
    <row r="377" spans="1:256" s="49" customFormat="1" ht="20.25" customHeight="1" x14ac:dyDescent="0.15">
      <c r="A377" s="259"/>
      <c r="B377" s="92" t="s">
        <v>59</v>
      </c>
      <c r="C377" s="74">
        <v>626.45000000000005</v>
      </c>
      <c r="D377" s="74">
        <v>1084</v>
      </c>
      <c r="E377" s="74">
        <v>52.89667226777226</v>
      </c>
      <c r="F377" s="74">
        <v>2272.1000000000004</v>
      </c>
      <c r="G377" s="74">
        <v>265</v>
      </c>
      <c r="H377" s="74">
        <v>0</v>
      </c>
      <c r="I377" s="74">
        <v>0</v>
      </c>
      <c r="J377" s="74">
        <v>4.5999999999999996</v>
      </c>
      <c r="K377" s="74">
        <v>1</v>
      </c>
      <c r="L377" s="74">
        <v>601.56999999999994</v>
      </c>
      <c r="M377" s="74">
        <v>999</v>
      </c>
      <c r="N377" s="74">
        <v>57.822697694089584</v>
      </c>
      <c r="O377" s="74">
        <v>2013.6799999999998</v>
      </c>
      <c r="P377" s="74">
        <v>241</v>
      </c>
      <c r="Q377" s="74"/>
      <c r="R377" s="74"/>
      <c r="S377" s="74" t="e">
        <v>#DIV/0!</v>
      </c>
      <c r="T377" s="74">
        <v>0</v>
      </c>
      <c r="U377" s="74">
        <v>0</v>
      </c>
      <c r="V377" s="74">
        <v>562.29</v>
      </c>
      <c r="W377" s="74">
        <v>936</v>
      </c>
      <c r="X377" s="74">
        <v>57.628213011929653</v>
      </c>
      <c r="Y377" s="74">
        <v>1821.2999999999997</v>
      </c>
      <c r="Z377" s="74">
        <v>224</v>
      </c>
      <c r="AA377" s="74">
        <v>16.649999999999999</v>
      </c>
      <c r="AB377" s="74">
        <v>33</v>
      </c>
      <c r="AC377" s="74">
        <v>123.71000000000001</v>
      </c>
      <c r="AD377" s="74">
        <v>11</v>
      </c>
      <c r="AE377" s="74">
        <v>22.63</v>
      </c>
      <c r="AF377" s="74">
        <v>30</v>
      </c>
      <c r="AG377" s="74">
        <v>68.67</v>
      </c>
      <c r="AH377" s="74">
        <v>6</v>
      </c>
      <c r="AI377" s="74">
        <v>0</v>
      </c>
      <c r="AJ377" s="74">
        <v>0</v>
      </c>
      <c r="AK377" s="74">
        <v>0</v>
      </c>
      <c r="AL377" s="74">
        <v>0</v>
      </c>
      <c r="AM377" s="74">
        <v>0</v>
      </c>
      <c r="AN377" s="74">
        <v>0</v>
      </c>
      <c r="AO377" s="74">
        <v>0</v>
      </c>
      <c r="AP377" s="74">
        <v>0</v>
      </c>
      <c r="AQ377" s="74">
        <v>0</v>
      </c>
      <c r="AR377" s="74">
        <v>0</v>
      </c>
      <c r="AS377" s="74">
        <v>10</v>
      </c>
      <c r="AT377" s="74">
        <v>1</v>
      </c>
      <c r="AU377" s="74">
        <v>0</v>
      </c>
      <c r="AV377" s="74">
        <v>0</v>
      </c>
      <c r="AW377" s="74">
        <v>0</v>
      </c>
      <c r="AX377" s="74">
        <v>0</v>
      </c>
      <c r="AY377" s="74">
        <v>0</v>
      </c>
      <c r="AZ377" s="74">
        <v>0</v>
      </c>
      <c r="BA377" s="74">
        <v>0</v>
      </c>
      <c r="BB377" s="74">
        <v>0</v>
      </c>
      <c r="BC377" s="74">
        <v>0</v>
      </c>
      <c r="BD377" s="74">
        <v>0</v>
      </c>
      <c r="BE377" s="74">
        <v>0</v>
      </c>
      <c r="BF377" s="74">
        <v>0</v>
      </c>
      <c r="BG377" s="74">
        <v>3.26</v>
      </c>
      <c r="BH377" s="74">
        <v>8</v>
      </c>
      <c r="BI377" s="74">
        <v>11.379999999999999</v>
      </c>
      <c r="BJ377" s="74">
        <v>2</v>
      </c>
      <c r="BK377" s="74">
        <v>21.619999999999997</v>
      </c>
      <c r="BL377" s="74">
        <v>77</v>
      </c>
      <c r="BM377" s="74">
        <v>232.44</v>
      </c>
      <c r="BN377" s="74">
        <v>20</v>
      </c>
      <c r="BO377" s="74">
        <v>0</v>
      </c>
      <c r="BP377" s="74">
        <v>0</v>
      </c>
      <c r="BQ377" s="74">
        <v>0</v>
      </c>
      <c r="BR377" s="74">
        <v>0</v>
      </c>
      <c r="BS377" s="74">
        <v>0</v>
      </c>
      <c r="BT377" s="74">
        <v>0</v>
      </c>
      <c r="BU377" s="74">
        <v>0</v>
      </c>
      <c r="BV377" s="74">
        <v>0</v>
      </c>
      <c r="BW377" s="110">
        <f t="shared" si="46"/>
        <v>626.44999999999993</v>
      </c>
      <c r="BX377" s="110">
        <f t="shared" si="47"/>
        <v>0</v>
      </c>
      <c r="IS377" s="59"/>
      <c r="IT377" s="59"/>
      <c r="IU377" s="59"/>
      <c r="IV377" s="59"/>
    </row>
    <row r="378" spans="1:256" s="49" customFormat="1" ht="20.25" customHeight="1" x14ac:dyDescent="0.15">
      <c r="A378" s="259"/>
      <c r="B378" s="92" t="s">
        <v>60</v>
      </c>
      <c r="C378" s="74">
        <v>5072.9396399999996</v>
      </c>
      <c r="D378" s="74">
        <v>13647</v>
      </c>
      <c r="E378" s="74">
        <v>65.665968957854901</v>
      </c>
      <c r="F378" s="74">
        <v>24275.762168000001</v>
      </c>
      <c r="G378" s="74">
        <v>9161</v>
      </c>
      <c r="H378" s="74">
        <v>190.46655999999999</v>
      </c>
      <c r="I378" s="74">
        <v>100</v>
      </c>
      <c r="J378" s="74">
        <v>3041.5500529999999</v>
      </c>
      <c r="K378" s="74">
        <v>288</v>
      </c>
      <c r="L378" s="74">
        <v>3133.3407820000002</v>
      </c>
      <c r="M378" s="74">
        <v>6351</v>
      </c>
      <c r="N378" s="74">
        <v>62.379263242968896</v>
      </c>
      <c r="O378" s="74">
        <v>13355.865279</v>
      </c>
      <c r="P378" s="74">
        <v>3661</v>
      </c>
      <c r="Q378" s="74">
        <v>147.94295399999999</v>
      </c>
      <c r="R378" s="74">
        <v>317</v>
      </c>
      <c r="S378" s="74">
        <v>99.800682574737905</v>
      </c>
      <c r="T378" s="74">
        <v>656.99087899999995</v>
      </c>
      <c r="U378" s="74">
        <v>169</v>
      </c>
      <c r="V378" s="74">
        <v>2977.2859039999998</v>
      </c>
      <c r="W378" s="74">
        <v>6206</v>
      </c>
      <c r="X378" s="74">
        <v>59.580833855690202</v>
      </c>
      <c r="Y378" s="74">
        <v>12919.152564</v>
      </c>
      <c r="Z378" s="74">
        <v>3510</v>
      </c>
      <c r="AA378" s="74">
        <v>154.054878</v>
      </c>
      <c r="AB378" s="74">
        <v>142</v>
      </c>
      <c r="AC378" s="74">
        <v>377.600729</v>
      </c>
      <c r="AD378" s="74">
        <v>148</v>
      </c>
      <c r="AE378" s="74">
        <v>2</v>
      </c>
      <c r="AF378" s="74">
        <v>3</v>
      </c>
      <c r="AG378" s="74">
        <v>59.111986000000002</v>
      </c>
      <c r="AH378" s="74">
        <v>3</v>
      </c>
      <c r="AI378" s="74">
        <v>785.36754499999995</v>
      </c>
      <c r="AJ378" s="74">
        <v>4199</v>
      </c>
      <c r="AK378" s="74">
        <v>252.56748200000001</v>
      </c>
      <c r="AL378" s="74">
        <v>1158</v>
      </c>
      <c r="AM378" s="74">
        <v>785.36754499999995</v>
      </c>
      <c r="AN378" s="74">
        <v>4199</v>
      </c>
      <c r="AO378" s="74">
        <v>252.56748200000001</v>
      </c>
      <c r="AP378" s="74">
        <v>1158</v>
      </c>
      <c r="AQ378" s="74">
        <v>2.2745000000000002</v>
      </c>
      <c r="AR378" s="74">
        <v>5</v>
      </c>
      <c r="AS378" s="74">
        <v>14.2889</v>
      </c>
      <c r="AT378" s="74">
        <v>44</v>
      </c>
      <c r="AU378" s="74">
        <v>44.785361000000002</v>
      </c>
      <c r="AV378" s="74">
        <v>7</v>
      </c>
      <c r="AW378" s="74">
        <v>1582.3948620000001</v>
      </c>
      <c r="AX378" s="74">
        <v>87</v>
      </c>
      <c r="AY378" s="74">
        <v>0</v>
      </c>
      <c r="AZ378" s="74">
        <v>0</v>
      </c>
      <c r="BA378" s="74">
        <v>137.94391400000001</v>
      </c>
      <c r="BB378" s="74">
        <v>17</v>
      </c>
      <c r="BC378" s="74">
        <v>0</v>
      </c>
      <c r="BD378" s="74">
        <v>0</v>
      </c>
      <c r="BE378" s="74">
        <v>2.16</v>
      </c>
      <c r="BF378" s="74">
        <v>2</v>
      </c>
      <c r="BG378" s="74">
        <v>510.74330600000002</v>
      </c>
      <c r="BH378" s="74">
        <v>313</v>
      </c>
      <c r="BI378" s="74">
        <v>4814.6128760000001</v>
      </c>
      <c r="BJ378" s="74">
        <v>2512</v>
      </c>
      <c r="BK378" s="74">
        <v>99.829566999999997</v>
      </c>
      <c r="BL378" s="74">
        <v>142</v>
      </c>
      <c r="BM378" s="74">
        <v>475.79191200000002</v>
      </c>
      <c r="BN378" s="74">
        <v>1362</v>
      </c>
      <c r="BO378" s="74">
        <v>306.13201900000001</v>
      </c>
      <c r="BP378" s="74">
        <v>2530</v>
      </c>
      <c r="BQ378" s="74">
        <v>587.68188999999995</v>
      </c>
      <c r="BR378" s="74">
        <v>27</v>
      </c>
      <c r="BS378" s="74">
        <v>0</v>
      </c>
      <c r="BT378" s="74">
        <v>0</v>
      </c>
      <c r="BU378" s="74">
        <v>10.904999999999999</v>
      </c>
      <c r="BV378" s="74">
        <v>3</v>
      </c>
      <c r="BW378" s="110">
        <f t="shared" si="46"/>
        <v>5072.9396400000005</v>
      </c>
      <c r="BX378" s="110">
        <f t="shared" si="47"/>
        <v>0</v>
      </c>
      <c r="IS378" s="59"/>
      <c r="IT378" s="59"/>
      <c r="IU378" s="59"/>
      <c r="IV378" s="59"/>
    </row>
    <row r="379" spans="1:256" s="49" customFormat="1" ht="20.25" customHeight="1" x14ac:dyDescent="0.15">
      <c r="A379" s="259"/>
      <c r="B379" s="92" t="s">
        <v>39</v>
      </c>
      <c r="C379" s="86">
        <v>7962.7279319999998</v>
      </c>
      <c r="D379" s="87">
        <v>16650</v>
      </c>
      <c r="E379" s="88">
        <v>34.708730685425202</v>
      </c>
      <c r="F379" s="86">
        <v>50290.337786999997</v>
      </c>
      <c r="G379" s="86">
        <v>20255</v>
      </c>
      <c r="H379" s="95">
        <v>29.5547</v>
      </c>
      <c r="I379" s="89">
        <v>27</v>
      </c>
      <c r="J379" s="95">
        <v>293.699029</v>
      </c>
      <c r="K379" s="89">
        <v>133</v>
      </c>
      <c r="L379" s="95">
        <v>7216.0410069999998</v>
      </c>
      <c r="M379" s="89">
        <v>15268</v>
      </c>
      <c r="N379" s="87">
        <v>35.079003403544498</v>
      </c>
      <c r="O379" s="95">
        <v>43300.932621</v>
      </c>
      <c r="P379" s="95">
        <v>15815</v>
      </c>
      <c r="Q379" s="95">
        <v>350.39389999999997</v>
      </c>
      <c r="R379" s="89">
        <v>700</v>
      </c>
      <c r="S379" s="87">
        <v>144.79762898019601</v>
      </c>
      <c r="T379" s="95">
        <v>1473.2403999999999</v>
      </c>
      <c r="U379" s="89">
        <v>579</v>
      </c>
      <c r="V379" s="95">
        <v>7195.6320999999998</v>
      </c>
      <c r="W379" s="89">
        <v>15211</v>
      </c>
      <c r="X379" s="87">
        <v>35.047349296610697</v>
      </c>
      <c r="Y379" s="95">
        <v>43029.262499999997</v>
      </c>
      <c r="Z379" s="95">
        <v>15691</v>
      </c>
      <c r="AA379" s="95">
        <v>18.718715</v>
      </c>
      <c r="AB379" s="89">
        <v>49</v>
      </c>
      <c r="AC379" s="95">
        <v>196.73086599999999</v>
      </c>
      <c r="AD379" s="89">
        <v>96</v>
      </c>
      <c r="AE379" s="95">
        <v>0.84215600000000002</v>
      </c>
      <c r="AF379" s="103">
        <v>4</v>
      </c>
      <c r="AG379" s="95">
        <v>72.392600000000002</v>
      </c>
      <c r="AH379" s="103">
        <v>24</v>
      </c>
      <c r="AI379" s="89">
        <v>56.950493999999999</v>
      </c>
      <c r="AJ379" s="89">
        <v>627</v>
      </c>
      <c r="AK379" s="89">
        <v>140.86203</v>
      </c>
      <c r="AL379" s="89">
        <v>869</v>
      </c>
      <c r="AM379" s="89">
        <v>56.950493999999999</v>
      </c>
      <c r="AN379" s="89">
        <v>627</v>
      </c>
      <c r="AO379" s="89">
        <v>140.86203</v>
      </c>
      <c r="AP379" s="89">
        <v>869</v>
      </c>
      <c r="AQ379" s="106">
        <v>9.5285659999999996</v>
      </c>
      <c r="AR379" s="103">
        <v>121</v>
      </c>
      <c r="AS379" s="106">
        <v>28.407026999999999</v>
      </c>
      <c r="AT379" s="103">
        <v>169</v>
      </c>
      <c r="AU379" s="89">
        <v>210.10653099999999</v>
      </c>
      <c r="AV379" s="89">
        <v>15</v>
      </c>
      <c r="AW379" s="89">
        <v>808.61214500000006</v>
      </c>
      <c r="AX379" s="89">
        <v>64</v>
      </c>
      <c r="AY379" s="95">
        <v>8.8999999999999996E-2</v>
      </c>
      <c r="AZ379" s="95">
        <v>1</v>
      </c>
      <c r="BA379" s="95">
        <v>14.8873</v>
      </c>
      <c r="BB379" s="95">
        <v>13</v>
      </c>
      <c r="BC379" s="95">
        <v>5.9302000000000001</v>
      </c>
      <c r="BD379" s="95">
        <v>81</v>
      </c>
      <c r="BE379" s="95">
        <v>45.503</v>
      </c>
      <c r="BF379" s="95">
        <v>378</v>
      </c>
      <c r="BG379" s="95">
        <v>375.04596700000002</v>
      </c>
      <c r="BH379" s="103">
        <v>294</v>
      </c>
      <c r="BI379" s="95">
        <v>4365.1646369999999</v>
      </c>
      <c r="BJ379" s="103">
        <v>2206</v>
      </c>
      <c r="BK379" s="106">
        <v>58.904798</v>
      </c>
      <c r="BL379" s="103">
        <v>210</v>
      </c>
      <c r="BM379" s="106">
        <v>1227.703798</v>
      </c>
      <c r="BN379" s="103">
        <v>561</v>
      </c>
      <c r="BO379" s="89">
        <v>0.28883500000000001</v>
      </c>
      <c r="BP379" s="89">
        <v>1E-4</v>
      </c>
      <c r="BQ379" s="89">
        <v>32.68</v>
      </c>
      <c r="BR379" s="89">
        <v>5.0000000000000001E-4</v>
      </c>
      <c r="BS379" s="95">
        <v>0.28783400000035098</v>
      </c>
      <c r="BT379" s="95">
        <v>5.9999000000000002</v>
      </c>
      <c r="BU379" s="95">
        <v>31.886200000000699</v>
      </c>
      <c r="BV379" s="95">
        <v>46.999499999999998</v>
      </c>
      <c r="BW379" s="110">
        <f t="shared" si="46"/>
        <v>7962.7279319999998</v>
      </c>
      <c r="BX379" s="110">
        <f t="shared" si="47"/>
        <v>0</v>
      </c>
      <c r="IS379" s="59"/>
      <c r="IT379" s="59"/>
      <c r="IU379" s="59"/>
      <c r="IV379" s="59"/>
    </row>
    <row r="380" spans="1:256" s="49" customFormat="1" ht="20.25" customHeight="1" x14ac:dyDescent="0.15">
      <c r="A380" s="259"/>
      <c r="B380" s="92" t="s">
        <v>61</v>
      </c>
      <c r="C380" s="74">
        <v>146.74</v>
      </c>
      <c r="D380" s="74">
        <v>379</v>
      </c>
      <c r="E380" s="74">
        <v>36.700000000000003</v>
      </c>
      <c r="F380" s="74">
        <v>1258.95</v>
      </c>
      <c r="G380" s="74">
        <v>369</v>
      </c>
      <c r="H380" s="74">
        <v>0</v>
      </c>
      <c r="I380" s="74">
        <v>0</v>
      </c>
      <c r="J380" s="74">
        <v>39.130000000000003</v>
      </c>
      <c r="K380" s="74">
        <v>18</v>
      </c>
      <c r="L380" s="74">
        <v>139.16</v>
      </c>
      <c r="M380" s="74">
        <v>375</v>
      </c>
      <c r="N380" s="74">
        <v>38.1</v>
      </c>
      <c r="O380" s="74">
        <v>884.65</v>
      </c>
      <c r="P380" s="74">
        <v>214</v>
      </c>
      <c r="Q380" s="74"/>
      <c r="R380" s="74"/>
      <c r="S380" s="74"/>
      <c r="T380" s="74"/>
      <c r="U380" s="74"/>
      <c r="V380" s="74">
        <v>139.16</v>
      </c>
      <c r="W380" s="74">
        <v>375</v>
      </c>
      <c r="X380" s="74">
        <v>38.1</v>
      </c>
      <c r="Y380" s="74">
        <v>884.65</v>
      </c>
      <c r="Z380" s="74">
        <v>214</v>
      </c>
      <c r="AA380" s="74"/>
      <c r="AB380" s="74"/>
      <c r="AC380" s="74"/>
      <c r="AD380" s="74"/>
      <c r="AE380" s="74"/>
      <c r="AF380" s="74"/>
      <c r="AG380" s="74"/>
      <c r="AH380" s="74"/>
      <c r="AI380" s="74"/>
      <c r="AJ380" s="74"/>
      <c r="AK380" s="74"/>
      <c r="AL380" s="74"/>
      <c r="AM380" s="74"/>
      <c r="AN380" s="74"/>
      <c r="AO380" s="74"/>
      <c r="AP380" s="74"/>
      <c r="AQ380" s="74">
        <v>0</v>
      </c>
      <c r="AR380" s="74">
        <v>0</v>
      </c>
      <c r="AS380" s="74">
        <v>15.92</v>
      </c>
      <c r="AT380" s="74">
        <v>17</v>
      </c>
      <c r="AU380" s="74">
        <v>1.1200000000000001</v>
      </c>
      <c r="AV380" s="74">
        <v>1</v>
      </c>
      <c r="AW380" s="74">
        <v>77.88</v>
      </c>
      <c r="AX380" s="74">
        <v>10</v>
      </c>
      <c r="AY380" s="74">
        <v>0</v>
      </c>
      <c r="AZ380" s="74">
        <v>0</v>
      </c>
      <c r="BA380" s="74">
        <v>0</v>
      </c>
      <c r="BB380" s="74">
        <v>1</v>
      </c>
      <c r="BC380" s="74"/>
      <c r="BD380" s="74"/>
      <c r="BE380" s="74"/>
      <c r="BF380" s="74"/>
      <c r="BG380" s="74">
        <v>6.04</v>
      </c>
      <c r="BH380" s="74">
        <v>2</v>
      </c>
      <c r="BI380" s="74">
        <v>115.46</v>
      </c>
      <c r="BJ380" s="74">
        <v>82</v>
      </c>
      <c r="BK380" s="74">
        <v>0.42</v>
      </c>
      <c r="BL380" s="74">
        <v>1</v>
      </c>
      <c r="BM380" s="74">
        <v>125.9</v>
      </c>
      <c r="BN380" s="74">
        <v>25</v>
      </c>
      <c r="BO380" s="74">
        <v>0</v>
      </c>
      <c r="BP380" s="74">
        <v>0</v>
      </c>
      <c r="BQ380" s="74">
        <v>0</v>
      </c>
      <c r="BR380" s="74">
        <v>0</v>
      </c>
      <c r="BS380" s="82">
        <v>0</v>
      </c>
      <c r="BT380" s="82">
        <v>0</v>
      </c>
      <c r="BU380" s="82">
        <v>0.01</v>
      </c>
      <c r="BV380" s="82">
        <v>2</v>
      </c>
      <c r="BW380" s="110">
        <f t="shared" si="46"/>
        <v>146.73999999999998</v>
      </c>
      <c r="BX380" s="110">
        <f t="shared" si="47"/>
        <v>0</v>
      </c>
      <c r="IS380" s="59"/>
      <c r="IT380" s="59"/>
      <c r="IU380" s="59"/>
      <c r="IV380" s="59"/>
    </row>
    <row r="381" spans="1:256" s="49" customFormat="1" ht="20.25" customHeight="1" x14ac:dyDescent="0.15">
      <c r="A381" s="259"/>
      <c r="B381" s="92" t="s">
        <v>62</v>
      </c>
      <c r="C381" s="74">
        <v>14.15</v>
      </c>
      <c r="D381" s="74">
        <v>61</v>
      </c>
      <c r="E381" s="74">
        <v>38.06</v>
      </c>
      <c r="F381" s="74">
        <v>122.43</v>
      </c>
      <c r="G381" s="74">
        <v>11</v>
      </c>
      <c r="H381" s="74">
        <v>0</v>
      </c>
      <c r="I381" s="74">
        <v>0</v>
      </c>
      <c r="J381" s="74">
        <v>0</v>
      </c>
      <c r="K381" s="74">
        <v>0</v>
      </c>
      <c r="L381" s="74">
        <v>14.15</v>
      </c>
      <c r="M381" s="74">
        <v>58</v>
      </c>
      <c r="N381" s="74">
        <v>23.76</v>
      </c>
      <c r="O381" s="74">
        <v>78.87</v>
      </c>
      <c r="P381" s="74">
        <v>2</v>
      </c>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74"/>
      <c r="BB381" s="74"/>
      <c r="BC381" s="74"/>
      <c r="BD381" s="74"/>
      <c r="BE381" s="74"/>
      <c r="BF381" s="74"/>
      <c r="BG381" s="74">
        <v>0</v>
      </c>
      <c r="BH381" s="74">
        <v>3</v>
      </c>
      <c r="BI381" s="74">
        <v>43.56</v>
      </c>
      <c r="BJ381" s="74">
        <v>9</v>
      </c>
      <c r="BK381" s="74"/>
      <c r="BL381" s="74"/>
      <c r="BM381" s="74"/>
      <c r="BN381" s="74"/>
      <c r="BO381" s="74"/>
      <c r="BP381" s="74"/>
      <c r="BQ381" s="74"/>
      <c r="BR381" s="74"/>
      <c r="BS381" s="74"/>
      <c r="BT381" s="74"/>
      <c r="BU381" s="74"/>
      <c r="BV381" s="74"/>
      <c r="BW381" s="110">
        <f t="shared" si="46"/>
        <v>14.15</v>
      </c>
      <c r="BX381" s="110">
        <f t="shared" si="47"/>
        <v>0</v>
      </c>
      <c r="IS381" s="59"/>
      <c r="IT381" s="59"/>
      <c r="IU381" s="59"/>
      <c r="IV381" s="59"/>
    </row>
    <row r="382" spans="1:256" s="49" customFormat="1" ht="20.25" customHeight="1" x14ac:dyDescent="0.15">
      <c r="A382" s="259"/>
      <c r="B382" s="92" t="s">
        <v>63</v>
      </c>
      <c r="C382" s="74">
        <v>1323.55</v>
      </c>
      <c r="D382" s="74">
        <v>3219</v>
      </c>
      <c r="E382" s="74">
        <v>44.12</v>
      </c>
      <c r="F382" s="74">
        <v>4258.13</v>
      </c>
      <c r="G382" s="74">
        <v>1723</v>
      </c>
      <c r="H382" s="74">
        <v>0</v>
      </c>
      <c r="I382" s="74">
        <v>1</v>
      </c>
      <c r="J382" s="74">
        <v>0</v>
      </c>
      <c r="K382" s="74">
        <v>0</v>
      </c>
      <c r="L382" s="74">
        <v>1285.94</v>
      </c>
      <c r="M382" s="74">
        <v>3176</v>
      </c>
      <c r="N382" s="74">
        <v>45.01</v>
      </c>
      <c r="O382" s="74">
        <v>3690.76</v>
      </c>
      <c r="P382" s="74">
        <v>1530</v>
      </c>
      <c r="Q382" s="74">
        <v>14.98</v>
      </c>
      <c r="R382" s="74">
        <v>52</v>
      </c>
      <c r="S382" s="74">
        <v>72.86</v>
      </c>
      <c r="T382" s="74">
        <v>169.16</v>
      </c>
      <c r="U382" s="74">
        <v>38</v>
      </c>
      <c r="V382" s="74">
        <v>1285.94</v>
      </c>
      <c r="W382" s="74">
        <v>3176</v>
      </c>
      <c r="X382" s="74">
        <v>45.01</v>
      </c>
      <c r="Y382" s="74">
        <v>3690.76</v>
      </c>
      <c r="Z382" s="74">
        <v>1530</v>
      </c>
      <c r="AA382" s="74"/>
      <c r="AB382" s="74"/>
      <c r="AC382" s="74"/>
      <c r="AD382" s="74"/>
      <c r="AE382" s="74"/>
      <c r="AF382" s="74"/>
      <c r="AG382" s="74"/>
      <c r="AH382" s="74"/>
      <c r="AI382" s="74"/>
      <c r="AJ382" s="74"/>
      <c r="AK382" s="74"/>
      <c r="AL382" s="74"/>
      <c r="AM382" s="74"/>
      <c r="AN382" s="74"/>
      <c r="AO382" s="74"/>
      <c r="AP382" s="74"/>
      <c r="AQ382" s="74">
        <v>1.84</v>
      </c>
      <c r="AR382" s="74">
        <v>2</v>
      </c>
      <c r="AS382" s="74">
        <v>0.85</v>
      </c>
      <c r="AT382" s="74">
        <v>1</v>
      </c>
      <c r="AU382" s="74">
        <v>0</v>
      </c>
      <c r="AV382" s="74">
        <v>0</v>
      </c>
      <c r="AW382" s="74">
        <v>61</v>
      </c>
      <c r="AX382" s="74">
        <v>2</v>
      </c>
      <c r="AY382" s="74"/>
      <c r="AZ382" s="74"/>
      <c r="BA382" s="74"/>
      <c r="BB382" s="74"/>
      <c r="BC382" s="74"/>
      <c r="BD382" s="74"/>
      <c r="BE382" s="74"/>
      <c r="BF382" s="74"/>
      <c r="BG382" s="74">
        <v>11.11</v>
      </c>
      <c r="BH382" s="74">
        <v>10</v>
      </c>
      <c r="BI382" s="74">
        <v>227.7</v>
      </c>
      <c r="BJ382" s="74">
        <v>48</v>
      </c>
      <c r="BK382" s="74">
        <v>22.7</v>
      </c>
      <c r="BL382" s="74">
        <v>6</v>
      </c>
      <c r="BM382" s="74">
        <v>274.27</v>
      </c>
      <c r="BN382" s="74">
        <v>140</v>
      </c>
      <c r="BO382" s="74">
        <v>1.96</v>
      </c>
      <c r="BP382" s="74">
        <v>24</v>
      </c>
      <c r="BQ382" s="74">
        <v>3.55</v>
      </c>
      <c r="BR382" s="74">
        <v>2</v>
      </c>
      <c r="BS382" s="74"/>
      <c r="BT382" s="74"/>
      <c r="BU382" s="74"/>
      <c r="BV382" s="74"/>
      <c r="BW382" s="110">
        <f t="shared" si="46"/>
        <v>1323.55</v>
      </c>
      <c r="BX382" s="110">
        <f t="shared" si="47"/>
        <v>0</v>
      </c>
      <c r="BY382" s="109"/>
      <c r="BZ382" s="109"/>
      <c r="CA382" s="109"/>
      <c r="CB382" s="109"/>
      <c r="CC382" s="109"/>
      <c r="CD382" s="109"/>
      <c r="CE382" s="109"/>
      <c r="CF382" s="109"/>
      <c r="CG382" s="109"/>
      <c r="CH382" s="109"/>
      <c r="CI382" s="109"/>
      <c r="CJ382" s="109"/>
      <c r="CK382" s="109"/>
      <c r="CL382" s="109"/>
      <c r="CM382" s="109"/>
      <c r="CN382" s="109"/>
      <c r="CO382" s="109"/>
      <c r="CP382" s="109"/>
      <c r="CQ382" s="109"/>
      <c r="CR382" s="109"/>
      <c r="CS382" s="109"/>
      <c r="CT382" s="109"/>
      <c r="CU382" s="109"/>
      <c r="CV382" s="109"/>
      <c r="CW382" s="109"/>
      <c r="CX382" s="109"/>
      <c r="CY382" s="109"/>
      <c r="CZ382" s="109"/>
      <c r="DA382" s="109"/>
      <c r="DB382" s="109"/>
      <c r="DC382" s="109"/>
      <c r="DD382" s="109"/>
      <c r="DE382" s="109"/>
      <c r="DF382" s="109"/>
      <c r="DG382" s="109"/>
      <c r="DH382" s="109"/>
      <c r="DI382" s="109"/>
      <c r="DJ382" s="109"/>
      <c r="DK382" s="109"/>
      <c r="DL382" s="109"/>
      <c r="IS382" s="59"/>
      <c r="IT382" s="59"/>
      <c r="IU382" s="59"/>
      <c r="IV382" s="59"/>
    </row>
    <row r="383" spans="1:256" s="49" customFormat="1" ht="20.25" customHeight="1" x14ac:dyDescent="0.15">
      <c r="A383" s="259"/>
      <c r="B383" s="92" t="s">
        <v>64</v>
      </c>
      <c r="C383" s="74">
        <v>319.907149</v>
      </c>
      <c r="D383" s="74">
        <v>411</v>
      </c>
      <c r="E383" s="74">
        <v>648.37281921362001</v>
      </c>
      <c r="F383" s="74">
        <v>567.59119199999998</v>
      </c>
      <c r="G383" s="74">
        <v>456</v>
      </c>
      <c r="H383" s="74"/>
      <c r="I383" s="74"/>
      <c r="J383" s="74"/>
      <c r="K383" s="74"/>
      <c r="L383" s="74">
        <v>281.26767999999998</v>
      </c>
      <c r="M383" s="74">
        <v>402</v>
      </c>
      <c r="N383" s="96">
        <v>737.07463312368998</v>
      </c>
      <c r="O383" s="74">
        <v>379.65644200000003</v>
      </c>
      <c r="P383" s="74">
        <v>404</v>
      </c>
      <c r="Q383" s="74"/>
      <c r="R383" s="74"/>
      <c r="S383" s="74"/>
      <c r="T383" s="74"/>
      <c r="U383" s="74"/>
      <c r="V383" s="74">
        <v>281.26767999999998</v>
      </c>
      <c r="W383" s="74">
        <v>402</v>
      </c>
      <c r="X383" s="96">
        <v>737.07463312368998</v>
      </c>
      <c r="Y383" s="74">
        <v>379.65644200000003</v>
      </c>
      <c r="Z383" s="74">
        <v>404</v>
      </c>
      <c r="AA383" s="74"/>
      <c r="AB383" s="74"/>
      <c r="AC383" s="74"/>
      <c r="AD383" s="74"/>
      <c r="AE383" s="74"/>
      <c r="AF383" s="74"/>
      <c r="AG383" s="74"/>
      <c r="AH383" s="74"/>
      <c r="AI383" s="74">
        <v>37.56</v>
      </c>
      <c r="AJ383" s="74">
        <v>6</v>
      </c>
      <c r="AK383" s="74">
        <v>1.05</v>
      </c>
      <c r="AL383" s="74">
        <v>3</v>
      </c>
      <c r="AM383" s="74">
        <v>37.56</v>
      </c>
      <c r="AN383" s="74">
        <v>6</v>
      </c>
      <c r="AO383" s="74">
        <v>1.05</v>
      </c>
      <c r="AP383" s="74">
        <v>3</v>
      </c>
      <c r="AQ383" s="74"/>
      <c r="AR383" s="74"/>
      <c r="AS383" s="74"/>
      <c r="AT383" s="74"/>
      <c r="AU383" s="74"/>
      <c r="AV383" s="74"/>
      <c r="AW383" s="74">
        <v>1</v>
      </c>
      <c r="AX383" s="74">
        <v>1</v>
      </c>
      <c r="AY383" s="74">
        <v>0.84499999999999997</v>
      </c>
      <c r="AZ383" s="74">
        <v>1</v>
      </c>
      <c r="BA383" s="74"/>
      <c r="BB383" s="74"/>
      <c r="BC383" s="74"/>
      <c r="BD383" s="74"/>
      <c r="BE383" s="74"/>
      <c r="BF383" s="74"/>
      <c r="BG383" s="74"/>
      <c r="BH383" s="74"/>
      <c r="BI383" s="74">
        <v>18.245628</v>
      </c>
      <c r="BJ383" s="74">
        <v>12</v>
      </c>
      <c r="BK383" s="74">
        <v>0.23446900000000001</v>
      </c>
      <c r="BL383" s="74">
        <v>2</v>
      </c>
      <c r="BM383" s="74">
        <v>167.63912199999999</v>
      </c>
      <c r="BN383" s="74">
        <v>36</v>
      </c>
      <c r="BO383" s="74"/>
      <c r="BP383" s="74"/>
      <c r="BQ383" s="74"/>
      <c r="BR383" s="74"/>
      <c r="BS383" s="74"/>
      <c r="BT383" s="74"/>
      <c r="BU383" s="74"/>
      <c r="BV383" s="74"/>
      <c r="BW383" s="110">
        <f t="shared" si="46"/>
        <v>319.907149</v>
      </c>
      <c r="BX383" s="110">
        <f t="shared" si="47"/>
        <v>0</v>
      </c>
      <c r="BY383" s="109"/>
      <c r="BZ383" s="109"/>
      <c r="CA383" s="109"/>
      <c r="CB383" s="109"/>
      <c r="CC383" s="109"/>
      <c r="CD383" s="109"/>
      <c r="CE383" s="109"/>
      <c r="CF383" s="109"/>
      <c r="CG383" s="109"/>
      <c r="CH383" s="109"/>
      <c r="CI383" s="109"/>
      <c r="CJ383" s="109"/>
      <c r="CK383" s="109"/>
      <c r="CL383" s="109"/>
      <c r="CM383" s="109"/>
      <c r="CN383" s="109"/>
      <c r="CO383" s="109"/>
      <c r="CP383" s="109"/>
      <c r="CQ383" s="109"/>
      <c r="CR383" s="109"/>
      <c r="CS383" s="109"/>
      <c r="CT383" s="109"/>
      <c r="CU383" s="109"/>
      <c r="CV383" s="109"/>
      <c r="CW383" s="109"/>
      <c r="CX383" s="109"/>
      <c r="CY383" s="109"/>
      <c r="CZ383" s="109"/>
      <c r="DA383" s="109"/>
      <c r="DB383" s="109"/>
      <c r="DC383" s="109"/>
      <c r="DD383" s="109"/>
      <c r="DE383" s="109"/>
      <c r="DF383" s="109"/>
      <c r="DG383" s="109"/>
      <c r="DH383" s="109"/>
      <c r="DI383" s="109"/>
      <c r="DJ383" s="109"/>
      <c r="DK383" s="109"/>
      <c r="DL383" s="109"/>
      <c r="IS383" s="59"/>
      <c r="IT383" s="59"/>
      <c r="IU383" s="59"/>
      <c r="IV383" s="59"/>
    </row>
    <row r="384" spans="1:256" s="49" customFormat="1" ht="20.25" customHeight="1" x14ac:dyDescent="0.15">
      <c r="A384" s="259"/>
      <c r="B384" s="75" t="s">
        <v>65</v>
      </c>
      <c r="C384" s="74">
        <v>235.798609</v>
      </c>
      <c r="D384" s="74">
        <v>583</v>
      </c>
      <c r="E384" s="74">
        <v>13.9213962888139</v>
      </c>
      <c r="F384" s="74">
        <v>883.96619999999996</v>
      </c>
      <c r="G384" s="74">
        <v>260</v>
      </c>
      <c r="H384" s="74">
        <v>0.65849999999999997</v>
      </c>
      <c r="I384" s="74">
        <v>1</v>
      </c>
      <c r="J384" s="74">
        <v>145.0462</v>
      </c>
      <c r="K384" s="74">
        <v>6</v>
      </c>
      <c r="L384" s="74">
        <v>202.25831199999999</v>
      </c>
      <c r="M384" s="74">
        <v>521</v>
      </c>
      <c r="N384" s="74">
        <v>54.058785589902897</v>
      </c>
      <c r="O384" s="74">
        <v>690.60379999999998</v>
      </c>
      <c r="P384" s="74">
        <v>178</v>
      </c>
      <c r="Q384" s="74">
        <v>0</v>
      </c>
      <c r="R384" s="74">
        <v>0</v>
      </c>
      <c r="S384" s="74">
        <v>0</v>
      </c>
      <c r="T384" s="74">
        <v>0</v>
      </c>
      <c r="U384" s="74">
        <v>0</v>
      </c>
      <c r="V384" s="74">
        <v>202.25831199999999</v>
      </c>
      <c r="W384" s="74">
        <v>521</v>
      </c>
      <c r="X384" s="74">
        <v>54.058742244095399</v>
      </c>
      <c r="Y384" s="74">
        <v>690.60379999999998</v>
      </c>
      <c r="Z384" s="74">
        <v>178</v>
      </c>
      <c r="AA384" s="74">
        <v>0</v>
      </c>
      <c r="AB384" s="74">
        <v>0</v>
      </c>
      <c r="AC384" s="74">
        <v>0</v>
      </c>
      <c r="AD384" s="74">
        <v>0</v>
      </c>
      <c r="AE384" s="74">
        <v>0</v>
      </c>
      <c r="AF384" s="74">
        <v>0</v>
      </c>
      <c r="AG384" s="74">
        <v>0</v>
      </c>
      <c r="AH384" s="74">
        <v>0</v>
      </c>
      <c r="AI384" s="74">
        <v>0</v>
      </c>
      <c r="AJ384" s="74">
        <v>0</v>
      </c>
      <c r="AK384" s="74">
        <v>0</v>
      </c>
      <c r="AL384" s="74">
        <v>0</v>
      </c>
      <c r="AM384" s="74">
        <v>0</v>
      </c>
      <c r="AN384" s="74">
        <v>0</v>
      </c>
      <c r="AO384" s="74">
        <v>0</v>
      </c>
      <c r="AP384" s="74">
        <v>0</v>
      </c>
      <c r="AQ384" s="74">
        <v>0</v>
      </c>
      <c r="AR384" s="74">
        <v>0</v>
      </c>
      <c r="AS384" s="74">
        <v>0</v>
      </c>
      <c r="AT384" s="74">
        <v>0</v>
      </c>
      <c r="AU384" s="74">
        <v>0</v>
      </c>
      <c r="AV384" s="74">
        <v>0</v>
      </c>
      <c r="AW384" s="74">
        <v>0</v>
      </c>
      <c r="AX384" s="74">
        <v>0</v>
      </c>
      <c r="AY384" s="74">
        <v>0</v>
      </c>
      <c r="AZ384" s="74">
        <v>0</v>
      </c>
      <c r="BA384" s="74">
        <v>0</v>
      </c>
      <c r="BB384" s="74">
        <v>0</v>
      </c>
      <c r="BC384" s="74">
        <v>0</v>
      </c>
      <c r="BD384" s="74">
        <v>0</v>
      </c>
      <c r="BE384" s="74">
        <v>0</v>
      </c>
      <c r="BF384" s="74">
        <v>0</v>
      </c>
      <c r="BG384" s="74">
        <v>31.065808000000001</v>
      </c>
      <c r="BH384" s="74">
        <v>57</v>
      </c>
      <c r="BI384" s="74">
        <v>20.9162</v>
      </c>
      <c r="BJ384" s="74">
        <v>54</v>
      </c>
      <c r="BK384" s="74">
        <v>1.8159890000000001</v>
      </c>
      <c r="BL384" s="74">
        <v>4</v>
      </c>
      <c r="BM384" s="74">
        <v>27.4</v>
      </c>
      <c r="BN384" s="74">
        <v>22</v>
      </c>
      <c r="BO384" s="74">
        <v>0</v>
      </c>
      <c r="BP384" s="74">
        <v>0</v>
      </c>
      <c r="BQ384" s="74">
        <v>0</v>
      </c>
      <c r="BR384" s="74">
        <v>0</v>
      </c>
      <c r="BS384" s="74">
        <v>0</v>
      </c>
      <c r="BT384" s="74">
        <v>0</v>
      </c>
      <c r="BU384" s="74">
        <v>0</v>
      </c>
      <c r="BV384" s="74">
        <v>0</v>
      </c>
      <c r="BW384" s="110">
        <f t="shared" si="46"/>
        <v>235.798609</v>
      </c>
      <c r="BX384" s="110">
        <f t="shared" si="47"/>
        <v>0</v>
      </c>
      <c r="BY384" s="112"/>
      <c r="BZ384" s="112"/>
      <c r="CA384" s="112"/>
      <c r="CB384" s="112"/>
      <c r="CC384" s="112"/>
      <c r="CD384" s="112"/>
      <c r="CE384" s="112"/>
      <c r="CF384" s="112"/>
      <c r="CG384" s="112"/>
      <c r="CH384" s="112"/>
      <c r="CI384" s="112"/>
      <c r="CJ384" s="112"/>
      <c r="CK384" s="112"/>
      <c r="CL384" s="112"/>
      <c r="CM384" s="112"/>
      <c r="CN384" s="143"/>
      <c r="CO384" s="112"/>
      <c r="CP384" s="143"/>
      <c r="CQ384" s="112"/>
      <c r="CR384" s="112"/>
      <c r="CS384" s="144"/>
      <c r="CT384" s="144"/>
      <c r="CU384" s="144"/>
      <c r="CV384" s="145"/>
      <c r="CW384" s="145"/>
      <c r="CX384" s="145"/>
      <c r="CY384" s="145"/>
      <c r="CZ384" s="145"/>
      <c r="DA384" s="145"/>
      <c r="DB384" s="145"/>
      <c r="DC384" s="109"/>
      <c r="DD384" s="109"/>
      <c r="DE384" s="109"/>
      <c r="DF384" s="109"/>
      <c r="DG384" s="109"/>
      <c r="DH384" s="109"/>
      <c r="DI384" s="109"/>
      <c r="DJ384" s="109"/>
      <c r="DK384" s="109"/>
      <c r="DL384" s="109"/>
      <c r="IS384" s="59"/>
      <c r="IT384" s="59"/>
      <c r="IU384" s="59"/>
      <c r="IV384" s="59"/>
    </row>
    <row r="385" spans="1:256" s="49" customFormat="1" ht="20.25" customHeight="1" x14ac:dyDescent="0.15">
      <c r="A385" s="259"/>
      <c r="B385" s="75" t="s">
        <v>66</v>
      </c>
      <c r="C385" s="74">
        <v>128.22999999999999</v>
      </c>
      <c r="D385" s="74">
        <v>263</v>
      </c>
      <c r="E385" s="74">
        <v>12.6</v>
      </c>
      <c r="F385" s="74">
        <v>675.71</v>
      </c>
      <c r="G385" s="74">
        <v>147</v>
      </c>
      <c r="H385" s="74">
        <v>0</v>
      </c>
      <c r="I385" s="74">
        <v>1</v>
      </c>
      <c r="J385" s="74">
        <v>0</v>
      </c>
      <c r="K385" s="74">
        <v>0</v>
      </c>
      <c r="L385" s="74">
        <v>90.24</v>
      </c>
      <c r="M385" s="74">
        <v>234</v>
      </c>
      <c r="N385" s="74">
        <v>11.3</v>
      </c>
      <c r="O385" s="74">
        <v>203.4</v>
      </c>
      <c r="P385" s="74">
        <v>67</v>
      </c>
      <c r="Q385" s="74">
        <v>0</v>
      </c>
      <c r="R385" s="74">
        <v>0</v>
      </c>
      <c r="S385" s="74">
        <v>0</v>
      </c>
      <c r="T385" s="74">
        <v>0</v>
      </c>
      <c r="U385" s="74">
        <v>0</v>
      </c>
      <c r="V385" s="74">
        <v>90.24</v>
      </c>
      <c r="W385" s="74">
        <v>234</v>
      </c>
      <c r="X385" s="74">
        <v>11.3</v>
      </c>
      <c r="Y385" s="74">
        <v>203.4</v>
      </c>
      <c r="Z385" s="74">
        <v>67</v>
      </c>
      <c r="AA385" s="74">
        <v>0</v>
      </c>
      <c r="AB385" s="74">
        <v>0</v>
      </c>
      <c r="AC385" s="74">
        <v>0</v>
      </c>
      <c r="AD385" s="74">
        <v>0</v>
      </c>
      <c r="AE385" s="74">
        <v>0</v>
      </c>
      <c r="AF385" s="74">
        <v>0</v>
      </c>
      <c r="AG385" s="74">
        <v>0</v>
      </c>
      <c r="AH385" s="74">
        <v>0</v>
      </c>
      <c r="AI385" s="74">
        <v>0</v>
      </c>
      <c r="AJ385" s="74">
        <v>0</v>
      </c>
      <c r="AK385" s="74">
        <v>0</v>
      </c>
      <c r="AL385" s="74">
        <v>0</v>
      </c>
      <c r="AM385" s="74">
        <v>0</v>
      </c>
      <c r="AN385" s="74">
        <v>0</v>
      </c>
      <c r="AO385" s="74">
        <v>0</v>
      </c>
      <c r="AP385" s="74">
        <v>0</v>
      </c>
      <c r="AQ385" s="74">
        <v>0.55000000000000004</v>
      </c>
      <c r="AR385" s="74">
        <v>4</v>
      </c>
      <c r="AS385" s="74">
        <v>1.2</v>
      </c>
      <c r="AT385" s="74">
        <v>1</v>
      </c>
      <c r="AU385" s="74">
        <v>0</v>
      </c>
      <c r="AV385" s="74">
        <v>0</v>
      </c>
      <c r="AW385" s="74">
        <v>147.19999999999999</v>
      </c>
      <c r="AX385" s="74">
        <v>3</v>
      </c>
      <c r="AY385" s="74">
        <v>0</v>
      </c>
      <c r="AZ385" s="74">
        <v>0</v>
      </c>
      <c r="BA385" s="74">
        <v>0</v>
      </c>
      <c r="BB385" s="74">
        <v>0</v>
      </c>
      <c r="BC385" s="74">
        <v>0</v>
      </c>
      <c r="BD385" s="74">
        <v>0</v>
      </c>
      <c r="BE385" s="74">
        <v>0</v>
      </c>
      <c r="BF385" s="74">
        <v>0</v>
      </c>
      <c r="BG385" s="74">
        <v>7.24</v>
      </c>
      <c r="BH385" s="74">
        <v>17</v>
      </c>
      <c r="BI385" s="74">
        <v>138.13999999999999</v>
      </c>
      <c r="BJ385" s="74">
        <v>32</v>
      </c>
      <c r="BK385" s="74">
        <v>30.2</v>
      </c>
      <c r="BL385" s="74">
        <v>7</v>
      </c>
      <c r="BM385" s="74">
        <v>185.77</v>
      </c>
      <c r="BN385" s="74">
        <v>44</v>
      </c>
      <c r="BO385" s="74">
        <v>0</v>
      </c>
      <c r="BP385" s="74">
        <v>0</v>
      </c>
      <c r="BQ385" s="74">
        <v>0</v>
      </c>
      <c r="BR385" s="74">
        <v>0</v>
      </c>
      <c r="BS385" s="74">
        <v>0</v>
      </c>
      <c r="BT385" s="74">
        <v>0</v>
      </c>
      <c r="BU385" s="74">
        <v>0</v>
      </c>
      <c r="BV385" s="74">
        <v>0</v>
      </c>
      <c r="BW385" s="110">
        <f t="shared" si="46"/>
        <v>128.22999999999999</v>
      </c>
      <c r="BX385" s="110">
        <f t="shared" si="47"/>
        <v>0</v>
      </c>
      <c r="BY385" s="109"/>
      <c r="BZ385" s="109"/>
      <c r="CA385" s="109"/>
      <c r="CB385" s="109"/>
      <c r="CC385" s="109"/>
      <c r="CD385" s="109"/>
      <c r="CE385" s="109"/>
      <c r="CF385" s="109"/>
      <c r="CG385" s="109"/>
      <c r="CH385" s="109"/>
      <c r="CI385" s="109"/>
      <c r="CJ385" s="109"/>
      <c r="CK385" s="109"/>
      <c r="CL385" s="109"/>
      <c r="CM385" s="109"/>
      <c r="CN385" s="109"/>
      <c r="CO385" s="109"/>
      <c r="CP385" s="109"/>
      <c r="CQ385" s="109"/>
      <c r="CR385" s="109"/>
      <c r="CS385" s="109"/>
      <c r="CT385" s="109"/>
      <c r="CU385" s="109"/>
      <c r="CV385" s="109"/>
      <c r="CW385" s="109"/>
      <c r="CX385" s="109"/>
      <c r="CY385" s="109"/>
      <c r="CZ385" s="109"/>
      <c r="DA385" s="109"/>
      <c r="DB385" s="109"/>
      <c r="DC385" s="109"/>
      <c r="DD385" s="109"/>
      <c r="DE385" s="109"/>
      <c r="DF385" s="109"/>
      <c r="DG385" s="109"/>
      <c r="DH385" s="109"/>
      <c r="DI385" s="109"/>
      <c r="DJ385" s="109"/>
      <c r="DK385" s="109"/>
      <c r="DL385" s="109"/>
      <c r="IS385" s="59"/>
      <c r="IT385" s="59"/>
      <c r="IU385" s="59"/>
      <c r="IV385" s="59"/>
    </row>
    <row r="386" spans="1:256" s="49" customFormat="1" ht="20.25" customHeight="1" x14ac:dyDescent="0.15">
      <c r="A386" s="259"/>
      <c r="B386" s="92" t="s">
        <v>67</v>
      </c>
      <c r="C386" s="129">
        <v>335.464361</v>
      </c>
      <c r="D386" s="130">
        <v>718</v>
      </c>
      <c r="E386" s="131">
        <v>43.54</v>
      </c>
      <c r="F386" s="129">
        <v>2011.4221789999999</v>
      </c>
      <c r="G386" s="130">
        <v>604</v>
      </c>
      <c r="H386" s="129">
        <v>0.215</v>
      </c>
      <c r="I386" s="137">
        <v>1</v>
      </c>
      <c r="J386" s="129">
        <v>103.12287999999999</v>
      </c>
      <c r="K386" s="137">
        <v>6</v>
      </c>
      <c r="L386" s="129">
        <v>285.326953</v>
      </c>
      <c r="M386" s="137">
        <v>678</v>
      </c>
      <c r="N386" s="138">
        <v>61.82</v>
      </c>
      <c r="O386" s="129">
        <v>940.57285400000001</v>
      </c>
      <c r="P386" s="139">
        <v>349</v>
      </c>
      <c r="Q386" s="129">
        <v>52.175860999999998</v>
      </c>
      <c r="R386" s="137">
        <v>129</v>
      </c>
      <c r="S386" s="94">
        <v>105.67</v>
      </c>
      <c r="T386" s="129">
        <v>84.439943999999997</v>
      </c>
      <c r="U386" s="137">
        <v>37</v>
      </c>
      <c r="V386" s="129">
        <v>285.326953</v>
      </c>
      <c r="W386" s="137">
        <v>678</v>
      </c>
      <c r="X386" s="138">
        <v>61.82</v>
      </c>
      <c r="Y386" s="129">
        <v>940.57285400000001</v>
      </c>
      <c r="Z386" s="139">
        <v>349</v>
      </c>
      <c r="AA386" s="129"/>
      <c r="AB386" s="142"/>
      <c r="AC386" s="129"/>
      <c r="AD386" s="137"/>
      <c r="AE386" s="129"/>
      <c r="AF386" s="137"/>
      <c r="AG386" s="129"/>
      <c r="AH386" s="137"/>
      <c r="AI386" s="137"/>
      <c r="AJ386" s="137"/>
      <c r="AK386" s="137"/>
      <c r="AL386" s="137"/>
      <c r="AM386" s="137"/>
      <c r="AN386" s="137"/>
      <c r="AO386" s="137"/>
      <c r="AP386" s="137"/>
      <c r="AQ386" s="129"/>
      <c r="AR386" s="129"/>
      <c r="AS386" s="129"/>
      <c r="AT386" s="129"/>
      <c r="AU386" s="129">
        <v>7.4306749999999999</v>
      </c>
      <c r="AV386" s="137">
        <v>1</v>
      </c>
      <c r="AW386" s="94">
        <v>16.277699999999999</v>
      </c>
      <c r="AX386" s="94">
        <v>1</v>
      </c>
      <c r="AY386" s="129"/>
      <c r="AZ386" s="137"/>
      <c r="BA386" s="129"/>
      <c r="BB386" s="137"/>
      <c r="BC386" s="82"/>
      <c r="BD386" s="130"/>
      <c r="BE386" s="130"/>
      <c r="BF386" s="130"/>
      <c r="BG386" s="129">
        <v>4.1552920000000002</v>
      </c>
      <c r="BH386" s="137">
        <v>32</v>
      </c>
      <c r="BI386" s="129">
        <v>395.68500499999999</v>
      </c>
      <c r="BJ386" s="137">
        <v>147</v>
      </c>
      <c r="BK386" s="129">
        <v>38.336441000000001</v>
      </c>
      <c r="BL386" s="137">
        <v>6</v>
      </c>
      <c r="BM386" s="129">
        <v>555.76373999999998</v>
      </c>
      <c r="BN386" s="137">
        <v>101</v>
      </c>
      <c r="BO386" s="129"/>
      <c r="BP386" s="137"/>
      <c r="BQ386" s="129"/>
      <c r="BR386" s="137"/>
      <c r="BS386" s="129"/>
      <c r="BT386" s="137"/>
      <c r="BU386" s="129"/>
      <c r="BV386" s="137"/>
      <c r="BW386" s="110">
        <f t="shared" si="46"/>
        <v>335.46436099999994</v>
      </c>
      <c r="BX386" s="110">
        <f t="shared" si="47"/>
        <v>0</v>
      </c>
      <c r="BY386" s="109"/>
      <c r="BZ386" s="109"/>
      <c r="CA386" s="109"/>
      <c r="CB386" s="109"/>
      <c r="CC386" s="109"/>
      <c r="CD386" s="109"/>
      <c r="CE386" s="109"/>
      <c r="CF386" s="109"/>
      <c r="CG386" s="109"/>
      <c r="CH386" s="109"/>
      <c r="CI386" s="109"/>
      <c r="CJ386" s="109"/>
      <c r="CK386" s="109"/>
      <c r="CL386" s="109"/>
      <c r="CM386" s="109"/>
      <c r="CN386" s="109"/>
      <c r="CO386" s="109"/>
      <c r="CP386" s="109"/>
      <c r="CQ386" s="109"/>
      <c r="CR386" s="109"/>
      <c r="CS386" s="109"/>
      <c r="CT386" s="109"/>
      <c r="CU386" s="109"/>
      <c r="CV386" s="109"/>
      <c r="CW386" s="109"/>
      <c r="CX386" s="109"/>
      <c r="CY386" s="109"/>
      <c r="CZ386" s="109"/>
      <c r="DA386" s="109"/>
      <c r="DB386" s="109"/>
      <c r="DC386" s="109"/>
      <c r="DD386" s="109"/>
      <c r="DE386" s="109"/>
      <c r="DF386" s="109"/>
      <c r="DG386" s="109"/>
      <c r="DH386" s="109"/>
      <c r="DI386" s="109"/>
      <c r="DJ386" s="109"/>
      <c r="DK386" s="109"/>
      <c r="DL386" s="109"/>
      <c r="IS386" s="59"/>
      <c r="IT386" s="59"/>
      <c r="IU386" s="59"/>
      <c r="IV386" s="59"/>
    </row>
    <row r="387" spans="1:256" s="49" customFormat="1" ht="20.25" customHeight="1" x14ac:dyDescent="0.15">
      <c r="A387" s="259"/>
      <c r="B387" s="92" t="s">
        <v>68</v>
      </c>
      <c r="C387" s="82">
        <v>232.9</v>
      </c>
      <c r="D387" s="82">
        <v>611</v>
      </c>
      <c r="E387" s="82"/>
      <c r="F387" s="82">
        <v>350.07</v>
      </c>
      <c r="G387" s="82">
        <v>388</v>
      </c>
      <c r="H387" s="82">
        <v>0</v>
      </c>
      <c r="I387" s="82">
        <v>0</v>
      </c>
      <c r="J387" s="82">
        <v>0</v>
      </c>
      <c r="K387" s="82">
        <v>0</v>
      </c>
      <c r="L387" s="82">
        <v>231.68</v>
      </c>
      <c r="M387" s="82">
        <v>609</v>
      </c>
      <c r="N387" s="82">
        <v>0.42199999999999999</v>
      </c>
      <c r="O387" s="82">
        <v>342.95</v>
      </c>
      <c r="P387" s="82">
        <v>355</v>
      </c>
      <c r="Q387" s="82">
        <v>0.13</v>
      </c>
      <c r="R387" s="82">
        <v>1</v>
      </c>
      <c r="S387" s="82">
        <v>1.2E-2</v>
      </c>
      <c r="T387" s="82">
        <v>0</v>
      </c>
      <c r="U387" s="82">
        <v>0</v>
      </c>
      <c r="V387" s="82">
        <v>231.55</v>
      </c>
      <c r="W387" s="82">
        <v>608</v>
      </c>
      <c r="X387" s="82">
        <v>0.41</v>
      </c>
      <c r="Y387" s="82">
        <v>342.95</v>
      </c>
      <c r="Z387" s="82">
        <v>355</v>
      </c>
      <c r="AA387" s="82">
        <v>0</v>
      </c>
      <c r="AB387" s="82">
        <v>0</v>
      </c>
      <c r="AC387" s="82">
        <v>0</v>
      </c>
      <c r="AD387" s="82">
        <v>0</v>
      </c>
      <c r="AE387" s="82">
        <v>0</v>
      </c>
      <c r="AF387" s="82">
        <v>0</v>
      </c>
      <c r="AG387" s="82">
        <v>0</v>
      </c>
      <c r="AH387" s="82">
        <v>0</v>
      </c>
      <c r="AI387" s="82">
        <v>0</v>
      </c>
      <c r="AJ387" s="82">
        <v>0</v>
      </c>
      <c r="AK387" s="82">
        <v>0</v>
      </c>
      <c r="AL387" s="82">
        <v>0</v>
      </c>
      <c r="AM387" s="82">
        <v>0</v>
      </c>
      <c r="AN387" s="82">
        <v>0</v>
      </c>
      <c r="AO387" s="82">
        <v>0</v>
      </c>
      <c r="AP387" s="82">
        <v>0</v>
      </c>
      <c r="AQ387" s="82">
        <v>0</v>
      </c>
      <c r="AR387" s="82">
        <v>0</v>
      </c>
      <c r="AS387" s="82">
        <v>0</v>
      </c>
      <c r="AT387" s="82">
        <v>0</v>
      </c>
      <c r="AU387" s="82">
        <v>0</v>
      </c>
      <c r="AV387" s="82">
        <v>0</v>
      </c>
      <c r="AW387" s="82">
        <v>0</v>
      </c>
      <c r="AX387" s="82">
        <v>0</v>
      </c>
      <c r="AY387" s="82">
        <v>0</v>
      </c>
      <c r="AZ387" s="82">
        <v>0</v>
      </c>
      <c r="BA387" s="82">
        <v>0</v>
      </c>
      <c r="BB387" s="82">
        <v>0</v>
      </c>
      <c r="BC387" s="82">
        <v>0</v>
      </c>
      <c r="BD387" s="82">
        <v>0</v>
      </c>
      <c r="BE387" s="82">
        <v>0</v>
      </c>
      <c r="BF387" s="82">
        <v>0</v>
      </c>
      <c r="BG387" s="82">
        <v>0</v>
      </c>
      <c r="BH387" s="82">
        <v>0</v>
      </c>
      <c r="BI387" s="82">
        <v>2.4300000000000002</v>
      </c>
      <c r="BJ387" s="82">
        <v>14</v>
      </c>
      <c r="BK387" s="82">
        <v>1.22</v>
      </c>
      <c r="BL387" s="82">
        <v>2</v>
      </c>
      <c r="BM387" s="82">
        <v>0.81</v>
      </c>
      <c r="BN387" s="82">
        <v>11</v>
      </c>
      <c r="BO387" s="82">
        <v>0</v>
      </c>
      <c r="BP387" s="82">
        <v>0</v>
      </c>
      <c r="BQ387" s="82">
        <v>0</v>
      </c>
      <c r="BR387" s="82">
        <v>0</v>
      </c>
      <c r="BS387" s="82">
        <v>0</v>
      </c>
      <c r="BT387" s="82">
        <v>0</v>
      </c>
      <c r="BU387" s="82">
        <v>8</v>
      </c>
      <c r="BV387" s="82">
        <v>3.87</v>
      </c>
      <c r="BW387" s="110">
        <f t="shared" ref="BW387:BW392" si="54">H387+L387+AI387+AQ387+AU387+AY387+BC387+BG387+BK387+BO387+BS387</f>
        <v>232.9</v>
      </c>
      <c r="BX387" s="110">
        <f t="shared" ref="BX387:BX392" si="55">C387-BW387</f>
        <v>0</v>
      </c>
      <c r="BY387" s="109"/>
      <c r="BZ387" s="109"/>
      <c r="CA387" s="109"/>
      <c r="CB387" s="109"/>
      <c r="CC387" s="109"/>
      <c r="CD387" s="109"/>
      <c r="CE387" s="109"/>
      <c r="CF387" s="109"/>
      <c r="CG387" s="109"/>
      <c r="CH387" s="109"/>
      <c r="CI387" s="109"/>
      <c r="CJ387" s="109"/>
      <c r="CK387" s="109"/>
      <c r="CL387" s="109"/>
      <c r="CM387" s="109"/>
      <c r="CN387" s="109"/>
      <c r="CO387" s="109"/>
      <c r="CP387" s="109"/>
      <c r="CQ387" s="109"/>
      <c r="CR387" s="109"/>
      <c r="CS387" s="109"/>
      <c r="CT387" s="109"/>
      <c r="CU387" s="109"/>
      <c r="CV387" s="109"/>
      <c r="CW387" s="109"/>
      <c r="CX387" s="109"/>
      <c r="CY387" s="109"/>
      <c r="CZ387" s="109"/>
      <c r="DA387" s="109"/>
      <c r="DB387" s="109"/>
      <c r="DC387" s="109"/>
      <c r="DD387" s="109"/>
      <c r="DE387" s="109"/>
      <c r="DF387" s="109"/>
      <c r="DG387" s="109"/>
      <c r="DH387" s="109"/>
      <c r="DI387" s="109"/>
      <c r="DJ387" s="109"/>
      <c r="DK387" s="109"/>
      <c r="DL387" s="109"/>
      <c r="IS387" s="59"/>
      <c r="IT387" s="59"/>
      <c r="IU387" s="59"/>
      <c r="IV387" s="59"/>
    </row>
    <row r="388" spans="1:256" s="49" customFormat="1" ht="20.25" customHeight="1" x14ac:dyDescent="0.15">
      <c r="A388" s="259"/>
      <c r="B388" s="92" t="s">
        <v>69</v>
      </c>
      <c r="C388" s="82">
        <v>201.6</v>
      </c>
      <c r="D388" s="82">
        <v>384</v>
      </c>
      <c r="E388" s="82">
        <v>36.24</v>
      </c>
      <c r="F388" s="82">
        <v>0</v>
      </c>
      <c r="G388" s="82">
        <v>0</v>
      </c>
      <c r="H388" s="82">
        <v>0</v>
      </c>
      <c r="I388" s="82">
        <v>0</v>
      </c>
      <c r="J388" s="82">
        <v>0</v>
      </c>
      <c r="K388" s="82">
        <v>0</v>
      </c>
      <c r="L388" s="82">
        <v>168.77</v>
      </c>
      <c r="M388" s="82">
        <v>368</v>
      </c>
      <c r="N388" s="82">
        <v>33.04</v>
      </c>
      <c r="O388" s="82">
        <v>500.15</v>
      </c>
      <c r="P388" s="82">
        <v>80</v>
      </c>
      <c r="Q388" s="82">
        <v>0</v>
      </c>
      <c r="R388" s="82">
        <v>0</v>
      </c>
      <c r="S388" s="82">
        <v>0</v>
      </c>
      <c r="T388" s="82">
        <v>0</v>
      </c>
      <c r="U388" s="82">
        <v>0</v>
      </c>
      <c r="V388" s="82">
        <v>168.77</v>
      </c>
      <c r="W388" s="82">
        <v>368</v>
      </c>
      <c r="X388" s="82">
        <v>0</v>
      </c>
      <c r="Y388" s="82">
        <v>0</v>
      </c>
      <c r="Z388" s="82">
        <v>0</v>
      </c>
      <c r="AA388" s="82">
        <v>0</v>
      </c>
      <c r="AB388" s="82">
        <v>0</v>
      </c>
      <c r="AC388" s="82">
        <v>0</v>
      </c>
      <c r="AD388" s="82">
        <v>0</v>
      </c>
      <c r="AE388" s="82">
        <v>0</v>
      </c>
      <c r="AF388" s="82">
        <v>0</v>
      </c>
      <c r="AG388" s="82">
        <v>0</v>
      </c>
      <c r="AH388" s="82">
        <v>0</v>
      </c>
      <c r="AI388" s="82">
        <v>0</v>
      </c>
      <c r="AJ388" s="82">
        <v>0</v>
      </c>
      <c r="AK388" s="82">
        <v>0</v>
      </c>
      <c r="AL388" s="82">
        <v>0</v>
      </c>
      <c r="AM388" s="82">
        <v>0</v>
      </c>
      <c r="AN388" s="82">
        <v>0</v>
      </c>
      <c r="AO388" s="82">
        <v>0</v>
      </c>
      <c r="AP388" s="82">
        <v>0</v>
      </c>
      <c r="AQ388" s="82">
        <v>0</v>
      </c>
      <c r="AR388" s="82">
        <v>0</v>
      </c>
      <c r="AS388" s="82">
        <v>0.51</v>
      </c>
      <c r="AT388" s="82">
        <v>2</v>
      </c>
      <c r="AU388" s="82">
        <v>0</v>
      </c>
      <c r="AV388" s="82">
        <v>0</v>
      </c>
      <c r="AW388" s="82">
        <v>0</v>
      </c>
      <c r="AX388" s="82">
        <v>0</v>
      </c>
      <c r="AY388" s="82">
        <v>1.8</v>
      </c>
      <c r="AZ388" s="82">
        <v>2</v>
      </c>
      <c r="BA388" s="82">
        <v>6.4</v>
      </c>
      <c r="BB388" s="82">
        <v>2</v>
      </c>
      <c r="BC388" s="82">
        <v>0</v>
      </c>
      <c r="BD388" s="82">
        <v>0</v>
      </c>
      <c r="BE388" s="82">
        <v>0</v>
      </c>
      <c r="BF388" s="82">
        <v>0</v>
      </c>
      <c r="BG388" s="82">
        <v>17.77</v>
      </c>
      <c r="BH388" s="82">
        <v>10</v>
      </c>
      <c r="BI388" s="82">
        <v>46.16</v>
      </c>
      <c r="BJ388" s="82">
        <v>14</v>
      </c>
      <c r="BK388" s="82">
        <v>13.26</v>
      </c>
      <c r="BL388" s="82">
        <v>4</v>
      </c>
      <c r="BM388" s="82">
        <v>0</v>
      </c>
      <c r="BN388" s="82">
        <v>0</v>
      </c>
      <c r="BO388" s="82">
        <v>0</v>
      </c>
      <c r="BP388" s="82">
        <v>0</v>
      </c>
      <c r="BQ388" s="82">
        <v>0.18</v>
      </c>
      <c r="BR388" s="82">
        <v>1</v>
      </c>
      <c r="BS388" s="82">
        <v>0</v>
      </c>
      <c r="BT388" s="82">
        <v>0</v>
      </c>
      <c r="BU388" s="82">
        <v>5.5</v>
      </c>
      <c r="BV388" s="82">
        <v>1</v>
      </c>
      <c r="BW388" s="110">
        <f t="shared" si="54"/>
        <v>201.60000000000002</v>
      </c>
      <c r="BX388" s="110">
        <f t="shared" si="55"/>
        <v>0</v>
      </c>
      <c r="BY388" s="109"/>
      <c r="BZ388" s="109"/>
      <c r="CA388" s="109"/>
      <c r="CB388" s="109"/>
      <c r="CC388" s="109"/>
      <c r="CD388" s="109"/>
      <c r="CE388" s="109"/>
      <c r="CF388" s="109"/>
      <c r="CG388" s="109"/>
      <c r="CH388" s="109"/>
      <c r="CI388" s="109"/>
      <c r="CJ388" s="109"/>
      <c r="CK388" s="109"/>
      <c r="CL388" s="109"/>
      <c r="CM388" s="109"/>
      <c r="CN388" s="109"/>
      <c r="CO388" s="109"/>
      <c r="CP388" s="109"/>
      <c r="CQ388" s="109"/>
      <c r="CR388" s="109"/>
      <c r="CS388" s="109"/>
      <c r="CT388" s="109"/>
      <c r="CU388" s="109"/>
      <c r="CV388" s="109"/>
      <c r="CW388" s="109"/>
      <c r="CX388" s="109"/>
      <c r="CY388" s="109"/>
      <c r="CZ388" s="109"/>
      <c r="DA388" s="109"/>
      <c r="DB388" s="109"/>
      <c r="DC388" s="109"/>
      <c r="DD388" s="109"/>
      <c r="DE388" s="109"/>
      <c r="DF388" s="109"/>
      <c r="DG388" s="109"/>
      <c r="DH388" s="109"/>
      <c r="DI388" s="109"/>
      <c r="DJ388" s="109"/>
      <c r="DK388" s="109"/>
      <c r="DL388" s="109"/>
      <c r="IS388" s="59"/>
      <c r="IT388" s="59"/>
      <c r="IU388" s="59"/>
      <c r="IV388" s="59"/>
    </row>
    <row r="389" spans="1:256" s="49" customFormat="1" ht="20.25" customHeight="1" x14ac:dyDescent="0.15">
      <c r="A389" s="259"/>
      <c r="B389" s="92" t="s">
        <v>70</v>
      </c>
      <c r="C389" s="82">
        <v>23.480547000000001</v>
      </c>
      <c r="D389" s="82">
        <v>74</v>
      </c>
      <c r="E389" s="82">
        <v>1.7308678180206851</v>
      </c>
      <c r="F389" s="82">
        <v>2.476</v>
      </c>
      <c r="G389" s="82">
        <v>7</v>
      </c>
      <c r="H389" s="82"/>
      <c r="I389" s="82"/>
      <c r="J389" s="82"/>
      <c r="K389" s="82"/>
      <c r="L389" s="82">
        <v>23.480547000000001</v>
      </c>
      <c r="M389" s="82">
        <v>74</v>
      </c>
      <c r="N389" s="82">
        <v>1.9808679257627582</v>
      </c>
      <c r="O389" s="82">
        <v>2.476</v>
      </c>
      <c r="P389" s="82">
        <v>7</v>
      </c>
      <c r="Q389" s="82"/>
      <c r="R389" s="82"/>
      <c r="S389" s="82"/>
      <c r="T389" s="82"/>
      <c r="U389" s="82"/>
      <c r="V389" s="82">
        <v>23.480547000000001</v>
      </c>
      <c r="W389" s="82">
        <v>74</v>
      </c>
      <c r="X389" s="82">
        <v>1.9808679257627582</v>
      </c>
      <c r="Y389" s="82">
        <v>2.476</v>
      </c>
      <c r="Z389" s="82">
        <v>7</v>
      </c>
      <c r="AA389" s="82"/>
      <c r="AB389" s="82"/>
      <c r="AC389" s="82"/>
      <c r="AD389" s="82"/>
      <c r="AE389" s="82"/>
      <c r="AF389" s="82"/>
      <c r="AG389" s="82"/>
      <c r="AH389" s="82"/>
      <c r="AI389" s="82"/>
      <c r="AJ389" s="82"/>
      <c r="AK389" s="82"/>
      <c r="AL389" s="82"/>
      <c r="AM389" s="82"/>
      <c r="AN389" s="82"/>
      <c r="AO389" s="82"/>
      <c r="AP389" s="82"/>
      <c r="AQ389" s="82"/>
      <c r="AR389" s="82"/>
      <c r="AS389" s="82"/>
      <c r="AT389" s="82"/>
      <c r="AU389" s="82"/>
      <c r="AV389" s="82"/>
      <c r="AW389" s="82"/>
      <c r="AX389" s="82"/>
      <c r="AY389" s="82"/>
      <c r="AZ389" s="82"/>
      <c r="BA389" s="82"/>
      <c r="BB389" s="82"/>
      <c r="BC389" s="82"/>
      <c r="BD389" s="82"/>
      <c r="BE389" s="82"/>
      <c r="BF389" s="82"/>
      <c r="BG389" s="82"/>
      <c r="BH389" s="82"/>
      <c r="BI389" s="82"/>
      <c r="BJ389" s="82"/>
      <c r="BK389" s="82"/>
      <c r="BL389" s="82"/>
      <c r="BM389" s="82"/>
      <c r="BN389" s="82"/>
      <c r="BO389" s="82"/>
      <c r="BP389" s="82"/>
      <c r="BQ389" s="82"/>
      <c r="BR389" s="82"/>
      <c r="BS389" s="82"/>
      <c r="BT389" s="82"/>
      <c r="BU389" s="82"/>
      <c r="BV389" s="82"/>
      <c r="BW389" s="110">
        <f t="shared" si="54"/>
        <v>23.480547000000001</v>
      </c>
      <c r="BX389" s="110">
        <f t="shared" si="55"/>
        <v>0</v>
      </c>
      <c r="BY389" s="109"/>
      <c r="BZ389" s="109"/>
      <c r="CA389" s="109"/>
      <c r="CB389" s="109"/>
      <c r="CC389" s="109"/>
      <c r="CD389" s="109"/>
      <c r="CE389" s="109"/>
      <c r="CF389" s="109"/>
      <c r="CG389" s="109"/>
      <c r="CH389" s="109"/>
      <c r="CI389" s="109"/>
      <c r="CJ389" s="109"/>
      <c r="CK389" s="109"/>
      <c r="CL389" s="109"/>
      <c r="CM389" s="109"/>
      <c r="CN389" s="109"/>
      <c r="CO389" s="109"/>
      <c r="CP389" s="109"/>
      <c r="CQ389" s="109"/>
      <c r="CR389" s="109"/>
      <c r="CS389" s="109"/>
      <c r="CT389" s="109"/>
      <c r="CU389" s="109"/>
      <c r="CV389" s="109"/>
      <c r="CW389" s="109"/>
      <c r="CX389" s="109"/>
      <c r="CY389" s="109"/>
      <c r="CZ389" s="109"/>
      <c r="DA389" s="109"/>
      <c r="DB389" s="109"/>
      <c r="DC389" s="109"/>
      <c r="DD389" s="109"/>
      <c r="DE389" s="109"/>
      <c r="DF389" s="109"/>
      <c r="DG389" s="109"/>
      <c r="DH389" s="109"/>
      <c r="DI389" s="109"/>
      <c r="DJ389" s="109"/>
      <c r="DK389" s="109"/>
      <c r="DL389" s="109"/>
      <c r="IS389" s="59"/>
      <c r="IT389" s="59"/>
      <c r="IU389" s="59"/>
      <c r="IV389" s="59"/>
    </row>
    <row r="390" spans="1:256" s="49" customFormat="1" ht="20.25" customHeight="1" x14ac:dyDescent="0.15">
      <c r="A390" s="259"/>
      <c r="B390" s="92" t="s">
        <v>71</v>
      </c>
      <c r="C390" s="82">
        <v>352.73</v>
      </c>
      <c r="D390" s="82">
        <v>1318</v>
      </c>
      <c r="E390" s="82">
        <v>0.59499999999999997</v>
      </c>
      <c r="F390" s="82">
        <v>549.99</v>
      </c>
      <c r="G390" s="82">
        <v>312</v>
      </c>
      <c r="H390" s="82">
        <v>0</v>
      </c>
      <c r="I390" s="82">
        <v>0</v>
      </c>
      <c r="J390" s="82">
        <v>0</v>
      </c>
      <c r="K390" s="82">
        <v>0</v>
      </c>
      <c r="L390" s="82">
        <v>345.34</v>
      </c>
      <c r="M390" s="82">
        <v>1293</v>
      </c>
      <c r="N390" s="82">
        <v>0.60850000000000004</v>
      </c>
      <c r="O390" s="82">
        <v>468.9</v>
      </c>
      <c r="P390" s="82">
        <v>295</v>
      </c>
      <c r="Q390" s="82">
        <v>0</v>
      </c>
      <c r="R390" s="82">
        <v>0</v>
      </c>
      <c r="S390" s="82">
        <v>0</v>
      </c>
      <c r="T390" s="82">
        <v>0</v>
      </c>
      <c r="U390" s="82">
        <v>0</v>
      </c>
      <c r="V390" s="82">
        <v>345.34</v>
      </c>
      <c r="W390" s="82">
        <v>1293</v>
      </c>
      <c r="X390" s="82">
        <v>0.60850000000000004</v>
      </c>
      <c r="Y390" s="82">
        <v>468.9</v>
      </c>
      <c r="Z390" s="82">
        <v>295</v>
      </c>
      <c r="AA390" s="82">
        <v>0</v>
      </c>
      <c r="AB390" s="82">
        <v>0</v>
      </c>
      <c r="AC390" s="82">
        <v>0</v>
      </c>
      <c r="AD390" s="82">
        <v>0</v>
      </c>
      <c r="AE390" s="82">
        <v>0</v>
      </c>
      <c r="AF390" s="82">
        <v>0</v>
      </c>
      <c r="AG390" s="82">
        <v>0</v>
      </c>
      <c r="AH390" s="82">
        <v>0</v>
      </c>
      <c r="AI390" s="82">
        <v>0</v>
      </c>
      <c r="AJ390" s="82">
        <v>0</v>
      </c>
      <c r="AK390" s="82">
        <v>0</v>
      </c>
      <c r="AL390" s="82">
        <v>0</v>
      </c>
      <c r="AM390" s="82">
        <v>0</v>
      </c>
      <c r="AN390" s="82">
        <v>0</v>
      </c>
      <c r="AO390" s="82">
        <v>0</v>
      </c>
      <c r="AP390" s="82">
        <v>0</v>
      </c>
      <c r="AQ390" s="82">
        <v>0</v>
      </c>
      <c r="AR390" s="82">
        <v>0</v>
      </c>
      <c r="AS390" s="82">
        <v>0</v>
      </c>
      <c r="AT390" s="82">
        <v>0</v>
      </c>
      <c r="AU390" s="82">
        <v>0</v>
      </c>
      <c r="AV390" s="82">
        <v>0</v>
      </c>
      <c r="AW390" s="82">
        <v>0</v>
      </c>
      <c r="AX390" s="82">
        <v>0</v>
      </c>
      <c r="AY390" s="82">
        <v>0</v>
      </c>
      <c r="AZ390" s="82">
        <v>0</v>
      </c>
      <c r="BA390" s="82">
        <v>0</v>
      </c>
      <c r="BB390" s="82">
        <v>0</v>
      </c>
      <c r="BC390" s="82">
        <v>0</v>
      </c>
      <c r="BD390" s="82">
        <v>0</v>
      </c>
      <c r="BE390" s="82">
        <v>0</v>
      </c>
      <c r="BF390" s="82">
        <v>0</v>
      </c>
      <c r="BG390" s="82">
        <v>0.51029999999999998</v>
      </c>
      <c r="BH390" s="82">
        <v>5</v>
      </c>
      <c r="BI390" s="82">
        <v>2.27</v>
      </c>
      <c r="BJ390" s="82">
        <v>8</v>
      </c>
      <c r="BK390" s="82">
        <v>6.88</v>
      </c>
      <c r="BL390" s="82">
        <v>20</v>
      </c>
      <c r="BM390" s="82">
        <v>78.819999999999993</v>
      </c>
      <c r="BN390" s="82">
        <v>9</v>
      </c>
      <c r="BO390" s="82">
        <v>0</v>
      </c>
      <c r="BP390" s="82">
        <v>0</v>
      </c>
      <c r="BQ390" s="82">
        <v>0</v>
      </c>
      <c r="BR390" s="82">
        <v>0</v>
      </c>
      <c r="BS390" s="82">
        <v>0</v>
      </c>
      <c r="BT390" s="82">
        <v>0</v>
      </c>
      <c r="BU390" s="82">
        <v>0</v>
      </c>
      <c r="BV390" s="82">
        <v>0</v>
      </c>
      <c r="BW390" s="110">
        <f t="shared" si="54"/>
        <v>352.73029999999994</v>
      </c>
      <c r="BX390" s="110">
        <f t="shared" si="55"/>
        <v>-2.9999999992469384E-4</v>
      </c>
      <c r="BY390" s="109"/>
      <c r="BZ390" s="109"/>
      <c r="CA390" s="109"/>
      <c r="CB390" s="109"/>
      <c r="CC390" s="109"/>
      <c r="CD390" s="109"/>
      <c r="CE390" s="109"/>
      <c r="CF390" s="109"/>
      <c r="CG390" s="109"/>
      <c r="CH390" s="109"/>
      <c r="CI390" s="109"/>
      <c r="CJ390" s="109"/>
      <c r="CK390" s="109"/>
      <c r="CL390" s="109"/>
      <c r="CM390" s="109"/>
      <c r="CN390" s="109"/>
      <c r="CO390" s="109"/>
      <c r="CP390" s="109"/>
      <c r="CQ390" s="109"/>
      <c r="CR390" s="109"/>
      <c r="CS390" s="109"/>
      <c r="CT390" s="109"/>
      <c r="CU390" s="109"/>
      <c r="CV390" s="109"/>
      <c r="CW390" s="109"/>
      <c r="CX390" s="109"/>
      <c r="CY390" s="109"/>
      <c r="CZ390" s="109"/>
      <c r="DA390" s="109"/>
      <c r="DB390" s="109"/>
      <c r="DC390" s="109"/>
      <c r="DD390" s="109"/>
      <c r="DE390" s="109"/>
      <c r="DF390" s="109"/>
      <c r="DG390" s="109"/>
      <c r="DH390" s="109"/>
      <c r="DI390" s="109"/>
      <c r="DJ390" s="109"/>
      <c r="DK390" s="109"/>
      <c r="DL390" s="109"/>
      <c r="IS390" s="59"/>
      <c r="IT390" s="59"/>
      <c r="IU390" s="59"/>
      <c r="IV390" s="59"/>
    </row>
    <row r="391" spans="1:256" s="49" customFormat="1" ht="20.25" customHeight="1" x14ac:dyDescent="0.15">
      <c r="A391" s="259"/>
      <c r="B391" s="92" t="s">
        <v>72</v>
      </c>
      <c r="C391" s="82">
        <v>68.839821999999998</v>
      </c>
      <c r="D391" s="82">
        <v>165</v>
      </c>
      <c r="E391" s="82">
        <v>15.49</v>
      </c>
      <c r="F391" s="82">
        <v>172.546852</v>
      </c>
      <c r="G391" s="82">
        <v>49</v>
      </c>
      <c r="H391" s="82">
        <v>0</v>
      </c>
      <c r="I391" s="82">
        <v>0</v>
      </c>
      <c r="J391" s="82">
        <v>0</v>
      </c>
      <c r="K391" s="82">
        <v>0</v>
      </c>
      <c r="L391" s="82">
        <v>66.534591000000006</v>
      </c>
      <c r="M391" s="82">
        <v>144</v>
      </c>
      <c r="N391" s="82">
        <v>37.61</v>
      </c>
      <c r="O391" s="82">
        <v>83.4024</v>
      </c>
      <c r="P391" s="82">
        <v>43</v>
      </c>
      <c r="Q391" s="82">
        <v>0</v>
      </c>
      <c r="R391" s="82">
        <v>0</v>
      </c>
      <c r="S391" s="82">
        <v>0</v>
      </c>
      <c r="T391" s="82">
        <v>0</v>
      </c>
      <c r="U391" s="82">
        <v>0</v>
      </c>
      <c r="V391" s="82">
        <v>66.534591000000006</v>
      </c>
      <c r="W391" s="82">
        <v>144</v>
      </c>
      <c r="X391" s="82">
        <v>37.61</v>
      </c>
      <c r="Y391" s="82">
        <v>83.4024</v>
      </c>
      <c r="Z391" s="82">
        <v>43</v>
      </c>
      <c r="AA391" s="82">
        <v>0</v>
      </c>
      <c r="AB391" s="82">
        <v>0</v>
      </c>
      <c r="AC391" s="82">
        <v>0</v>
      </c>
      <c r="AD391" s="82">
        <v>0</v>
      </c>
      <c r="AE391" s="82">
        <v>0</v>
      </c>
      <c r="AF391" s="82">
        <v>0</v>
      </c>
      <c r="AG391" s="82">
        <v>0</v>
      </c>
      <c r="AH391" s="82">
        <v>0</v>
      </c>
      <c r="AI391" s="82">
        <v>0</v>
      </c>
      <c r="AJ391" s="82">
        <v>0</v>
      </c>
      <c r="AK391" s="82">
        <v>0</v>
      </c>
      <c r="AL391" s="82">
        <v>0</v>
      </c>
      <c r="AM391" s="82">
        <v>0</v>
      </c>
      <c r="AN391" s="82">
        <v>0</v>
      </c>
      <c r="AO391" s="82">
        <v>0</v>
      </c>
      <c r="AP391" s="82">
        <v>0</v>
      </c>
      <c r="AQ391" s="82">
        <v>0</v>
      </c>
      <c r="AR391" s="82">
        <v>0</v>
      </c>
      <c r="AS391" s="82">
        <v>0</v>
      </c>
      <c r="AT391" s="82">
        <v>0</v>
      </c>
      <c r="AU391" s="82">
        <v>0</v>
      </c>
      <c r="AV391" s="82">
        <v>0</v>
      </c>
      <c r="AW391" s="82">
        <v>0</v>
      </c>
      <c r="AX391" s="82">
        <v>0</v>
      </c>
      <c r="AY391" s="82">
        <v>0</v>
      </c>
      <c r="AZ391" s="82">
        <v>0</v>
      </c>
      <c r="BA391" s="82">
        <v>0</v>
      </c>
      <c r="BB391" s="82">
        <v>0</v>
      </c>
      <c r="BC391" s="82">
        <v>0</v>
      </c>
      <c r="BD391" s="82">
        <v>0</v>
      </c>
      <c r="BE391" s="82">
        <v>0</v>
      </c>
      <c r="BF391" s="82">
        <v>0</v>
      </c>
      <c r="BG391" s="82">
        <v>0</v>
      </c>
      <c r="BH391" s="82">
        <v>0</v>
      </c>
      <c r="BI391" s="82">
        <v>87.814400000000006</v>
      </c>
      <c r="BJ391" s="82">
        <v>4</v>
      </c>
      <c r="BK391" s="82">
        <v>2.3052000000000001</v>
      </c>
      <c r="BL391" s="82">
        <v>21</v>
      </c>
      <c r="BM391" s="82">
        <v>1.33</v>
      </c>
      <c r="BN391" s="82">
        <v>2</v>
      </c>
      <c r="BO391" s="82">
        <v>0</v>
      </c>
      <c r="BP391" s="82">
        <v>0</v>
      </c>
      <c r="BQ391" s="82">
        <v>0</v>
      </c>
      <c r="BR391" s="82">
        <v>0</v>
      </c>
      <c r="BS391" s="82">
        <v>0</v>
      </c>
      <c r="BT391" s="82">
        <v>0</v>
      </c>
      <c r="BU391" s="82">
        <v>0</v>
      </c>
      <c r="BV391" s="82">
        <v>0</v>
      </c>
      <c r="BW391" s="110">
        <f t="shared" si="54"/>
        <v>68.839791000000005</v>
      </c>
      <c r="BX391" s="110">
        <f t="shared" si="55"/>
        <v>3.0999999992786798E-5</v>
      </c>
      <c r="BY391" s="109"/>
      <c r="BZ391" s="109"/>
      <c r="CA391" s="109"/>
      <c r="CB391" s="109"/>
      <c r="CC391" s="109"/>
      <c r="CD391" s="109"/>
      <c r="CE391" s="109"/>
      <c r="CF391" s="109"/>
      <c r="CG391" s="109"/>
      <c r="CH391" s="109"/>
      <c r="CI391" s="109"/>
      <c r="CJ391" s="109"/>
      <c r="CK391" s="109"/>
      <c r="CL391" s="109"/>
      <c r="CM391" s="109"/>
      <c r="CN391" s="109"/>
      <c r="CO391" s="109"/>
      <c r="CP391" s="109"/>
      <c r="CQ391" s="109"/>
      <c r="CR391" s="109"/>
      <c r="CS391" s="109"/>
      <c r="CT391" s="109"/>
      <c r="CU391" s="109"/>
      <c r="CV391" s="109"/>
      <c r="CW391" s="109"/>
      <c r="CX391" s="109"/>
      <c r="CY391" s="109"/>
      <c r="CZ391" s="109"/>
      <c r="DA391" s="109"/>
      <c r="DB391" s="109"/>
      <c r="DC391" s="109"/>
      <c r="DD391" s="109"/>
      <c r="DE391" s="109"/>
      <c r="DF391" s="109"/>
      <c r="DG391" s="109"/>
      <c r="DH391" s="109"/>
      <c r="DI391" s="109"/>
      <c r="DJ391" s="109"/>
      <c r="DK391" s="109"/>
      <c r="DL391" s="109"/>
      <c r="IS391" s="59"/>
      <c r="IT391" s="59"/>
      <c r="IU391" s="59"/>
      <c r="IV391" s="59"/>
    </row>
    <row r="392" spans="1:256" s="49" customFormat="1" ht="20.25" customHeight="1" x14ac:dyDescent="0.15">
      <c r="A392" s="259"/>
      <c r="B392" s="132" t="s">
        <v>95</v>
      </c>
      <c r="C392" s="91">
        <f>C353+C354+C355+C356+C357+C358+C359+C360+C361+C362+C363+C364+C365+C366+C367+C368+C369+C370+C371+C372+C373+C374+C375+C376+C377+C378+C379+C380+C381+C382+C383+C384+C385+C386+C387+C388+C389+C390+C391</f>
        <v>238844.94653200574</v>
      </c>
      <c r="D392" s="91">
        <f t="shared" ref="D392:BO392" si="56">D353+D354+D355+D356+D357+D358+D359+D360+D361+D362+D363+D364+D365+D366+D367+D368+D369+D370+D371+D372+D373+D374+D375+D376+D377+D378+D379+D380+D381+D382+D383+D384+D385+D386+D387+D388+D389+D390+D391</f>
        <v>545027</v>
      </c>
      <c r="E392" s="91">
        <f>C392/各地承保!D390*100</f>
        <v>43.984974080188081</v>
      </c>
      <c r="F392" s="91">
        <f t="shared" si="56"/>
        <v>984987.21960299986</v>
      </c>
      <c r="G392" s="91">
        <f t="shared" si="56"/>
        <v>356484</v>
      </c>
      <c r="H392" s="91">
        <f t="shared" si="56"/>
        <v>3830.4886702121994</v>
      </c>
      <c r="I392" s="91">
        <f t="shared" si="56"/>
        <v>848</v>
      </c>
      <c r="J392" s="91">
        <f t="shared" si="56"/>
        <v>61822.15698900001</v>
      </c>
      <c r="K392" s="91">
        <f t="shared" si="56"/>
        <v>3461</v>
      </c>
      <c r="L392" s="91">
        <f t="shared" si="56"/>
        <v>184607.32815182337</v>
      </c>
      <c r="M392" s="91">
        <f t="shared" si="56"/>
        <v>311793</v>
      </c>
      <c r="N392" s="91">
        <f>L392/各地承保!N390*100</f>
        <v>48.160683227409692</v>
      </c>
      <c r="O392" s="91">
        <f t="shared" si="56"/>
        <v>751121.48129400017</v>
      </c>
      <c r="P392" s="91">
        <f t="shared" si="56"/>
        <v>265946</v>
      </c>
      <c r="Q392" s="91">
        <f t="shared" si="56"/>
        <v>17134.715571999997</v>
      </c>
      <c r="R392" s="91">
        <f t="shared" si="56"/>
        <v>31771</v>
      </c>
      <c r="S392" s="91">
        <f>Q392/各地承保!T390*100</f>
        <v>155.51597123675808</v>
      </c>
      <c r="T392" s="91">
        <f t="shared" si="56"/>
        <v>74506.33279</v>
      </c>
      <c r="U392" s="91">
        <f t="shared" si="56"/>
        <v>29666</v>
      </c>
      <c r="V392" s="91">
        <f t="shared" si="56"/>
        <v>182054.08239982335</v>
      </c>
      <c r="W392" s="91">
        <f t="shared" si="56"/>
        <v>307136</v>
      </c>
      <c r="X392" s="91">
        <f>V392/各地承保!Z390*100</f>
        <v>47.907848645596893</v>
      </c>
      <c r="Y392" s="91">
        <f t="shared" si="56"/>
        <v>734098.31951200031</v>
      </c>
      <c r="Z392" s="91">
        <f t="shared" si="56"/>
        <v>259123</v>
      </c>
      <c r="AA392" s="91">
        <f t="shared" si="56"/>
        <v>2106.2064949999999</v>
      </c>
      <c r="AB392" s="91">
        <f t="shared" si="56"/>
        <v>3865</v>
      </c>
      <c r="AC392" s="91">
        <f t="shared" si="56"/>
        <v>12551.169297999999</v>
      </c>
      <c r="AD392" s="91">
        <f t="shared" si="56"/>
        <v>5577</v>
      </c>
      <c r="AE392" s="91">
        <f t="shared" si="56"/>
        <v>431.86033099999997</v>
      </c>
      <c r="AF392" s="91">
        <f t="shared" si="56"/>
        <v>728</v>
      </c>
      <c r="AG392" s="91">
        <f t="shared" si="56"/>
        <v>3890.4258290000002</v>
      </c>
      <c r="AH392" s="91">
        <f t="shared" si="56"/>
        <v>1160</v>
      </c>
      <c r="AI392" s="91">
        <f t="shared" si="56"/>
        <v>16215.4829089616</v>
      </c>
      <c r="AJ392" s="91">
        <f t="shared" si="56"/>
        <v>121469</v>
      </c>
      <c r="AK392" s="91">
        <f t="shared" si="56"/>
        <v>8361.9031619999987</v>
      </c>
      <c r="AL392" s="91">
        <f t="shared" si="56"/>
        <v>30822</v>
      </c>
      <c r="AM392" s="91">
        <f t="shared" si="56"/>
        <v>15981.4474068282</v>
      </c>
      <c r="AN392" s="91">
        <f t="shared" si="56"/>
        <v>121124</v>
      </c>
      <c r="AO392" s="91">
        <f t="shared" si="56"/>
        <v>9429.7106619999995</v>
      </c>
      <c r="AP392" s="91">
        <f t="shared" si="56"/>
        <v>30711</v>
      </c>
      <c r="AQ392" s="91">
        <f t="shared" si="56"/>
        <v>635.1775370165999</v>
      </c>
      <c r="AR392" s="91">
        <f t="shared" si="56"/>
        <v>3776</v>
      </c>
      <c r="AS392" s="91">
        <f t="shared" si="56"/>
        <v>967.87593099999981</v>
      </c>
      <c r="AT392" s="91">
        <f t="shared" si="56"/>
        <v>2458</v>
      </c>
      <c r="AU392" s="91">
        <f t="shared" si="56"/>
        <v>2140.5091407936998</v>
      </c>
      <c r="AV392" s="91">
        <f t="shared" si="56"/>
        <v>179</v>
      </c>
      <c r="AW392" s="91">
        <f t="shared" si="56"/>
        <v>24415.426862999997</v>
      </c>
      <c r="AX392" s="91">
        <f t="shared" si="56"/>
        <v>1069</v>
      </c>
      <c r="AY392" s="91">
        <f t="shared" si="56"/>
        <v>357.47160299999996</v>
      </c>
      <c r="AZ392" s="91">
        <f t="shared" si="56"/>
        <v>851</v>
      </c>
      <c r="BA392" s="91">
        <f t="shared" si="56"/>
        <v>9083.4678559999975</v>
      </c>
      <c r="BB392" s="91">
        <f t="shared" si="56"/>
        <v>798</v>
      </c>
      <c r="BC392" s="91">
        <f t="shared" si="56"/>
        <v>2539.1650666528003</v>
      </c>
      <c r="BD392" s="91">
        <f t="shared" si="56"/>
        <v>372</v>
      </c>
      <c r="BE392" s="91">
        <f t="shared" si="56"/>
        <v>4152.6316909999996</v>
      </c>
      <c r="BF392" s="91">
        <f t="shared" si="56"/>
        <v>486</v>
      </c>
      <c r="BG392" s="91">
        <f t="shared" si="56"/>
        <v>8722.5813472559985</v>
      </c>
      <c r="BH392" s="91">
        <f t="shared" si="56"/>
        <v>5491</v>
      </c>
      <c r="BI392" s="91">
        <f t="shared" si="56"/>
        <v>73774.62604100001</v>
      </c>
      <c r="BJ392" s="91">
        <f t="shared" si="56"/>
        <v>21227</v>
      </c>
      <c r="BK392" s="91">
        <f t="shared" si="56"/>
        <v>7435.5924556645014</v>
      </c>
      <c r="BL392" s="91">
        <f t="shared" si="56"/>
        <v>22758</v>
      </c>
      <c r="BM392" s="91">
        <f t="shared" si="56"/>
        <v>41259.593190000007</v>
      </c>
      <c r="BN392" s="91">
        <f t="shared" si="56"/>
        <v>21061</v>
      </c>
      <c r="BO392" s="91">
        <f t="shared" si="56"/>
        <v>12143.975385624999</v>
      </c>
      <c r="BP392" s="91">
        <f t="shared" ref="BP392:BV392" si="57">BP353+BP354+BP355+BP356+BP357+BP358+BP359+BP360+BP361+BP362+BP363+BP364+BP365+BP366+BP367+BP368+BP369+BP370+BP371+BP372+BP373+BP374+BP375+BP376+BP377+BP378+BP379+BP380+BP381+BP382+BP383+BP384+BP385+BP386+BP387+BP388+BP389+BP390+BP391</f>
        <v>77411.000100000005</v>
      </c>
      <c r="BQ392" s="91">
        <f t="shared" si="57"/>
        <v>4114.6786290000009</v>
      </c>
      <c r="BR392" s="91">
        <f t="shared" si="57"/>
        <v>8796.0005000000001</v>
      </c>
      <c r="BS392" s="91">
        <f t="shared" si="57"/>
        <v>217.17347800000192</v>
      </c>
      <c r="BT392" s="91">
        <f t="shared" si="57"/>
        <v>78.999899999999997</v>
      </c>
      <c r="BU392" s="91">
        <f t="shared" si="57"/>
        <v>6472.8713050000015</v>
      </c>
      <c r="BV392" s="91">
        <f t="shared" si="57"/>
        <v>452.86950000000002</v>
      </c>
      <c r="BW392" s="110">
        <f t="shared" si="54"/>
        <v>238844.9457450058</v>
      </c>
      <c r="BX392" s="110">
        <f t="shared" si="55"/>
        <v>7.8699993900954723E-4</v>
      </c>
      <c r="BY392" s="109"/>
      <c r="BZ392" s="109"/>
      <c r="CA392" s="109"/>
      <c r="CB392" s="109"/>
      <c r="CC392" s="109"/>
      <c r="CD392" s="109"/>
      <c r="CE392" s="109"/>
      <c r="CF392" s="109"/>
      <c r="CG392" s="109"/>
      <c r="CH392" s="109"/>
      <c r="CI392" s="109"/>
      <c r="CJ392" s="109"/>
      <c r="CK392" s="109"/>
      <c r="CL392" s="109"/>
      <c r="CM392" s="109"/>
      <c r="CN392" s="109"/>
      <c r="CO392" s="109"/>
      <c r="CP392" s="109"/>
      <c r="CQ392" s="109"/>
      <c r="CR392" s="109"/>
      <c r="CS392" s="109"/>
      <c r="CT392" s="109"/>
      <c r="CU392" s="109"/>
      <c r="CV392" s="109"/>
      <c r="CW392" s="109"/>
      <c r="CX392" s="109"/>
      <c r="CY392" s="109"/>
      <c r="CZ392" s="109"/>
      <c r="DA392" s="109"/>
      <c r="DB392" s="109"/>
      <c r="DC392" s="109"/>
      <c r="DD392" s="109"/>
      <c r="DE392" s="109"/>
      <c r="DF392" s="109"/>
      <c r="DG392" s="109"/>
      <c r="DH392" s="109"/>
      <c r="DI392" s="109"/>
      <c r="DJ392" s="109"/>
      <c r="DK392" s="109"/>
      <c r="DL392" s="109"/>
      <c r="IS392" s="59"/>
      <c r="IT392" s="59"/>
      <c r="IU392" s="59"/>
      <c r="IV392" s="59"/>
    </row>
    <row r="393" spans="1:256" s="49" customFormat="1" ht="20.25" customHeight="1" x14ac:dyDescent="0.15">
      <c r="A393" s="133" t="s">
        <v>119</v>
      </c>
      <c r="B393" s="133"/>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4"/>
      <c r="BA393" s="134"/>
      <c r="BB393" s="134"/>
      <c r="BC393" s="134"/>
      <c r="BD393" s="134"/>
      <c r="BE393" s="134"/>
      <c r="BF393" s="134"/>
      <c r="BG393" s="134"/>
      <c r="BH393" s="134"/>
      <c r="BI393" s="134"/>
      <c r="BJ393" s="134"/>
      <c r="BK393" s="134"/>
      <c r="BL393" s="134"/>
      <c r="BM393" s="134"/>
      <c r="BN393" s="134"/>
      <c r="BO393" s="134"/>
      <c r="BP393" s="134"/>
      <c r="BQ393" s="134"/>
      <c r="BR393" s="134"/>
      <c r="BS393" s="134"/>
      <c r="BT393" s="134"/>
      <c r="BU393" s="134"/>
      <c r="BV393" s="134"/>
      <c r="BW393" s="109"/>
      <c r="BX393" s="109"/>
      <c r="BY393" s="109"/>
      <c r="BZ393" s="109"/>
      <c r="CA393" s="109"/>
      <c r="CB393" s="109"/>
      <c r="CC393" s="109"/>
      <c r="CD393" s="109"/>
      <c r="CE393" s="109"/>
      <c r="CF393" s="109"/>
      <c r="CG393" s="109"/>
      <c r="CH393" s="109"/>
      <c r="CI393" s="109"/>
      <c r="CJ393" s="109"/>
      <c r="CK393" s="109"/>
      <c r="CL393" s="109"/>
      <c r="CM393" s="109"/>
      <c r="CN393" s="109"/>
      <c r="CO393" s="109"/>
      <c r="CP393" s="109"/>
      <c r="CQ393" s="109"/>
      <c r="CR393" s="109"/>
      <c r="CS393" s="109"/>
      <c r="CT393" s="109"/>
      <c r="CU393" s="109"/>
      <c r="CV393" s="109"/>
      <c r="CW393" s="109"/>
      <c r="CX393" s="109"/>
      <c r="CY393" s="109"/>
      <c r="CZ393" s="109"/>
      <c r="DA393" s="109"/>
      <c r="DB393" s="109"/>
      <c r="DC393" s="109"/>
      <c r="DD393" s="109"/>
      <c r="DE393" s="109"/>
      <c r="DF393" s="109"/>
      <c r="DG393" s="109"/>
      <c r="DH393" s="109"/>
      <c r="DI393" s="109"/>
      <c r="DJ393" s="109"/>
      <c r="DK393" s="109"/>
      <c r="DL393" s="109"/>
      <c r="IS393" s="59"/>
      <c r="IT393" s="59"/>
      <c r="IU393" s="59"/>
      <c r="IV393" s="59"/>
    </row>
    <row r="394" spans="1:256" s="49" customFormat="1" ht="20.25" customHeight="1" x14ac:dyDescent="0.15">
      <c r="A394" s="108" t="s">
        <v>120</v>
      </c>
      <c r="B394" s="108"/>
      <c r="C394" s="109"/>
      <c r="D394" s="109"/>
      <c r="E394" s="109"/>
      <c r="F394" s="109"/>
      <c r="G394" s="109"/>
      <c r="H394" s="109"/>
      <c r="I394" s="109"/>
      <c r="J394" s="109"/>
      <c r="K394" s="109"/>
      <c r="L394" s="109"/>
      <c r="M394" s="109"/>
      <c r="N394" s="109"/>
      <c r="O394" s="109"/>
      <c r="P394" s="109"/>
      <c r="Q394" s="109"/>
      <c r="R394" s="109"/>
      <c r="S394" s="141"/>
      <c r="T394" s="109"/>
      <c r="U394" s="109"/>
      <c r="V394" s="109"/>
      <c r="W394" s="109"/>
      <c r="X394" s="109"/>
      <c r="Y394" s="109"/>
      <c r="Z394" s="109"/>
      <c r="AA394" s="109"/>
      <c r="AB394" s="109"/>
      <c r="AC394" s="109"/>
      <c r="AD394" s="109"/>
      <c r="AE394" s="109"/>
      <c r="AF394" s="109"/>
      <c r="AG394" s="109"/>
      <c r="AH394" s="109"/>
      <c r="AI394" s="109"/>
      <c r="AJ394" s="109"/>
      <c r="AK394" s="109"/>
      <c r="AL394" s="109"/>
      <c r="AM394" s="109"/>
      <c r="AN394" s="109"/>
      <c r="AO394" s="109"/>
      <c r="AP394" s="109"/>
      <c r="AQ394" s="109"/>
      <c r="AR394" s="109"/>
      <c r="AS394" s="109"/>
      <c r="AT394" s="109"/>
      <c r="AU394" s="109"/>
      <c r="AV394" s="109"/>
      <c r="AW394" s="109"/>
      <c r="AX394" s="109"/>
      <c r="AY394" s="109"/>
      <c r="AZ394" s="109"/>
      <c r="BA394" s="109"/>
      <c r="BB394" s="109"/>
      <c r="BC394" s="109"/>
      <c r="BD394" s="109"/>
      <c r="BE394" s="109"/>
      <c r="BF394" s="109"/>
      <c r="BG394" s="109"/>
      <c r="BH394" s="109"/>
      <c r="BI394" s="109"/>
      <c r="BJ394" s="109"/>
      <c r="BK394" s="109"/>
      <c r="BL394" s="109"/>
      <c r="BM394" s="109"/>
      <c r="BN394" s="109"/>
      <c r="BO394" s="109"/>
      <c r="BP394" s="109"/>
      <c r="BQ394" s="109"/>
      <c r="BR394" s="109"/>
      <c r="BS394" s="109"/>
      <c r="BT394" s="109"/>
      <c r="BU394" s="109"/>
      <c r="BV394" s="109"/>
      <c r="BW394" s="109"/>
      <c r="BX394" s="109"/>
      <c r="BY394" s="109"/>
      <c r="BZ394" s="109"/>
      <c r="CA394" s="109"/>
      <c r="CB394" s="109"/>
      <c r="CC394" s="109"/>
      <c r="CD394" s="109"/>
      <c r="CE394" s="109"/>
      <c r="CF394" s="109"/>
      <c r="CG394" s="109"/>
      <c r="CH394" s="109"/>
      <c r="CI394" s="109"/>
      <c r="CJ394" s="109"/>
      <c r="CK394" s="109"/>
      <c r="CL394" s="109"/>
      <c r="CM394" s="109"/>
      <c r="CN394" s="109"/>
      <c r="CO394" s="109"/>
      <c r="CP394" s="109"/>
      <c r="CQ394" s="109"/>
      <c r="CR394" s="109"/>
      <c r="CS394" s="109"/>
      <c r="CT394" s="109"/>
      <c r="CU394" s="109"/>
      <c r="CV394" s="109"/>
      <c r="CW394" s="109"/>
      <c r="CX394" s="109"/>
      <c r="CY394" s="109"/>
      <c r="CZ394" s="109"/>
      <c r="DA394" s="109"/>
      <c r="DB394" s="109"/>
      <c r="DC394" s="109"/>
      <c r="DD394" s="109"/>
      <c r="DE394" s="109"/>
      <c r="DF394" s="109"/>
      <c r="DG394" s="109"/>
      <c r="DH394" s="109"/>
      <c r="DI394" s="109"/>
      <c r="DJ394" s="109"/>
      <c r="DK394" s="109"/>
      <c r="DL394" s="109"/>
      <c r="IS394" s="59"/>
      <c r="IT394" s="59"/>
      <c r="IU394" s="59"/>
      <c r="IV394" s="59"/>
    </row>
    <row r="395" spans="1:256" s="49" customFormat="1" ht="20.25" customHeight="1" x14ac:dyDescent="0.15">
      <c r="A395" s="108" t="s">
        <v>121</v>
      </c>
      <c r="B395" s="108"/>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09"/>
      <c r="AL395" s="109"/>
      <c r="AM395" s="109"/>
      <c r="AN395" s="109"/>
      <c r="AO395" s="109"/>
      <c r="AP395" s="109"/>
      <c r="AQ395" s="109"/>
      <c r="AR395" s="109"/>
      <c r="AS395" s="109"/>
      <c r="AT395" s="109"/>
      <c r="AU395" s="109"/>
      <c r="AV395" s="109"/>
      <c r="AW395" s="109"/>
      <c r="AX395" s="109"/>
      <c r="AY395" s="109"/>
      <c r="AZ395" s="109"/>
      <c r="BA395" s="109"/>
      <c r="BB395" s="109"/>
      <c r="BC395" s="109"/>
      <c r="BD395" s="109"/>
      <c r="BE395" s="109"/>
      <c r="BF395" s="109"/>
      <c r="BG395" s="109"/>
      <c r="BH395" s="109"/>
      <c r="BI395" s="109"/>
      <c r="BJ395" s="109"/>
      <c r="BK395" s="109"/>
      <c r="BL395" s="109"/>
      <c r="BM395" s="109"/>
      <c r="BN395" s="109"/>
      <c r="BO395" s="109"/>
      <c r="BP395" s="109"/>
      <c r="BQ395" s="109"/>
      <c r="BR395" s="109"/>
      <c r="BS395" s="109"/>
      <c r="BT395" s="109"/>
      <c r="BU395" s="109"/>
      <c r="BV395" s="109"/>
      <c r="BW395" s="109"/>
      <c r="BX395" s="109"/>
      <c r="BY395" s="109"/>
      <c r="BZ395" s="109"/>
      <c r="CA395" s="109"/>
      <c r="CB395" s="109"/>
      <c r="CC395" s="109"/>
      <c r="CD395" s="109"/>
      <c r="CE395" s="109"/>
      <c r="CF395" s="109"/>
      <c r="CG395" s="109"/>
      <c r="CH395" s="109"/>
      <c r="CI395" s="109"/>
      <c r="CJ395" s="109"/>
      <c r="CK395" s="109"/>
      <c r="CL395" s="109"/>
      <c r="CM395" s="109"/>
      <c r="CN395" s="109"/>
      <c r="CO395" s="109"/>
      <c r="CP395" s="109"/>
      <c r="CQ395" s="109"/>
      <c r="CR395" s="109"/>
      <c r="CS395" s="109"/>
      <c r="CT395" s="109"/>
      <c r="CU395" s="109"/>
      <c r="CV395" s="109"/>
      <c r="CW395" s="109"/>
      <c r="CX395" s="109"/>
      <c r="CY395" s="109"/>
      <c r="CZ395" s="109"/>
      <c r="DA395" s="109"/>
      <c r="DB395" s="109"/>
      <c r="DC395" s="109"/>
      <c r="DD395" s="109"/>
      <c r="DE395" s="109"/>
      <c r="DF395" s="109"/>
      <c r="DG395" s="109"/>
      <c r="DH395" s="109"/>
      <c r="DI395" s="109"/>
      <c r="DJ395" s="109"/>
      <c r="DK395" s="109"/>
      <c r="DL395" s="109"/>
      <c r="IS395" s="59"/>
      <c r="IT395" s="59"/>
      <c r="IU395" s="59"/>
      <c r="IV395" s="59"/>
    </row>
    <row r="396" spans="1:256" s="49" customFormat="1" ht="20.25" customHeight="1" x14ac:dyDescent="0.15">
      <c r="A396" s="108" t="s">
        <v>121</v>
      </c>
      <c r="B396" s="108"/>
      <c r="C396" s="109"/>
      <c r="D396" s="109"/>
      <c r="E396" s="109"/>
      <c r="F396" s="109"/>
      <c r="G396" s="109"/>
      <c r="H396" s="109"/>
      <c r="I396" s="109"/>
      <c r="J396" s="109"/>
      <c r="K396" s="109"/>
      <c r="L396" s="109"/>
      <c r="M396" s="109"/>
      <c r="N396" s="109"/>
      <c r="O396" s="109"/>
      <c r="P396" s="109"/>
      <c r="Q396" s="109"/>
      <c r="R396" s="109"/>
      <c r="S396" s="141"/>
      <c r="T396" s="109"/>
      <c r="U396" s="109"/>
      <c r="V396" s="109"/>
      <c r="W396" s="109"/>
      <c r="X396" s="109"/>
      <c r="Y396" s="109"/>
      <c r="Z396" s="109"/>
      <c r="AA396" s="109"/>
      <c r="AB396" s="109"/>
      <c r="AC396" s="109"/>
      <c r="AD396" s="109"/>
      <c r="AE396" s="109"/>
      <c r="AF396" s="109"/>
      <c r="AG396" s="109"/>
      <c r="AH396" s="109"/>
      <c r="AI396" s="109"/>
      <c r="AJ396" s="109"/>
      <c r="AK396" s="109"/>
      <c r="AL396" s="109"/>
      <c r="AM396" s="109"/>
      <c r="AN396" s="109"/>
      <c r="AO396" s="109"/>
      <c r="AP396" s="109"/>
      <c r="AQ396" s="109"/>
      <c r="AR396" s="109"/>
      <c r="AS396" s="109"/>
      <c r="AT396" s="109"/>
      <c r="AU396" s="109"/>
      <c r="AV396" s="109"/>
      <c r="AW396" s="109"/>
      <c r="AX396" s="109"/>
      <c r="AY396" s="109"/>
      <c r="AZ396" s="109"/>
      <c r="BA396" s="109"/>
      <c r="BB396" s="109"/>
      <c r="BC396" s="109"/>
      <c r="BD396" s="109"/>
      <c r="BE396" s="109"/>
      <c r="BF396" s="109"/>
      <c r="BG396" s="109"/>
      <c r="BH396" s="109"/>
      <c r="BI396" s="109"/>
      <c r="BJ396" s="109"/>
      <c r="BK396" s="109"/>
      <c r="BL396" s="109"/>
      <c r="BM396" s="109"/>
      <c r="BN396" s="109"/>
      <c r="BO396" s="109"/>
      <c r="BP396" s="109"/>
      <c r="BQ396" s="109"/>
      <c r="BR396" s="109"/>
      <c r="BS396" s="109"/>
      <c r="BT396" s="109"/>
      <c r="BU396" s="109"/>
      <c r="BV396" s="109"/>
      <c r="BW396" s="109"/>
      <c r="BX396" s="109"/>
      <c r="BY396" s="109"/>
      <c r="BZ396" s="109"/>
      <c r="CA396" s="109"/>
      <c r="CB396" s="109"/>
      <c r="CC396" s="109"/>
      <c r="CD396" s="109"/>
      <c r="CE396" s="109"/>
      <c r="CF396" s="109"/>
      <c r="CG396" s="109"/>
      <c r="CH396" s="109"/>
      <c r="CI396" s="109"/>
      <c r="CJ396" s="109"/>
      <c r="CK396" s="109"/>
      <c r="CL396" s="109"/>
      <c r="CM396" s="109"/>
      <c r="CN396" s="109"/>
      <c r="CO396" s="109"/>
      <c r="CP396" s="109"/>
      <c r="CQ396" s="109"/>
      <c r="CR396" s="109"/>
      <c r="CS396" s="109"/>
      <c r="CT396" s="109"/>
      <c r="CU396" s="109"/>
      <c r="CV396" s="109"/>
      <c r="CW396" s="109"/>
      <c r="CX396" s="109"/>
      <c r="CY396" s="109"/>
      <c r="CZ396" s="109"/>
      <c r="DA396" s="109"/>
      <c r="DB396" s="109"/>
      <c r="DC396" s="109"/>
      <c r="DD396" s="109"/>
      <c r="DE396" s="109"/>
      <c r="DF396" s="109"/>
      <c r="DG396" s="109"/>
      <c r="DH396" s="109"/>
      <c r="DI396" s="109"/>
      <c r="DJ396" s="109"/>
      <c r="DK396" s="109"/>
      <c r="DL396" s="109"/>
      <c r="IS396" s="59"/>
      <c r="IT396" s="59"/>
      <c r="IU396" s="59"/>
      <c r="IV396" s="59"/>
    </row>
    <row r="397" spans="1:256" s="49" customFormat="1" ht="20.25" customHeight="1" x14ac:dyDescent="0.15">
      <c r="A397" s="55"/>
      <c r="B397" s="135" t="s">
        <v>101</v>
      </c>
      <c r="C397" s="49">
        <f t="shared" ref="C397:M397" si="58">C48+C71+C93+C112+C127+C144+C156+C179+C198+C207+C223+C244+C257+C271+C287+C299+C305+C311+C328+C341+C352</f>
        <v>238844.95040200575</v>
      </c>
      <c r="D397" s="49">
        <f t="shared" si="58"/>
        <v>545027</v>
      </c>
      <c r="F397" s="49">
        <f t="shared" si="58"/>
        <v>984987.21960300033</v>
      </c>
      <c r="G397" s="49">
        <f t="shared" si="58"/>
        <v>356484</v>
      </c>
      <c r="H397" s="49">
        <f t="shared" si="58"/>
        <v>3830.4886702121994</v>
      </c>
      <c r="I397" s="49">
        <f t="shared" si="58"/>
        <v>848</v>
      </c>
      <c r="J397" s="49">
        <f t="shared" si="58"/>
        <v>61822.156989000003</v>
      </c>
      <c r="K397" s="49">
        <f t="shared" si="58"/>
        <v>3461</v>
      </c>
      <c r="L397" s="49">
        <f t="shared" si="58"/>
        <v>184607.32815182337</v>
      </c>
      <c r="M397" s="49">
        <f t="shared" si="58"/>
        <v>311793</v>
      </c>
      <c r="O397" s="49">
        <f t="shared" ref="O397:BV397" si="59">O48+O71+O93+O112+O127+O144+O156+O179+O198+O207+O223+O244+O257+O271+O287+O299+O305+O311+O328+O341+O352</f>
        <v>751121.48129400006</v>
      </c>
      <c r="P397" s="49">
        <f t="shared" si="59"/>
        <v>265946</v>
      </c>
      <c r="Q397" s="49">
        <f t="shared" si="59"/>
        <v>17134.715471999996</v>
      </c>
      <c r="R397" s="49">
        <f t="shared" si="59"/>
        <v>31771</v>
      </c>
      <c r="T397" s="49">
        <f t="shared" si="59"/>
        <v>74506.33269000001</v>
      </c>
      <c r="U397" s="49">
        <f t="shared" si="59"/>
        <v>29666</v>
      </c>
      <c r="V397" s="49">
        <f t="shared" si="59"/>
        <v>182054.08239982341</v>
      </c>
      <c r="W397" s="49">
        <f t="shared" si="59"/>
        <v>307136</v>
      </c>
      <c r="Y397" s="49">
        <f t="shared" si="59"/>
        <v>734098.31951200007</v>
      </c>
      <c r="Z397" s="49">
        <f t="shared" si="59"/>
        <v>259123</v>
      </c>
      <c r="AA397" s="49">
        <f t="shared" si="59"/>
        <v>2106.2064950000004</v>
      </c>
      <c r="AB397" s="49">
        <f t="shared" si="59"/>
        <v>3865</v>
      </c>
      <c r="AC397" s="49">
        <f t="shared" si="59"/>
        <v>12551.169297999999</v>
      </c>
      <c r="AD397" s="49">
        <f t="shared" si="59"/>
        <v>5577</v>
      </c>
      <c r="AE397" s="49">
        <f t="shared" si="59"/>
        <v>431.86033100000009</v>
      </c>
      <c r="AF397" s="49">
        <f t="shared" si="59"/>
        <v>728</v>
      </c>
      <c r="AG397" s="49">
        <f t="shared" si="59"/>
        <v>3890.4258289999998</v>
      </c>
      <c r="AH397" s="49">
        <f t="shared" si="59"/>
        <v>1160</v>
      </c>
      <c r="AI397" s="49">
        <f t="shared" si="59"/>
        <v>16215.482908961598</v>
      </c>
      <c r="AJ397" s="49">
        <f t="shared" si="59"/>
        <v>121469</v>
      </c>
      <c r="AK397" s="49">
        <f t="shared" si="59"/>
        <v>8361.9031620000005</v>
      </c>
      <c r="AL397" s="49">
        <f t="shared" si="59"/>
        <v>30822</v>
      </c>
      <c r="AM397" s="49">
        <f t="shared" si="59"/>
        <v>15981.447406828202</v>
      </c>
      <c r="AN397" s="49">
        <f t="shared" si="59"/>
        <v>121124</v>
      </c>
      <c r="AO397" s="49">
        <f t="shared" si="59"/>
        <v>9429.7106620000031</v>
      </c>
      <c r="AP397" s="49">
        <f t="shared" si="59"/>
        <v>30711</v>
      </c>
      <c r="AQ397" s="49">
        <f t="shared" si="59"/>
        <v>635.17753701660001</v>
      </c>
      <c r="AR397" s="49">
        <f t="shared" si="59"/>
        <v>3776</v>
      </c>
      <c r="AS397" s="49">
        <f t="shared" si="59"/>
        <v>967.87593100000038</v>
      </c>
      <c r="AT397" s="49">
        <f t="shared" si="59"/>
        <v>2458</v>
      </c>
      <c r="AU397" s="49">
        <f t="shared" si="59"/>
        <v>2140.5091407936998</v>
      </c>
      <c r="AV397" s="49">
        <f t="shared" si="59"/>
        <v>179</v>
      </c>
      <c r="AW397" s="49">
        <f t="shared" si="59"/>
        <v>24415.426863000008</v>
      </c>
      <c r="AX397" s="49">
        <f t="shared" si="59"/>
        <v>1069</v>
      </c>
      <c r="AY397" s="49">
        <f t="shared" si="59"/>
        <v>357.47160299999996</v>
      </c>
      <c r="AZ397" s="49">
        <f t="shared" si="59"/>
        <v>851</v>
      </c>
      <c r="BA397" s="49">
        <f t="shared" si="59"/>
        <v>9083.4678560000011</v>
      </c>
      <c r="BB397" s="49">
        <f t="shared" si="59"/>
        <v>798</v>
      </c>
      <c r="BC397" s="49">
        <f t="shared" si="59"/>
        <v>2539.1650666527994</v>
      </c>
      <c r="BD397" s="49">
        <f t="shared" si="59"/>
        <v>372</v>
      </c>
      <c r="BE397" s="49">
        <f t="shared" si="59"/>
        <v>4152.6316910000005</v>
      </c>
      <c r="BF397" s="49">
        <f t="shared" si="59"/>
        <v>486</v>
      </c>
      <c r="BG397" s="49">
        <f t="shared" si="59"/>
        <v>8722.5813472559985</v>
      </c>
      <c r="BH397" s="49">
        <f t="shared" si="59"/>
        <v>5491</v>
      </c>
      <c r="BI397" s="49">
        <f t="shared" si="59"/>
        <v>73774.626040999996</v>
      </c>
      <c r="BJ397" s="49">
        <f t="shared" si="59"/>
        <v>21227</v>
      </c>
      <c r="BK397" s="49">
        <f t="shared" si="59"/>
        <v>7435.5924556644995</v>
      </c>
      <c r="BL397" s="49">
        <f t="shared" si="59"/>
        <v>22758</v>
      </c>
      <c r="BM397" s="49">
        <f t="shared" si="59"/>
        <v>41259.59319</v>
      </c>
      <c r="BN397" s="49">
        <f t="shared" si="59"/>
        <v>21061</v>
      </c>
      <c r="BO397" s="49">
        <f t="shared" si="59"/>
        <v>12143.975385625001</v>
      </c>
      <c r="BP397" s="49">
        <f t="shared" si="59"/>
        <v>77411.000100000005</v>
      </c>
      <c r="BQ397" s="49">
        <f t="shared" si="59"/>
        <v>4114.678629</v>
      </c>
      <c r="BR397" s="49">
        <f t="shared" si="59"/>
        <v>8796.0005000000001</v>
      </c>
      <c r="BS397" s="49">
        <f t="shared" si="59"/>
        <v>217.17347799999717</v>
      </c>
      <c r="BT397" s="49">
        <f t="shared" si="59"/>
        <v>78.999899999999997</v>
      </c>
      <c r="BU397" s="49">
        <f t="shared" si="59"/>
        <v>6472.8713049999815</v>
      </c>
      <c r="BV397" s="49">
        <f t="shared" si="59"/>
        <v>452.86950000000013</v>
      </c>
      <c r="BW397" s="109"/>
      <c r="BX397" s="109"/>
      <c r="BY397" s="109"/>
      <c r="BZ397" s="109"/>
      <c r="CA397" s="109"/>
      <c r="CB397" s="109"/>
      <c r="CC397" s="109"/>
      <c r="CD397" s="109"/>
      <c r="CE397" s="109"/>
      <c r="CF397" s="109"/>
      <c r="CG397" s="109"/>
      <c r="CH397" s="109"/>
      <c r="CI397" s="109"/>
      <c r="CJ397" s="109"/>
      <c r="CK397" s="109"/>
      <c r="CL397" s="109"/>
      <c r="CM397" s="109"/>
      <c r="CN397" s="109"/>
      <c r="CO397" s="109"/>
      <c r="CP397" s="109"/>
      <c r="CQ397" s="109"/>
      <c r="CR397" s="109"/>
      <c r="CS397" s="109"/>
      <c r="CT397" s="109"/>
      <c r="CU397" s="109"/>
      <c r="CV397" s="109"/>
      <c r="CW397" s="109"/>
      <c r="CX397" s="109"/>
      <c r="CY397" s="109"/>
      <c r="CZ397" s="109"/>
      <c r="DA397" s="109"/>
      <c r="DB397" s="109"/>
      <c r="DC397" s="109"/>
      <c r="DD397" s="109"/>
      <c r="DE397" s="109"/>
      <c r="DF397" s="109"/>
      <c r="DG397" s="109"/>
      <c r="DH397" s="109"/>
      <c r="DI397" s="109"/>
      <c r="DJ397" s="109"/>
      <c r="DK397" s="109"/>
      <c r="DL397" s="109"/>
      <c r="IS397" s="59"/>
      <c r="IT397" s="59"/>
      <c r="IU397" s="59"/>
      <c r="IV397" s="59"/>
    </row>
    <row r="398" spans="1:256" s="49" customFormat="1" ht="20.25" customHeight="1" x14ac:dyDescent="0.15">
      <c r="A398" s="55"/>
      <c r="B398" s="135" t="s">
        <v>102</v>
      </c>
      <c r="C398" s="49">
        <f t="shared" ref="C398:M398" si="60">C392-C397</f>
        <v>-3.8700000150129199E-3</v>
      </c>
      <c r="D398" s="49">
        <f t="shared" si="60"/>
        <v>0</v>
      </c>
      <c r="F398" s="49">
        <f t="shared" si="60"/>
        <v>0</v>
      </c>
      <c r="G398" s="49">
        <f t="shared" si="60"/>
        <v>0</v>
      </c>
      <c r="H398" s="49">
        <f t="shared" si="60"/>
        <v>0</v>
      </c>
      <c r="I398" s="49">
        <f t="shared" si="60"/>
        <v>0</v>
      </c>
      <c r="J398" s="49">
        <f t="shared" si="60"/>
        <v>0</v>
      </c>
      <c r="K398" s="49">
        <f t="shared" si="60"/>
        <v>0</v>
      </c>
      <c r="L398" s="49">
        <f t="shared" si="60"/>
        <v>0</v>
      </c>
      <c r="M398" s="49">
        <f t="shared" si="60"/>
        <v>0</v>
      </c>
      <c r="O398" s="49">
        <f>O392-O397</f>
        <v>0</v>
      </c>
      <c r="P398" s="49">
        <f>P392-P397</f>
        <v>0</v>
      </c>
      <c r="Q398" s="49">
        <f>Q392-Q397</f>
        <v>1.0000000111176632E-4</v>
      </c>
      <c r="R398" s="49">
        <f>R392-R397</f>
        <v>0</v>
      </c>
      <c r="T398" s="49">
        <f>T392-T397</f>
        <v>9.9999990197829902E-5</v>
      </c>
      <c r="U398" s="49">
        <f>U392-U397</f>
        <v>0</v>
      </c>
      <c r="V398" s="49">
        <f>V392-V397</f>
        <v>0</v>
      </c>
      <c r="W398" s="49">
        <f>W392-W397</f>
        <v>0</v>
      </c>
      <c r="Y398" s="49">
        <f t="shared" ref="Y398:BV398" si="61">Y392-Y397</f>
        <v>0</v>
      </c>
      <c r="Z398" s="49">
        <f t="shared" si="61"/>
        <v>0</v>
      </c>
      <c r="AA398" s="49">
        <f t="shared" si="61"/>
        <v>0</v>
      </c>
      <c r="AB398" s="49">
        <f t="shared" si="61"/>
        <v>0</v>
      </c>
      <c r="AC398" s="49">
        <f t="shared" si="61"/>
        <v>0</v>
      </c>
      <c r="AD398" s="49">
        <f t="shared" si="61"/>
        <v>0</v>
      </c>
      <c r="AE398" s="49">
        <f t="shared" si="61"/>
        <v>0</v>
      </c>
      <c r="AF398" s="49">
        <f t="shared" si="61"/>
        <v>0</v>
      </c>
      <c r="AG398" s="49">
        <f t="shared" si="61"/>
        <v>0</v>
      </c>
      <c r="AH398" s="49">
        <f t="shared" si="61"/>
        <v>0</v>
      </c>
      <c r="AI398" s="49">
        <f t="shared" si="61"/>
        <v>0</v>
      </c>
      <c r="AJ398" s="49">
        <f t="shared" si="61"/>
        <v>0</v>
      </c>
      <c r="AK398" s="49">
        <f t="shared" si="61"/>
        <v>0</v>
      </c>
      <c r="AL398" s="49">
        <f t="shared" si="61"/>
        <v>0</v>
      </c>
      <c r="AM398" s="49">
        <f t="shared" si="61"/>
        <v>0</v>
      </c>
      <c r="AN398" s="49">
        <f t="shared" si="61"/>
        <v>0</v>
      </c>
      <c r="AO398" s="49">
        <f t="shared" si="61"/>
        <v>0</v>
      </c>
      <c r="AP398" s="49">
        <f t="shared" si="61"/>
        <v>0</v>
      </c>
      <c r="AQ398" s="49">
        <f t="shared" si="61"/>
        <v>0</v>
      </c>
      <c r="AR398" s="49">
        <f t="shared" si="61"/>
        <v>0</v>
      </c>
      <c r="AS398" s="49">
        <f t="shared" si="61"/>
        <v>0</v>
      </c>
      <c r="AT398" s="49">
        <f t="shared" si="61"/>
        <v>0</v>
      </c>
      <c r="AU398" s="49">
        <f t="shared" si="61"/>
        <v>0</v>
      </c>
      <c r="AV398" s="49">
        <f t="shared" si="61"/>
        <v>0</v>
      </c>
      <c r="AW398" s="49">
        <f t="shared" si="61"/>
        <v>0</v>
      </c>
      <c r="AX398" s="49">
        <f t="shared" si="61"/>
        <v>0</v>
      </c>
      <c r="AY398" s="49">
        <f t="shared" si="61"/>
        <v>0</v>
      </c>
      <c r="AZ398" s="49">
        <f t="shared" si="61"/>
        <v>0</v>
      </c>
      <c r="BA398" s="49">
        <f t="shared" si="61"/>
        <v>0</v>
      </c>
      <c r="BB398" s="49">
        <f t="shared" si="61"/>
        <v>0</v>
      </c>
      <c r="BC398" s="49">
        <f t="shared" si="61"/>
        <v>0</v>
      </c>
      <c r="BD398" s="49">
        <f t="shared" si="61"/>
        <v>0</v>
      </c>
      <c r="BE398" s="49">
        <f t="shared" si="61"/>
        <v>0</v>
      </c>
      <c r="BF398" s="49">
        <f t="shared" si="61"/>
        <v>0</v>
      </c>
      <c r="BG398" s="49">
        <f t="shared" si="61"/>
        <v>0</v>
      </c>
      <c r="BH398" s="49">
        <f t="shared" si="61"/>
        <v>0</v>
      </c>
      <c r="BI398" s="49">
        <f t="shared" si="61"/>
        <v>0</v>
      </c>
      <c r="BJ398" s="49">
        <f t="shared" si="61"/>
        <v>0</v>
      </c>
      <c r="BK398" s="49">
        <f t="shared" si="61"/>
        <v>0</v>
      </c>
      <c r="BL398" s="49">
        <f t="shared" si="61"/>
        <v>0</v>
      </c>
      <c r="BM398" s="49">
        <f t="shared" si="61"/>
        <v>0</v>
      </c>
      <c r="BN398" s="49">
        <f t="shared" si="61"/>
        <v>0</v>
      </c>
      <c r="BO398" s="49">
        <f t="shared" si="61"/>
        <v>0</v>
      </c>
      <c r="BP398" s="49">
        <f t="shared" si="61"/>
        <v>0</v>
      </c>
      <c r="BQ398" s="49">
        <f t="shared" si="61"/>
        <v>0</v>
      </c>
      <c r="BR398" s="49">
        <f t="shared" si="61"/>
        <v>0</v>
      </c>
      <c r="BS398" s="49">
        <f t="shared" si="61"/>
        <v>4.7464254748774692E-12</v>
      </c>
      <c r="BT398" s="49">
        <f t="shared" si="61"/>
        <v>0</v>
      </c>
      <c r="BU398" s="49">
        <f t="shared" si="61"/>
        <v>2.0008883439004421E-11</v>
      </c>
      <c r="BV398" s="49">
        <f t="shared" si="61"/>
        <v>0</v>
      </c>
      <c r="IS398" s="59"/>
      <c r="IT398" s="59"/>
      <c r="IU398" s="59"/>
      <c r="IV398" s="59"/>
    </row>
    <row r="399" spans="1:256" s="49" customFormat="1" ht="20.25" customHeight="1" x14ac:dyDescent="0.15">
      <c r="A399" s="55"/>
      <c r="B399" s="55"/>
      <c r="F399" s="136"/>
      <c r="G399" s="136"/>
      <c r="H399" s="136"/>
      <c r="S399" s="57"/>
      <c r="BV399" s="109"/>
      <c r="IS399" s="59"/>
      <c r="IT399" s="59"/>
      <c r="IU399" s="59"/>
      <c r="IV399" s="59"/>
    </row>
    <row r="400" spans="1:256" s="49" customFormat="1" ht="20.25" customHeight="1" x14ac:dyDescent="0.15">
      <c r="A400" s="55"/>
      <c r="B400" s="55"/>
      <c r="G400" s="136"/>
      <c r="H400" s="136"/>
      <c r="L400" s="140"/>
      <c r="S400" s="57"/>
      <c r="BV400" s="109"/>
      <c r="IS400" s="59"/>
      <c r="IT400" s="59"/>
      <c r="IU400" s="59"/>
      <c r="IV400" s="59"/>
    </row>
    <row r="401" spans="1:256" s="49" customFormat="1" ht="20.25" customHeight="1" x14ac:dyDescent="0.15">
      <c r="A401" s="55"/>
      <c r="B401" s="55"/>
      <c r="G401" s="136"/>
      <c r="H401" s="136"/>
      <c r="S401" s="57"/>
      <c r="BV401" s="109"/>
      <c r="IS401" s="59"/>
      <c r="IT401" s="59"/>
      <c r="IU401" s="59"/>
      <c r="IV401" s="59"/>
    </row>
    <row r="402" spans="1:256" s="49" customFormat="1" ht="20.25" customHeight="1" x14ac:dyDescent="0.15">
      <c r="A402" s="55"/>
      <c r="B402" s="55"/>
      <c r="G402" s="136"/>
      <c r="H402" s="136"/>
      <c r="S402" s="57"/>
      <c r="BV402" s="109"/>
      <c r="IS402" s="59"/>
      <c r="IT402" s="59"/>
      <c r="IU402" s="59"/>
      <c r="IV402" s="59"/>
    </row>
    <row r="403" spans="1:256" s="49" customFormat="1" ht="20.25" customHeight="1" x14ac:dyDescent="0.15">
      <c r="A403" s="55"/>
      <c r="B403" s="55"/>
      <c r="G403" s="136"/>
      <c r="H403" s="136"/>
      <c r="S403" s="57"/>
      <c r="BV403" s="109"/>
      <c r="IS403" s="59"/>
      <c r="IT403" s="59"/>
      <c r="IU403" s="59"/>
      <c r="IV403" s="59"/>
    </row>
    <row r="404" spans="1:256" s="49" customFormat="1" ht="20.25" customHeight="1" x14ac:dyDescent="0.15">
      <c r="A404" s="55"/>
      <c r="B404" s="55"/>
      <c r="G404" s="136"/>
      <c r="H404" s="136"/>
      <c r="S404" s="57"/>
      <c r="BV404" s="109"/>
      <c r="IS404" s="59"/>
      <c r="IT404" s="59"/>
      <c r="IU404" s="59"/>
      <c r="IV404" s="59"/>
    </row>
    <row r="405" spans="1:256" s="49" customFormat="1" ht="20.25" customHeight="1" x14ac:dyDescent="0.15">
      <c r="A405" s="55"/>
      <c r="B405" s="55"/>
      <c r="G405" s="136"/>
      <c r="H405" s="136"/>
      <c r="S405" s="57"/>
      <c r="BV405" s="109"/>
      <c r="IS405" s="59"/>
      <c r="IT405" s="59"/>
      <c r="IU405" s="59"/>
      <c r="IV405" s="59"/>
    </row>
    <row r="406" spans="1:256" s="49" customFormat="1" ht="20.25" customHeight="1" x14ac:dyDescent="0.15">
      <c r="A406" s="55"/>
      <c r="B406" s="55"/>
      <c r="G406" s="136"/>
      <c r="H406" s="136"/>
      <c r="S406" s="57"/>
      <c r="BV406" s="109"/>
      <c r="IS406" s="59"/>
      <c r="IT406" s="59"/>
      <c r="IU406" s="59"/>
      <c r="IV406" s="59"/>
    </row>
    <row r="407" spans="1:256" s="49" customFormat="1" ht="20.25" customHeight="1" x14ac:dyDescent="0.15">
      <c r="A407" s="55"/>
      <c r="B407" s="55"/>
      <c r="G407" s="136"/>
      <c r="H407" s="136"/>
      <c r="S407" s="57"/>
      <c r="BV407" s="109"/>
      <c r="IS407" s="59"/>
      <c r="IT407" s="59"/>
      <c r="IU407" s="59"/>
      <c r="IV407" s="59"/>
    </row>
    <row r="408" spans="1:256" s="49" customFormat="1" ht="20.25" customHeight="1" x14ac:dyDescent="0.15">
      <c r="A408" s="55"/>
      <c r="B408" s="55"/>
      <c r="G408" s="136"/>
      <c r="H408" s="136"/>
      <c r="S408" s="57"/>
      <c r="BV408" s="109"/>
      <c r="IS408" s="59"/>
      <c r="IT408" s="59"/>
      <c r="IU408" s="59"/>
      <c r="IV408" s="59"/>
    </row>
    <row r="409" spans="1:256" s="49" customFormat="1" ht="20.25" customHeight="1" x14ac:dyDescent="0.15">
      <c r="A409" s="55"/>
      <c r="B409" s="55"/>
      <c r="G409" s="136"/>
      <c r="H409" s="136"/>
      <c r="S409" s="57"/>
      <c r="BV409" s="109"/>
      <c r="IS409" s="59"/>
      <c r="IT409" s="59"/>
      <c r="IU409" s="59"/>
      <c r="IV409" s="59"/>
    </row>
    <row r="410" spans="1:256" s="49" customFormat="1" ht="20.25" customHeight="1" x14ac:dyDescent="0.15">
      <c r="A410" s="55"/>
      <c r="B410" s="55"/>
      <c r="G410" s="136"/>
      <c r="H410" s="136"/>
      <c r="S410" s="57"/>
      <c r="BV410" s="109"/>
      <c r="IS410" s="59"/>
      <c r="IT410" s="59"/>
      <c r="IU410" s="59"/>
      <c r="IV410" s="59"/>
    </row>
    <row r="411" spans="1:256" s="49" customFormat="1" ht="20.25" customHeight="1" x14ac:dyDescent="0.15">
      <c r="A411" s="55"/>
      <c r="B411" s="55"/>
      <c r="G411" s="136"/>
      <c r="H411" s="136"/>
      <c r="S411" s="57"/>
      <c r="BV411" s="109"/>
      <c r="IS411" s="59"/>
      <c r="IT411" s="59"/>
      <c r="IU411" s="59"/>
      <c r="IV411" s="59"/>
    </row>
    <row r="412" spans="1:256" s="49" customFormat="1" ht="20.25" customHeight="1" x14ac:dyDescent="0.15">
      <c r="A412" s="55"/>
      <c r="B412" s="55"/>
      <c r="G412" s="136"/>
      <c r="H412" s="136"/>
      <c r="S412" s="57"/>
      <c r="BV412" s="109"/>
      <c r="IS412" s="59"/>
      <c r="IT412" s="59"/>
      <c r="IU412" s="59"/>
      <c r="IV412" s="59"/>
    </row>
    <row r="413" spans="1:256" s="49" customFormat="1" ht="20.25" customHeight="1" x14ac:dyDescent="0.15">
      <c r="A413" s="55"/>
      <c r="B413" s="55"/>
      <c r="G413" s="136"/>
      <c r="H413" s="136"/>
      <c r="S413" s="57"/>
      <c r="BV413" s="109"/>
      <c r="IS413" s="59"/>
      <c r="IT413" s="59"/>
      <c r="IU413" s="59"/>
      <c r="IV413" s="59"/>
    </row>
    <row r="414" spans="1:256" s="49" customFormat="1" ht="20.25" customHeight="1" x14ac:dyDescent="0.15">
      <c r="A414" s="55"/>
      <c r="B414" s="55"/>
      <c r="G414" s="136"/>
      <c r="H414" s="136"/>
      <c r="S414" s="57"/>
      <c r="BV414" s="109"/>
      <c r="IS414" s="59"/>
      <c r="IT414" s="59"/>
      <c r="IU414" s="59"/>
      <c r="IV414" s="59"/>
    </row>
    <row r="415" spans="1:256" s="49" customFormat="1" ht="20.25" customHeight="1" x14ac:dyDescent="0.15">
      <c r="A415" s="55"/>
      <c r="B415" s="55"/>
      <c r="G415" s="136"/>
      <c r="H415" s="136"/>
      <c r="S415" s="57"/>
      <c r="BV415" s="109"/>
      <c r="IS415" s="59"/>
      <c r="IT415" s="59"/>
      <c r="IU415" s="59"/>
      <c r="IV415" s="59"/>
    </row>
    <row r="416" spans="1:256" s="49" customFormat="1" ht="20.25" customHeight="1" x14ac:dyDescent="0.15">
      <c r="A416" s="55"/>
      <c r="B416" s="55"/>
      <c r="G416" s="136"/>
      <c r="H416" s="136"/>
      <c r="S416" s="57"/>
      <c r="BV416" s="109"/>
      <c r="IS416" s="59"/>
      <c r="IT416" s="59"/>
      <c r="IU416" s="59"/>
      <c r="IV416" s="59"/>
    </row>
    <row r="417" spans="1:256" s="49" customFormat="1" ht="20.25" customHeight="1" x14ac:dyDescent="0.15">
      <c r="A417" s="55"/>
      <c r="B417" s="55"/>
      <c r="G417" s="136"/>
      <c r="H417" s="136"/>
      <c r="S417" s="57"/>
      <c r="BV417" s="109"/>
      <c r="IS417" s="59"/>
      <c r="IT417" s="59"/>
      <c r="IU417" s="59"/>
      <c r="IV417" s="59"/>
    </row>
    <row r="418" spans="1:256" s="49" customFormat="1" ht="20.25" customHeight="1" x14ac:dyDescent="0.15">
      <c r="A418" s="55"/>
      <c r="B418" s="55"/>
      <c r="G418" s="136"/>
      <c r="H418" s="136"/>
      <c r="S418" s="57"/>
      <c r="BV418" s="109"/>
      <c r="IS418" s="59"/>
      <c r="IT418" s="59"/>
      <c r="IU418" s="59"/>
      <c r="IV418" s="59"/>
    </row>
    <row r="419" spans="1:256" s="49" customFormat="1" ht="20.25" customHeight="1" x14ac:dyDescent="0.15">
      <c r="A419" s="55"/>
      <c r="B419" s="55"/>
      <c r="G419" s="136"/>
      <c r="H419" s="136"/>
      <c r="S419" s="57"/>
      <c r="BV419" s="109"/>
      <c r="IS419" s="59"/>
      <c r="IT419" s="59"/>
      <c r="IU419" s="59"/>
      <c r="IV419" s="59"/>
    </row>
    <row r="420" spans="1:256" s="49" customFormat="1" ht="20.25" customHeight="1" x14ac:dyDescent="0.15">
      <c r="A420" s="55"/>
      <c r="B420" s="55"/>
      <c r="G420" s="136"/>
      <c r="H420" s="136"/>
      <c r="S420" s="57"/>
      <c r="BV420" s="109"/>
      <c r="IS420" s="59"/>
      <c r="IT420" s="59"/>
      <c r="IU420" s="59"/>
      <c r="IV420" s="59"/>
    </row>
    <row r="421" spans="1:256" s="49" customFormat="1" ht="20.25" customHeight="1" x14ac:dyDescent="0.15">
      <c r="A421" s="55"/>
      <c r="B421" s="55"/>
      <c r="G421" s="136"/>
      <c r="H421" s="136"/>
      <c r="S421" s="57"/>
      <c r="BV421" s="109"/>
      <c r="IS421" s="59"/>
      <c r="IT421" s="59"/>
      <c r="IU421" s="59"/>
      <c r="IV421" s="59"/>
    </row>
    <row r="422" spans="1:256" s="49" customFormat="1" ht="20.25" customHeight="1" x14ac:dyDescent="0.15">
      <c r="A422" s="55"/>
      <c r="B422" s="55"/>
      <c r="F422" s="136"/>
      <c r="G422" s="136"/>
      <c r="H422" s="136"/>
      <c r="S422" s="57"/>
      <c r="BV422" s="109"/>
      <c r="IS422" s="59"/>
      <c r="IT422" s="59"/>
      <c r="IU422" s="59"/>
      <c r="IV422" s="59"/>
    </row>
    <row r="423" spans="1:256" s="49" customFormat="1" ht="20.25" customHeight="1" x14ac:dyDescent="0.15">
      <c r="A423" s="55"/>
      <c r="B423" s="55"/>
      <c r="F423" s="136"/>
      <c r="G423" s="136"/>
      <c r="H423" s="136"/>
      <c r="S423" s="57"/>
      <c r="BV423" s="109"/>
      <c r="IS423" s="59"/>
      <c r="IT423" s="59"/>
      <c r="IU423" s="59"/>
      <c r="IV423" s="59"/>
    </row>
    <row r="424" spans="1:256" s="49" customFormat="1" ht="20.25" customHeight="1" x14ac:dyDescent="0.15">
      <c r="A424" s="55"/>
      <c r="B424" s="55"/>
      <c r="F424" s="136"/>
      <c r="G424" s="136"/>
      <c r="H424" s="136"/>
      <c r="S424" s="57"/>
      <c r="BV424" s="109"/>
      <c r="IS424" s="59"/>
      <c r="IT424" s="59"/>
      <c r="IU424" s="59"/>
      <c r="IV424" s="59"/>
    </row>
    <row r="425" spans="1:256" s="49" customFormat="1" ht="20.25" customHeight="1" x14ac:dyDescent="0.15">
      <c r="A425" s="55"/>
      <c r="B425" s="55"/>
      <c r="F425" s="136"/>
      <c r="G425" s="136"/>
      <c r="H425" s="136"/>
      <c r="S425" s="57"/>
      <c r="BV425" s="109"/>
      <c r="IS425" s="59"/>
      <c r="IT425" s="59"/>
      <c r="IU425" s="59"/>
      <c r="IV425" s="59"/>
    </row>
    <row r="426" spans="1:256" s="49" customFormat="1" ht="20.25" customHeight="1" x14ac:dyDescent="0.15">
      <c r="A426" s="55"/>
      <c r="B426" s="55"/>
      <c r="F426" s="136"/>
      <c r="G426" s="136"/>
      <c r="H426" s="136"/>
      <c r="S426" s="57"/>
      <c r="BV426" s="109"/>
      <c r="IS426" s="59"/>
      <c r="IT426" s="59"/>
      <c r="IU426" s="59"/>
      <c r="IV426" s="59"/>
    </row>
    <row r="427" spans="1:256" s="49" customFormat="1" ht="20.25" customHeight="1" x14ac:dyDescent="0.15">
      <c r="A427" s="55"/>
      <c r="B427" s="55"/>
      <c r="F427" s="136"/>
      <c r="G427" s="136"/>
      <c r="H427" s="136"/>
      <c r="S427" s="57"/>
      <c r="BV427" s="109"/>
      <c r="IS427" s="59"/>
      <c r="IT427" s="59"/>
      <c r="IU427" s="59"/>
      <c r="IV427" s="59"/>
    </row>
    <row r="428" spans="1:256" s="49" customFormat="1" ht="20.25" customHeight="1" x14ac:dyDescent="0.15">
      <c r="A428" s="55"/>
      <c r="B428" s="55"/>
      <c r="F428" s="136"/>
      <c r="G428" s="136"/>
      <c r="H428" s="136"/>
      <c r="S428" s="57"/>
      <c r="BV428" s="109"/>
      <c r="IS428" s="59"/>
      <c r="IT428" s="59"/>
      <c r="IU428" s="59"/>
      <c r="IV428" s="59"/>
    </row>
    <row r="429" spans="1:256" s="49" customFormat="1" ht="20.25" customHeight="1" x14ac:dyDescent="0.15">
      <c r="A429" s="55"/>
      <c r="B429" s="55"/>
      <c r="F429" s="136"/>
      <c r="G429" s="136"/>
      <c r="H429" s="136"/>
      <c r="S429" s="57"/>
      <c r="BV429" s="109"/>
      <c r="IS429" s="59"/>
      <c r="IT429" s="59"/>
      <c r="IU429" s="59"/>
      <c r="IV429" s="59"/>
    </row>
    <row r="430" spans="1:256" s="49" customFormat="1" ht="20.25" customHeight="1" x14ac:dyDescent="0.15">
      <c r="A430" s="55"/>
      <c r="B430" s="55"/>
      <c r="F430" s="136"/>
      <c r="G430" s="136"/>
      <c r="H430" s="136"/>
      <c r="S430" s="57"/>
      <c r="BV430" s="109"/>
      <c r="IS430" s="59"/>
      <c r="IT430" s="59"/>
      <c r="IU430" s="59"/>
      <c r="IV430" s="59"/>
    </row>
    <row r="431" spans="1:256" s="49" customFormat="1" ht="20.25" customHeight="1" x14ac:dyDescent="0.15">
      <c r="A431" s="55"/>
      <c r="B431" s="55"/>
      <c r="F431" s="136"/>
      <c r="G431" s="136"/>
      <c r="H431" s="136"/>
      <c r="S431" s="57"/>
      <c r="BV431" s="109"/>
      <c r="IS431" s="59"/>
      <c r="IT431" s="59"/>
      <c r="IU431" s="59"/>
      <c r="IV431" s="59"/>
    </row>
    <row r="432" spans="1:256" s="49" customFormat="1" ht="20.25" customHeight="1" x14ac:dyDescent="0.15">
      <c r="A432" s="55"/>
      <c r="B432" s="55"/>
      <c r="F432" s="136"/>
      <c r="G432" s="136"/>
      <c r="H432" s="136"/>
      <c r="S432" s="57"/>
      <c r="BV432" s="109"/>
      <c r="IS432" s="59"/>
      <c r="IT432" s="59"/>
      <c r="IU432" s="59"/>
      <c r="IV432" s="59"/>
    </row>
    <row r="433" spans="1:256" s="49" customFormat="1" ht="20.25" customHeight="1" x14ac:dyDescent="0.15">
      <c r="A433" s="55"/>
      <c r="B433" s="55"/>
      <c r="F433" s="136"/>
      <c r="G433" s="136"/>
      <c r="H433" s="136"/>
      <c r="S433" s="57"/>
      <c r="BV433" s="109"/>
      <c r="IS433" s="59"/>
      <c r="IT433" s="59"/>
      <c r="IU433" s="59"/>
      <c r="IV433" s="59"/>
    </row>
    <row r="434" spans="1:256" s="49" customFormat="1" ht="20.25" customHeight="1" x14ac:dyDescent="0.15">
      <c r="A434" s="55"/>
      <c r="B434" s="55"/>
      <c r="F434" s="136"/>
      <c r="G434" s="136"/>
      <c r="H434" s="136"/>
      <c r="S434" s="57"/>
      <c r="BV434" s="109"/>
      <c r="IS434" s="59"/>
      <c r="IT434" s="59"/>
      <c r="IU434" s="59"/>
      <c r="IV434" s="59"/>
    </row>
    <row r="435" spans="1:256" s="49" customFormat="1" ht="20.25" customHeight="1" x14ac:dyDescent="0.15">
      <c r="A435" s="55"/>
      <c r="B435" s="55"/>
      <c r="F435" s="136"/>
      <c r="G435" s="136"/>
      <c r="H435" s="136"/>
      <c r="S435" s="57"/>
      <c r="BV435" s="109"/>
      <c r="IS435" s="59"/>
      <c r="IT435" s="59"/>
      <c r="IU435" s="59"/>
      <c r="IV435" s="59"/>
    </row>
    <row r="436" spans="1:256" s="49" customFormat="1" ht="20.25" customHeight="1" x14ac:dyDescent="0.15">
      <c r="A436" s="55"/>
      <c r="B436" s="55"/>
      <c r="F436" s="136"/>
      <c r="G436" s="136"/>
      <c r="H436" s="136"/>
      <c r="S436" s="57"/>
      <c r="BV436" s="109"/>
      <c r="IS436" s="59"/>
      <c r="IT436" s="59"/>
      <c r="IU436" s="59"/>
      <c r="IV436" s="59"/>
    </row>
    <row r="437" spans="1:256" s="49" customFormat="1" ht="20.25" customHeight="1" x14ac:dyDescent="0.15">
      <c r="A437" s="55"/>
      <c r="B437" s="55"/>
      <c r="F437" s="136"/>
      <c r="G437" s="136"/>
      <c r="H437" s="136"/>
      <c r="S437" s="57"/>
      <c r="BV437" s="109"/>
      <c r="IS437" s="59"/>
      <c r="IT437" s="59"/>
      <c r="IU437" s="59"/>
      <c r="IV437" s="59"/>
    </row>
    <row r="438" spans="1:256" s="49" customFormat="1" ht="20.25" customHeight="1" x14ac:dyDescent="0.15">
      <c r="A438" s="55"/>
      <c r="B438" s="55"/>
      <c r="F438" s="136"/>
      <c r="G438" s="136"/>
      <c r="H438" s="136"/>
      <c r="S438" s="57"/>
      <c r="BV438" s="109"/>
      <c r="IS438" s="59"/>
      <c r="IT438" s="59"/>
      <c r="IU438" s="59"/>
      <c r="IV438" s="59"/>
    </row>
    <row r="439" spans="1:256" s="49" customFormat="1" ht="20.25" customHeight="1" x14ac:dyDescent="0.15">
      <c r="A439" s="55"/>
      <c r="B439" s="55"/>
      <c r="F439" s="136"/>
      <c r="G439" s="136"/>
      <c r="H439" s="136"/>
      <c r="S439" s="57"/>
      <c r="BV439" s="109"/>
      <c r="IS439" s="59"/>
      <c r="IT439" s="59"/>
      <c r="IU439" s="59"/>
      <c r="IV439" s="59"/>
    </row>
    <row r="440" spans="1:256" s="49" customFormat="1" ht="20.25" customHeight="1" x14ac:dyDescent="0.15">
      <c r="A440" s="55"/>
      <c r="B440" s="55"/>
      <c r="F440" s="136"/>
      <c r="G440" s="136"/>
      <c r="H440" s="136"/>
      <c r="S440" s="57"/>
      <c r="BV440" s="109"/>
      <c r="IS440" s="59"/>
      <c r="IT440" s="59"/>
      <c r="IU440" s="59"/>
      <c r="IV440" s="59"/>
    </row>
    <row r="441" spans="1:256" s="49" customFormat="1" ht="20.25" customHeight="1" x14ac:dyDescent="0.15">
      <c r="A441" s="55"/>
      <c r="B441" s="55"/>
      <c r="F441" s="136"/>
      <c r="G441" s="136"/>
      <c r="H441" s="136"/>
      <c r="S441" s="57"/>
      <c r="BV441" s="109"/>
      <c r="IS441" s="59"/>
      <c r="IT441" s="59"/>
      <c r="IU441" s="59"/>
      <c r="IV441" s="59"/>
    </row>
    <row r="442" spans="1:256" s="49" customFormat="1" ht="20.25" customHeight="1" x14ac:dyDescent="0.15">
      <c r="A442" s="55"/>
      <c r="B442" s="55"/>
      <c r="F442" s="136"/>
      <c r="G442" s="136"/>
      <c r="H442" s="136"/>
      <c r="S442" s="57"/>
      <c r="BV442" s="109"/>
      <c r="IS442" s="59"/>
      <c r="IT442" s="59"/>
      <c r="IU442" s="59"/>
      <c r="IV442" s="59"/>
    </row>
    <row r="443" spans="1:256" s="49" customFormat="1" ht="20.25" customHeight="1" x14ac:dyDescent="0.15">
      <c r="A443" s="55"/>
      <c r="B443" s="55"/>
      <c r="F443" s="136"/>
      <c r="G443" s="136"/>
      <c r="H443" s="136"/>
      <c r="S443" s="57"/>
      <c r="BV443" s="109"/>
      <c r="IS443" s="59"/>
      <c r="IT443" s="59"/>
      <c r="IU443" s="59"/>
      <c r="IV443" s="59"/>
    </row>
    <row r="444" spans="1:256" s="49" customFormat="1" ht="20.25" customHeight="1" x14ac:dyDescent="0.15">
      <c r="A444" s="55"/>
      <c r="B444" s="55"/>
      <c r="F444" s="136"/>
      <c r="G444" s="136"/>
      <c r="H444" s="136"/>
      <c r="S444" s="57"/>
      <c r="BV444" s="109"/>
      <c r="IS444" s="59"/>
      <c r="IT444" s="59"/>
      <c r="IU444" s="59"/>
      <c r="IV444" s="59"/>
    </row>
    <row r="445" spans="1:256" s="49" customFormat="1" ht="20.25" customHeight="1" x14ac:dyDescent="0.15">
      <c r="A445" s="55"/>
      <c r="B445" s="55"/>
      <c r="F445" s="136"/>
      <c r="G445" s="136"/>
      <c r="H445" s="136"/>
      <c r="S445" s="57"/>
      <c r="BV445" s="109"/>
      <c r="IS445" s="59"/>
      <c r="IT445" s="59"/>
      <c r="IU445" s="59"/>
      <c r="IV445" s="59"/>
    </row>
    <row r="446" spans="1:256" s="49" customFormat="1" ht="20.25" customHeight="1" x14ac:dyDescent="0.15">
      <c r="A446" s="55"/>
      <c r="B446" s="55"/>
      <c r="F446" s="136"/>
      <c r="G446" s="136"/>
      <c r="H446" s="136"/>
      <c r="S446" s="57"/>
      <c r="BV446" s="109"/>
      <c r="IS446" s="59"/>
      <c r="IT446" s="59"/>
      <c r="IU446" s="59"/>
      <c r="IV446" s="59"/>
    </row>
    <row r="447" spans="1:256" s="49" customFormat="1" ht="20.25" customHeight="1" x14ac:dyDescent="0.15">
      <c r="A447" s="55"/>
      <c r="B447" s="55"/>
      <c r="F447" s="136"/>
      <c r="G447" s="136"/>
      <c r="H447" s="136"/>
      <c r="S447" s="57"/>
      <c r="BV447" s="109"/>
      <c r="IS447" s="59"/>
      <c r="IT447" s="59"/>
      <c r="IU447" s="59"/>
      <c r="IV447" s="59"/>
    </row>
    <row r="448" spans="1:256" s="49" customFormat="1" ht="20.25" customHeight="1" x14ac:dyDescent="0.15">
      <c r="A448" s="55"/>
      <c r="B448" s="55"/>
      <c r="F448" s="136"/>
      <c r="G448" s="136"/>
      <c r="H448" s="136"/>
      <c r="S448" s="57"/>
      <c r="BV448" s="109"/>
      <c r="IS448" s="59"/>
      <c r="IT448" s="59"/>
      <c r="IU448" s="59"/>
      <c r="IV448" s="59"/>
    </row>
    <row r="449" spans="1:256" s="49" customFormat="1" ht="20.25" customHeight="1" x14ac:dyDescent="0.15">
      <c r="A449" s="55"/>
      <c r="B449" s="55"/>
      <c r="F449" s="136"/>
      <c r="G449" s="136"/>
      <c r="H449" s="136"/>
      <c r="S449" s="57"/>
      <c r="BV449" s="109"/>
      <c r="IS449" s="59"/>
      <c r="IT449" s="59"/>
      <c r="IU449" s="59"/>
      <c r="IV449" s="59"/>
    </row>
    <row r="450" spans="1:256" s="49" customFormat="1" ht="20.25" customHeight="1" x14ac:dyDescent="0.15">
      <c r="A450" s="55"/>
      <c r="B450" s="55"/>
      <c r="F450" s="136"/>
      <c r="G450" s="136"/>
      <c r="H450" s="136"/>
      <c r="S450" s="57"/>
      <c r="BV450" s="109"/>
      <c r="IS450" s="59"/>
      <c r="IT450" s="59"/>
      <c r="IU450" s="59"/>
      <c r="IV450" s="59"/>
    </row>
    <row r="451" spans="1:256" s="49" customFormat="1" ht="20.25" customHeight="1" x14ac:dyDescent="0.15">
      <c r="A451" s="55"/>
      <c r="B451" s="55"/>
      <c r="F451" s="136"/>
      <c r="G451" s="136"/>
      <c r="H451" s="136"/>
      <c r="S451" s="57"/>
      <c r="BV451" s="109"/>
      <c r="IS451" s="59"/>
      <c r="IT451" s="59"/>
      <c r="IU451" s="59"/>
      <c r="IV451" s="59"/>
    </row>
    <row r="452" spans="1:256" s="49" customFormat="1" ht="20.25" customHeight="1" x14ac:dyDescent="0.15">
      <c r="A452" s="55"/>
      <c r="B452" s="55"/>
      <c r="F452" s="136"/>
      <c r="G452" s="136"/>
      <c r="H452" s="136"/>
      <c r="S452" s="57"/>
      <c r="BV452" s="109"/>
      <c r="IS452" s="59"/>
      <c r="IT452" s="59"/>
      <c r="IU452" s="59"/>
      <c r="IV452" s="59"/>
    </row>
    <row r="453" spans="1:256" s="49" customFormat="1" ht="20.25" customHeight="1" x14ac:dyDescent="0.15">
      <c r="A453" s="55"/>
      <c r="B453" s="55"/>
      <c r="F453" s="136"/>
      <c r="G453" s="136"/>
      <c r="H453" s="136"/>
      <c r="S453" s="57"/>
      <c r="BV453" s="109"/>
      <c r="IS453" s="59"/>
      <c r="IT453" s="59"/>
      <c r="IU453" s="59"/>
      <c r="IV453" s="59"/>
    </row>
    <row r="454" spans="1:256" s="49" customFormat="1" ht="20.25" customHeight="1" x14ac:dyDescent="0.15">
      <c r="A454" s="55"/>
      <c r="B454" s="55"/>
      <c r="F454" s="136"/>
      <c r="G454" s="136"/>
      <c r="H454" s="136"/>
      <c r="S454" s="57"/>
      <c r="BV454" s="109"/>
      <c r="IS454" s="59"/>
      <c r="IT454" s="59"/>
      <c r="IU454" s="59"/>
      <c r="IV454" s="59"/>
    </row>
    <row r="455" spans="1:256" s="49" customFormat="1" ht="20.25" customHeight="1" x14ac:dyDescent="0.15">
      <c r="A455" s="55"/>
      <c r="B455" s="55"/>
      <c r="F455" s="136"/>
      <c r="G455" s="136"/>
      <c r="H455" s="136"/>
      <c r="S455" s="57"/>
      <c r="BV455" s="109"/>
      <c r="IS455" s="59"/>
      <c r="IT455" s="59"/>
      <c r="IU455" s="59"/>
      <c r="IV455" s="59"/>
    </row>
    <row r="456" spans="1:256" s="49" customFormat="1" ht="20.25" customHeight="1" x14ac:dyDescent="0.15">
      <c r="A456" s="55"/>
      <c r="B456" s="55"/>
      <c r="F456" s="136"/>
      <c r="G456" s="136"/>
      <c r="H456" s="136"/>
      <c r="S456" s="57"/>
      <c r="BV456" s="109"/>
      <c r="IS456" s="59"/>
      <c r="IT456" s="59"/>
      <c r="IU456" s="59"/>
      <c r="IV456" s="59"/>
    </row>
    <row r="457" spans="1:256" s="49" customFormat="1" ht="20.25" customHeight="1" x14ac:dyDescent="0.15">
      <c r="A457" s="55"/>
      <c r="B457" s="55"/>
      <c r="F457" s="136"/>
      <c r="G457" s="136"/>
      <c r="H457" s="136"/>
      <c r="S457" s="57"/>
      <c r="BV457" s="109"/>
      <c r="IS457" s="59"/>
      <c r="IT457" s="59"/>
      <c r="IU457" s="59"/>
      <c r="IV457" s="59"/>
    </row>
    <row r="458" spans="1:256" s="49" customFormat="1" ht="20.25" customHeight="1" x14ac:dyDescent="0.15">
      <c r="A458" s="55"/>
      <c r="B458" s="55"/>
      <c r="F458" s="136"/>
      <c r="G458" s="136"/>
      <c r="H458" s="136"/>
      <c r="S458" s="57"/>
      <c r="BV458" s="109"/>
      <c r="IS458" s="59"/>
      <c r="IT458" s="59"/>
      <c r="IU458" s="59"/>
      <c r="IV458" s="59"/>
    </row>
    <row r="459" spans="1:256" s="49" customFormat="1" ht="20.25" customHeight="1" x14ac:dyDescent="0.15">
      <c r="A459" s="55"/>
      <c r="B459" s="55"/>
      <c r="F459" s="136"/>
      <c r="G459" s="136"/>
      <c r="H459" s="136"/>
      <c r="S459" s="57"/>
      <c r="BV459" s="109"/>
      <c r="IS459" s="59"/>
      <c r="IT459" s="59"/>
      <c r="IU459" s="59"/>
      <c r="IV459" s="59"/>
    </row>
    <row r="460" spans="1:256" s="49" customFormat="1" ht="20.25" customHeight="1" x14ac:dyDescent="0.15">
      <c r="A460" s="55"/>
      <c r="B460" s="55"/>
      <c r="F460" s="136"/>
      <c r="G460" s="136"/>
      <c r="H460" s="136"/>
      <c r="S460" s="57"/>
      <c r="BV460" s="109"/>
      <c r="IS460" s="59"/>
      <c r="IT460" s="59"/>
      <c r="IU460" s="59"/>
      <c r="IV460" s="59"/>
    </row>
    <row r="461" spans="1:256" s="49" customFormat="1" ht="20.25" customHeight="1" x14ac:dyDescent="0.15">
      <c r="A461" s="55"/>
      <c r="B461" s="55"/>
      <c r="F461" s="136"/>
      <c r="G461" s="136"/>
      <c r="H461" s="136"/>
      <c r="S461" s="57"/>
      <c r="BV461" s="109"/>
      <c r="IS461" s="59"/>
      <c r="IT461" s="59"/>
      <c r="IU461" s="59"/>
      <c r="IV461" s="59"/>
    </row>
    <row r="462" spans="1:256" s="49" customFormat="1" ht="20.25" customHeight="1" x14ac:dyDescent="0.15">
      <c r="A462" s="55"/>
      <c r="B462" s="55"/>
      <c r="F462" s="136"/>
      <c r="G462" s="136"/>
      <c r="H462" s="136"/>
      <c r="S462" s="57"/>
      <c r="BV462" s="109"/>
      <c r="IS462" s="59"/>
      <c r="IT462" s="59"/>
      <c r="IU462" s="59"/>
      <c r="IV462" s="59"/>
    </row>
    <row r="463" spans="1:256" s="49" customFormat="1" ht="20.25" customHeight="1" x14ac:dyDescent="0.15">
      <c r="A463" s="55"/>
      <c r="B463" s="55"/>
      <c r="F463" s="136"/>
      <c r="G463" s="136"/>
      <c r="H463" s="136"/>
      <c r="S463" s="57"/>
      <c r="BV463" s="109"/>
      <c r="IS463" s="59"/>
      <c r="IT463" s="59"/>
      <c r="IU463" s="59"/>
      <c r="IV463" s="59"/>
    </row>
    <row r="464" spans="1:256" s="49" customFormat="1" ht="20.25" customHeight="1" x14ac:dyDescent="0.15">
      <c r="A464" s="55"/>
      <c r="B464" s="55"/>
      <c r="F464" s="136"/>
      <c r="G464" s="136"/>
      <c r="H464" s="136"/>
      <c r="S464" s="57"/>
      <c r="BV464" s="109"/>
      <c r="IS464" s="59"/>
      <c r="IT464" s="59"/>
      <c r="IU464" s="59"/>
      <c r="IV464" s="59"/>
    </row>
    <row r="465" spans="1:256" s="49" customFormat="1" ht="20.25" customHeight="1" x14ac:dyDescent="0.15">
      <c r="A465" s="55"/>
      <c r="B465" s="55"/>
      <c r="F465" s="136"/>
      <c r="G465" s="136"/>
      <c r="H465" s="136"/>
      <c r="S465" s="57"/>
      <c r="BV465" s="109"/>
      <c r="IS465" s="59"/>
      <c r="IT465" s="59"/>
      <c r="IU465" s="59"/>
      <c r="IV465" s="59"/>
    </row>
    <row r="466" spans="1:256" s="49" customFormat="1" ht="20.25" customHeight="1" x14ac:dyDescent="0.15">
      <c r="A466" s="55"/>
      <c r="B466" s="55"/>
      <c r="F466" s="136"/>
      <c r="G466" s="136"/>
      <c r="H466" s="136"/>
      <c r="S466" s="57"/>
      <c r="BV466" s="109"/>
      <c r="IS466" s="59"/>
      <c r="IT466" s="59"/>
      <c r="IU466" s="59"/>
      <c r="IV466" s="59"/>
    </row>
    <row r="467" spans="1:256" s="49" customFormat="1" ht="20.25" customHeight="1" x14ac:dyDescent="0.15">
      <c r="A467" s="55"/>
      <c r="B467" s="55"/>
      <c r="F467" s="136"/>
      <c r="G467" s="136"/>
      <c r="H467" s="136"/>
      <c r="S467" s="57"/>
      <c r="BV467" s="109"/>
      <c r="IS467" s="59"/>
      <c r="IT467" s="59"/>
      <c r="IU467" s="59"/>
      <c r="IV467" s="59"/>
    </row>
    <row r="468" spans="1:256" s="49" customFormat="1" ht="20.25" customHeight="1" x14ac:dyDescent="0.15">
      <c r="A468" s="55"/>
      <c r="B468" s="55"/>
      <c r="F468" s="136"/>
      <c r="G468" s="136"/>
      <c r="H468" s="136"/>
      <c r="S468" s="57"/>
      <c r="BV468" s="109"/>
      <c r="IS468" s="59"/>
      <c r="IT468" s="59"/>
      <c r="IU468" s="59"/>
      <c r="IV468" s="59"/>
    </row>
    <row r="469" spans="1:256" s="49" customFormat="1" ht="20.25" customHeight="1" x14ac:dyDescent="0.15">
      <c r="A469" s="55"/>
      <c r="B469" s="55"/>
      <c r="F469" s="136"/>
      <c r="G469" s="136"/>
      <c r="H469" s="136"/>
      <c r="S469" s="57"/>
      <c r="BV469" s="109"/>
      <c r="IS469" s="59"/>
      <c r="IT469" s="59"/>
      <c r="IU469" s="59"/>
      <c r="IV469" s="59"/>
    </row>
    <row r="470" spans="1:256" s="49" customFormat="1" ht="20.25" customHeight="1" x14ac:dyDescent="0.15">
      <c r="A470" s="55"/>
      <c r="B470" s="55"/>
      <c r="F470" s="136"/>
      <c r="G470" s="136"/>
      <c r="H470" s="136"/>
      <c r="S470" s="57"/>
      <c r="BV470" s="109"/>
      <c r="IS470" s="59"/>
      <c r="IT470" s="59"/>
      <c r="IU470" s="59"/>
      <c r="IV470" s="59"/>
    </row>
    <row r="471" spans="1:256" s="49" customFormat="1" ht="20.25" customHeight="1" x14ac:dyDescent="0.15">
      <c r="A471" s="55"/>
      <c r="B471" s="55"/>
      <c r="F471" s="136"/>
      <c r="G471" s="136"/>
      <c r="H471" s="136"/>
      <c r="S471" s="57"/>
      <c r="BV471" s="109"/>
      <c r="IS471" s="59"/>
      <c r="IT471" s="59"/>
      <c r="IU471" s="59"/>
      <c r="IV471" s="59"/>
    </row>
    <row r="472" spans="1:256" s="49" customFormat="1" ht="20.25" customHeight="1" x14ac:dyDescent="0.15">
      <c r="A472" s="55"/>
      <c r="B472" s="55"/>
      <c r="F472" s="136"/>
      <c r="G472" s="136"/>
      <c r="H472" s="136"/>
      <c r="S472" s="57"/>
      <c r="BV472" s="109"/>
      <c r="IS472" s="59"/>
      <c r="IT472" s="59"/>
      <c r="IU472" s="59"/>
      <c r="IV472" s="59"/>
    </row>
    <row r="473" spans="1:256" s="49" customFormat="1" ht="20.25" customHeight="1" x14ac:dyDescent="0.15">
      <c r="A473" s="55"/>
      <c r="B473" s="55"/>
      <c r="F473" s="136"/>
      <c r="G473" s="136"/>
      <c r="H473" s="136"/>
      <c r="S473" s="57"/>
      <c r="BV473" s="109"/>
      <c r="IS473" s="59"/>
      <c r="IT473" s="59"/>
      <c r="IU473" s="59"/>
      <c r="IV473" s="59"/>
    </row>
    <row r="474" spans="1:256" s="49" customFormat="1" ht="20.25" customHeight="1" x14ac:dyDescent="0.15">
      <c r="A474" s="55"/>
      <c r="B474" s="55"/>
      <c r="F474" s="136"/>
      <c r="G474" s="136"/>
      <c r="H474" s="136"/>
      <c r="S474" s="57"/>
      <c r="BV474" s="109"/>
      <c r="IS474" s="59"/>
      <c r="IT474" s="59"/>
      <c r="IU474" s="59"/>
      <c r="IV474" s="59"/>
    </row>
    <row r="475" spans="1:256" s="49" customFormat="1" ht="20.25" customHeight="1" x14ac:dyDescent="0.15">
      <c r="A475" s="55"/>
      <c r="B475" s="55"/>
      <c r="F475" s="136"/>
      <c r="G475" s="136"/>
      <c r="H475" s="136"/>
      <c r="S475" s="57"/>
      <c r="BV475" s="109"/>
      <c r="IS475" s="59"/>
      <c r="IT475" s="59"/>
      <c r="IU475" s="59"/>
      <c r="IV475" s="59"/>
    </row>
    <row r="476" spans="1:256" s="49" customFormat="1" ht="20.25" customHeight="1" x14ac:dyDescent="0.15">
      <c r="A476" s="55"/>
      <c r="B476" s="55"/>
      <c r="F476" s="136"/>
      <c r="G476" s="136"/>
      <c r="H476" s="136"/>
      <c r="S476" s="57"/>
      <c r="BV476" s="109"/>
      <c r="IS476" s="59"/>
      <c r="IT476" s="59"/>
      <c r="IU476" s="59"/>
      <c r="IV476" s="59"/>
    </row>
    <row r="477" spans="1:256" s="49" customFormat="1" ht="20.25" customHeight="1" x14ac:dyDescent="0.15">
      <c r="A477" s="55"/>
      <c r="B477" s="55"/>
      <c r="F477" s="136"/>
      <c r="G477" s="136"/>
      <c r="H477" s="136"/>
      <c r="S477" s="57"/>
      <c r="BV477" s="109"/>
      <c r="IS477" s="59"/>
      <c r="IT477" s="59"/>
      <c r="IU477" s="59"/>
      <c r="IV477" s="59"/>
    </row>
    <row r="478" spans="1:256" s="49" customFormat="1" ht="20.25" customHeight="1" x14ac:dyDescent="0.15">
      <c r="A478" s="55"/>
      <c r="B478" s="55"/>
      <c r="F478" s="136"/>
      <c r="G478" s="136"/>
      <c r="H478" s="136"/>
      <c r="S478" s="57"/>
      <c r="BV478" s="109"/>
      <c r="IS478" s="59"/>
      <c r="IT478" s="59"/>
      <c r="IU478" s="59"/>
      <c r="IV478" s="59"/>
    </row>
    <row r="479" spans="1:256" s="49" customFormat="1" ht="20.25" customHeight="1" x14ac:dyDescent="0.15">
      <c r="A479" s="55"/>
      <c r="B479" s="55"/>
      <c r="F479" s="136"/>
      <c r="G479" s="136"/>
      <c r="H479" s="136"/>
      <c r="S479" s="57"/>
      <c r="BV479" s="109"/>
      <c r="IS479" s="59"/>
      <c r="IT479" s="59"/>
      <c r="IU479" s="59"/>
      <c r="IV479" s="59"/>
    </row>
    <row r="480" spans="1:256" s="49" customFormat="1" ht="20.25" customHeight="1" x14ac:dyDescent="0.15">
      <c r="A480" s="55"/>
      <c r="B480" s="55"/>
      <c r="F480" s="136"/>
      <c r="G480" s="136"/>
      <c r="H480" s="136"/>
      <c r="S480" s="57"/>
      <c r="BV480" s="109"/>
      <c r="IS480" s="59"/>
      <c r="IT480" s="59"/>
      <c r="IU480" s="59"/>
      <c r="IV480" s="59"/>
    </row>
    <row r="481" spans="1:256" s="49" customFormat="1" ht="20.25" customHeight="1" x14ac:dyDescent="0.15">
      <c r="A481" s="55"/>
      <c r="B481" s="55"/>
      <c r="F481" s="136"/>
      <c r="G481" s="136"/>
      <c r="H481" s="136"/>
      <c r="S481" s="57"/>
      <c r="BV481" s="109"/>
      <c r="IS481" s="59"/>
      <c r="IT481" s="59"/>
      <c r="IU481" s="59"/>
      <c r="IV481" s="59"/>
    </row>
    <row r="482" spans="1:256" s="49" customFormat="1" ht="20.25" customHeight="1" x14ac:dyDescent="0.15">
      <c r="A482" s="55"/>
      <c r="B482" s="55"/>
      <c r="F482" s="136"/>
      <c r="G482" s="136"/>
      <c r="H482" s="136"/>
      <c r="S482" s="57"/>
      <c r="BV482" s="109"/>
      <c r="IS482" s="59"/>
      <c r="IT482" s="59"/>
      <c r="IU482" s="59"/>
      <c r="IV482" s="59"/>
    </row>
    <row r="483" spans="1:256" s="49" customFormat="1" ht="20.25" customHeight="1" x14ac:dyDescent="0.15">
      <c r="A483" s="55"/>
      <c r="B483" s="55"/>
      <c r="F483" s="136"/>
      <c r="G483" s="136"/>
      <c r="H483" s="136"/>
      <c r="S483" s="57"/>
      <c r="BV483" s="109"/>
      <c r="IS483" s="59"/>
      <c r="IT483" s="59"/>
      <c r="IU483" s="59"/>
      <c r="IV483" s="59"/>
    </row>
    <row r="484" spans="1:256" s="49" customFormat="1" ht="20.25" customHeight="1" x14ac:dyDescent="0.15">
      <c r="A484" s="55"/>
      <c r="B484" s="55"/>
      <c r="F484" s="136"/>
      <c r="G484" s="136"/>
      <c r="H484" s="136"/>
      <c r="S484" s="57"/>
      <c r="BV484" s="109"/>
      <c r="IS484" s="59"/>
      <c r="IT484" s="59"/>
      <c r="IU484" s="59"/>
      <c r="IV484" s="59"/>
    </row>
    <row r="485" spans="1:256" s="49" customFormat="1" ht="20.25" customHeight="1" x14ac:dyDescent="0.15">
      <c r="A485" s="55"/>
      <c r="B485" s="55"/>
      <c r="F485" s="136"/>
      <c r="G485" s="136"/>
      <c r="H485" s="136"/>
      <c r="S485" s="57"/>
      <c r="BV485" s="109"/>
      <c r="IS485" s="59"/>
      <c r="IT485" s="59"/>
      <c r="IU485" s="59"/>
      <c r="IV485" s="59"/>
    </row>
    <row r="486" spans="1:256" s="49" customFormat="1" ht="20.25" customHeight="1" x14ac:dyDescent="0.15">
      <c r="A486" s="55"/>
      <c r="B486" s="55"/>
      <c r="F486" s="136"/>
      <c r="G486" s="136"/>
      <c r="H486" s="136"/>
      <c r="S486" s="57"/>
      <c r="BV486" s="109"/>
      <c r="IS486" s="59"/>
      <c r="IT486" s="59"/>
      <c r="IU486" s="59"/>
      <c r="IV486" s="59"/>
    </row>
    <row r="487" spans="1:256" s="49" customFormat="1" ht="20.25" customHeight="1" x14ac:dyDescent="0.15">
      <c r="A487" s="55"/>
      <c r="B487" s="55"/>
      <c r="F487" s="136"/>
      <c r="G487" s="136"/>
      <c r="H487" s="136"/>
      <c r="S487" s="57"/>
      <c r="BV487" s="109"/>
      <c r="IS487" s="59"/>
      <c r="IT487" s="59"/>
      <c r="IU487" s="59"/>
      <c r="IV487" s="59"/>
    </row>
    <row r="488" spans="1:256" s="49" customFormat="1" ht="20.25" customHeight="1" x14ac:dyDescent="0.15">
      <c r="A488" s="55"/>
      <c r="B488" s="55"/>
      <c r="F488" s="136"/>
      <c r="G488" s="136"/>
      <c r="H488" s="136"/>
      <c r="S488" s="57"/>
      <c r="BV488" s="109"/>
      <c r="IS488" s="59"/>
      <c r="IT488" s="59"/>
      <c r="IU488" s="59"/>
      <c r="IV488" s="59"/>
    </row>
    <row r="489" spans="1:256" s="49" customFormat="1" ht="20.25" customHeight="1" x14ac:dyDescent="0.15">
      <c r="A489" s="55"/>
      <c r="B489" s="55"/>
      <c r="F489" s="136"/>
      <c r="G489" s="136"/>
      <c r="H489" s="136"/>
      <c r="S489" s="57"/>
      <c r="BV489" s="109"/>
      <c r="IS489" s="59"/>
      <c r="IT489" s="59"/>
      <c r="IU489" s="59"/>
      <c r="IV489" s="59"/>
    </row>
    <row r="490" spans="1:256" s="49" customFormat="1" ht="20.25" customHeight="1" x14ac:dyDescent="0.15">
      <c r="A490" s="55"/>
      <c r="B490" s="55"/>
      <c r="F490" s="136"/>
      <c r="G490" s="136"/>
      <c r="H490" s="136"/>
      <c r="S490" s="57"/>
      <c r="BV490" s="109"/>
      <c r="IS490" s="59"/>
      <c r="IT490" s="59"/>
      <c r="IU490" s="59"/>
      <c r="IV490" s="59"/>
    </row>
    <row r="491" spans="1:256" s="49" customFormat="1" ht="20.25" customHeight="1" x14ac:dyDescent="0.15">
      <c r="A491" s="55"/>
      <c r="B491" s="55"/>
      <c r="F491" s="136"/>
      <c r="G491" s="136"/>
      <c r="H491" s="136"/>
      <c r="S491" s="57"/>
      <c r="BV491" s="109"/>
      <c r="IS491" s="59"/>
      <c r="IT491" s="59"/>
      <c r="IU491" s="59"/>
      <c r="IV491" s="59"/>
    </row>
    <row r="492" spans="1:256" s="49" customFormat="1" ht="20.25" customHeight="1" x14ac:dyDescent="0.15">
      <c r="A492" s="55"/>
      <c r="B492" s="55"/>
      <c r="F492" s="136"/>
      <c r="G492" s="136"/>
      <c r="H492" s="136"/>
      <c r="S492" s="57"/>
      <c r="BV492" s="109"/>
      <c r="IS492" s="59"/>
      <c r="IT492" s="59"/>
      <c r="IU492" s="59"/>
      <c r="IV492" s="59"/>
    </row>
    <row r="493" spans="1:256" s="49" customFormat="1" ht="20.25" customHeight="1" x14ac:dyDescent="0.15">
      <c r="A493" s="55"/>
      <c r="B493" s="55"/>
      <c r="F493" s="136"/>
      <c r="G493" s="136"/>
      <c r="H493" s="136"/>
      <c r="S493" s="57"/>
      <c r="BV493" s="109"/>
      <c r="IS493" s="59"/>
      <c r="IT493" s="59"/>
      <c r="IU493" s="59"/>
      <c r="IV493" s="59"/>
    </row>
    <row r="494" spans="1:256" s="49" customFormat="1" ht="20.25" customHeight="1" x14ac:dyDescent="0.15">
      <c r="A494" s="55"/>
      <c r="B494" s="55"/>
      <c r="F494" s="136"/>
      <c r="G494" s="136"/>
      <c r="H494" s="136"/>
      <c r="S494" s="57"/>
      <c r="BV494" s="109"/>
      <c r="IS494" s="59"/>
      <c r="IT494" s="59"/>
      <c r="IU494" s="59"/>
      <c r="IV494" s="59"/>
    </row>
    <row r="495" spans="1:256" s="49" customFormat="1" ht="20.25" customHeight="1" x14ac:dyDescent="0.15">
      <c r="A495" s="55"/>
      <c r="B495" s="55"/>
      <c r="F495" s="136"/>
      <c r="G495" s="136"/>
      <c r="H495" s="136"/>
      <c r="S495" s="57"/>
      <c r="BV495" s="109"/>
      <c r="IS495" s="59"/>
      <c r="IT495" s="59"/>
      <c r="IU495" s="59"/>
      <c r="IV495" s="59"/>
    </row>
    <row r="496" spans="1:256" s="49" customFormat="1" ht="20.25" customHeight="1" x14ac:dyDescent="0.15">
      <c r="A496" s="55"/>
      <c r="B496" s="55"/>
      <c r="F496" s="136"/>
      <c r="G496" s="136"/>
      <c r="H496" s="136"/>
      <c r="S496" s="57"/>
      <c r="BV496" s="109"/>
      <c r="IS496" s="59"/>
      <c r="IT496" s="59"/>
      <c r="IU496" s="59"/>
      <c r="IV496" s="59"/>
    </row>
    <row r="497" spans="1:256" s="49" customFormat="1" ht="20.25" customHeight="1" x14ac:dyDescent="0.15">
      <c r="A497" s="55"/>
      <c r="B497" s="55"/>
      <c r="F497" s="136"/>
      <c r="G497" s="136"/>
      <c r="H497" s="136"/>
      <c r="S497" s="57"/>
      <c r="BV497" s="109"/>
      <c r="IS497" s="59"/>
      <c r="IT497" s="59"/>
      <c r="IU497" s="59"/>
      <c r="IV497" s="59"/>
    </row>
    <row r="498" spans="1:256" s="49" customFormat="1" ht="20.25" customHeight="1" x14ac:dyDescent="0.15">
      <c r="A498" s="55"/>
      <c r="B498" s="55"/>
      <c r="F498" s="136"/>
      <c r="G498" s="136"/>
      <c r="H498" s="136"/>
      <c r="S498" s="57"/>
      <c r="BV498" s="109"/>
      <c r="IS498" s="59"/>
      <c r="IT498" s="59"/>
      <c r="IU498" s="59"/>
      <c r="IV498" s="59"/>
    </row>
    <row r="499" spans="1:256" s="49" customFormat="1" ht="20.25" customHeight="1" x14ac:dyDescent="0.15">
      <c r="A499" s="55"/>
      <c r="B499" s="55"/>
      <c r="F499" s="136"/>
      <c r="G499" s="136"/>
      <c r="H499" s="136"/>
      <c r="S499" s="57"/>
      <c r="BV499" s="109"/>
      <c r="IS499" s="59"/>
      <c r="IT499" s="59"/>
      <c r="IU499" s="59"/>
      <c r="IV499" s="59"/>
    </row>
    <row r="500" spans="1:256" s="49" customFormat="1" ht="20.25" customHeight="1" x14ac:dyDescent="0.15">
      <c r="A500" s="55"/>
      <c r="B500" s="55"/>
      <c r="F500" s="136"/>
      <c r="G500" s="136"/>
      <c r="H500" s="136"/>
      <c r="S500" s="57"/>
      <c r="BV500" s="109"/>
      <c r="IS500" s="59"/>
      <c r="IT500" s="59"/>
      <c r="IU500" s="59"/>
      <c r="IV500" s="59"/>
    </row>
    <row r="501" spans="1:256" s="49" customFormat="1" ht="20.25" customHeight="1" x14ac:dyDescent="0.15">
      <c r="A501" s="55"/>
      <c r="B501" s="55"/>
      <c r="F501" s="136"/>
      <c r="G501" s="136"/>
      <c r="H501" s="136"/>
      <c r="S501" s="57"/>
      <c r="BV501" s="109"/>
      <c r="IS501" s="59"/>
      <c r="IT501" s="59"/>
      <c r="IU501" s="59"/>
      <c r="IV501" s="59"/>
    </row>
    <row r="502" spans="1:256" s="49" customFormat="1" ht="20.25" customHeight="1" x14ac:dyDescent="0.15">
      <c r="A502" s="55"/>
      <c r="B502" s="55"/>
      <c r="F502" s="136"/>
      <c r="G502" s="136"/>
      <c r="H502" s="136"/>
      <c r="S502" s="57"/>
      <c r="BV502" s="109"/>
      <c r="IS502" s="59"/>
      <c r="IT502" s="59"/>
      <c r="IU502" s="59"/>
      <c r="IV502" s="59"/>
    </row>
    <row r="503" spans="1:256" s="49" customFormat="1" ht="20.25" customHeight="1" x14ac:dyDescent="0.15">
      <c r="A503" s="55"/>
      <c r="B503" s="55"/>
      <c r="F503" s="136"/>
      <c r="G503" s="136"/>
      <c r="H503" s="136"/>
      <c r="S503" s="57"/>
      <c r="BV503" s="109"/>
      <c r="IS503" s="59"/>
      <c r="IT503" s="59"/>
      <c r="IU503" s="59"/>
      <c r="IV503" s="59"/>
    </row>
    <row r="504" spans="1:256" s="49" customFormat="1" ht="20.25" customHeight="1" x14ac:dyDescent="0.15">
      <c r="A504" s="55"/>
      <c r="B504" s="55"/>
      <c r="F504" s="136"/>
      <c r="G504" s="136"/>
      <c r="H504" s="136"/>
      <c r="S504" s="57"/>
      <c r="BV504" s="109"/>
      <c r="IS504" s="59"/>
      <c r="IT504" s="59"/>
      <c r="IU504" s="59"/>
      <c r="IV504" s="59"/>
    </row>
    <row r="505" spans="1:256" s="49" customFormat="1" ht="20.25" customHeight="1" x14ac:dyDescent="0.15">
      <c r="A505" s="55"/>
      <c r="B505" s="55"/>
      <c r="F505" s="136"/>
      <c r="G505" s="136"/>
      <c r="H505" s="136"/>
      <c r="S505" s="57"/>
      <c r="BV505" s="109"/>
      <c r="IS505" s="59"/>
      <c r="IT505" s="59"/>
      <c r="IU505" s="59"/>
      <c r="IV505" s="59"/>
    </row>
    <row r="506" spans="1:256" s="49" customFormat="1" ht="20.25" customHeight="1" x14ac:dyDescent="0.15">
      <c r="A506" s="55"/>
      <c r="B506" s="55"/>
      <c r="F506" s="136"/>
      <c r="G506" s="136"/>
      <c r="H506" s="136"/>
      <c r="S506" s="57"/>
      <c r="BV506" s="109"/>
      <c r="IS506" s="59"/>
      <c r="IT506" s="59"/>
      <c r="IU506" s="59"/>
      <c r="IV506" s="59"/>
    </row>
    <row r="507" spans="1:256" s="49" customFormat="1" ht="20.25" customHeight="1" x14ac:dyDescent="0.15">
      <c r="A507" s="55"/>
      <c r="B507" s="55"/>
      <c r="F507" s="136"/>
      <c r="G507" s="136"/>
      <c r="H507" s="136"/>
      <c r="S507" s="57"/>
      <c r="BV507" s="109"/>
      <c r="IS507" s="59"/>
      <c r="IT507" s="59"/>
      <c r="IU507" s="59"/>
      <c r="IV507" s="59"/>
    </row>
    <row r="508" spans="1:256" s="49" customFormat="1" ht="20.25" customHeight="1" x14ac:dyDescent="0.15">
      <c r="A508" s="55"/>
      <c r="B508" s="55"/>
      <c r="F508" s="136"/>
      <c r="G508" s="136"/>
      <c r="H508" s="136"/>
      <c r="S508" s="57"/>
      <c r="BV508" s="109"/>
      <c r="IS508" s="59"/>
      <c r="IT508" s="59"/>
      <c r="IU508" s="59"/>
      <c r="IV508" s="59"/>
    </row>
    <row r="509" spans="1:256" s="49" customFormat="1" ht="20.25" customHeight="1" x14ac:dyDescent="0.15">
      <c r="A509" s="55"/>
      <c r="B509" s="55"/>
      <c r="F509" s="136"/>
      <c r="G509" s="136"/>
      <c r="H509" s="136"/>
      <c r="S509" s="57"/>
      <c r="BV509" s="109"/>
      <c r="IS509" s="59"/>
      <c r="IT509" s="59"/>
      <c r="IU509" s="59"/>
      <c r="IV509" s="59"/>
    </row>
    <row r="510" spans="1:256" s="49" customFormat="1" ht="20.25" customHeight="1" x14ac:dyDescent="0.15">
      <c r="A510" s="55"/>
      <c r="B510" s="55"/>
      <c r="F510" s="136"/>
      <c r="G510" s="136"/>
      <c r="H510" s="136"/>
      <c r="S510" s="57"/>
      <c r="BV510" s="109"/>
      <c r="IS510" s="59"/>
      <c r="IT510" s="59"/>
      <c r="IU510" s="59"/>
      <c r="IV510" s="59"/>
    </row>
    <row r="511" spans="1:256" s="49" customFormat="1" ht="20.25" customHeight="1" x14ac:dyDescent="0.15">
      <c r="A511" s="55"/>
      <c r="B511" s="55"/>
      <c r="F511" s="136"/>
      <c r="G511" s="136"/>
      <c r="H511" s="136"/>
      <c r="S511" s="57"/>
      <c r="BV511" s="109"/>
      <c r="IS511" s="59"/>
      <c r="IT511" s="59"/>
      <c r="IU511" s="59"/>
      <c r="IV511" s="59"/>
    </row>
    <row r="512" spans="1:256" s="49" customFormat="1" ht="20.25" customHeight="1" x14ac:dyDescent="0.15">
      <c r="A512" s="55"/>
      <c r="B512" s="55"/>
      <c r="F512" s="136"/>
      <c r="G512" s="136"/>
      <c r="H512" s="136"/>
      <c r="S512" s="57"/>
      <c r="BV512" s="109"/>
      <c r="IS512" s="59"/>
      <c r="IT512" s="59"/>
      <c r="IU512" s="59"/>
      <c r="IV512" s="59"/>
    </row>
    <row r="513" spans="1:256" s="49" customFormat="1" ht="20.25" customHeight="1" x14ac:dyDescent="0.15">
      <c r="A513" s="55"/>
      <c r="B513" s="55"/>
      <c r="F513" s="136"/>
      <c r="G513" s="136"/>
      <c r="H513" s="136"/>
      <c r="S513" s="57"/>
      <c r="BV513" s="109"/>
      <c r="IS513" s="59"/>
      <c r="IT513" s="59"/>
      <c r="IU513" s="59"/>
      <c r="IV513" s="59"/>
    </row>
    <row r="514" spans="1:256" s="49" customFormat="1" ht="20.25" customHeight="1" x14ac:dyDescent="0.15">
      <c r="A514" s="55"/>
      <c r="B514" s="55"/>
      <c r="F514" s="136"/>
      <c r="G514" s="136"/>
      <c r="H514" s="136"/>
      <c r="S514" s="57"/>
      <c r="BV514" s="109"/>
      <c r="IS514" s="59"/>
      <c r="IT514" s="59"/>
      <c r="IU514" s="59"/>
      <c r="IV514" s="59"/>
    </row>
    <row r="515" spans="1:256" s="49" customFormat="1" ht="20.25" customHeight="1" x14ac:dyDescent="0.15">
      <c r="A515" s="55"/>
      <c r="B515" s="55"/>
      <c r="F515" s="136"/>
      <c r="G515" s="136"/>
      <c r="H515" s="136"/>
      <c r="S515" s="57"/>
      <c r="BV515" s="109"/>
      <c r="IS515" s="59"/>
      <c r="IT515" s="59"/>
      <c r="IU515" s="59"/>
      <c r="IV515" s="59"/>
    </row>
    <row r="516" spans="1:256" s="49" customFormat="1" ht="20.25" customHeight="1" x14ac:dyDescent="0.15">
      <c r="A516" s="55"/>
      <c r="B516" s="55"/>
      <c r="F516" s="136"/>
      <c r="G516" s="136"/>
      <c r="H516" s="136"/>
      <c r="S516" s="57"/>
      <c r="BV516" s="109"/>
      <c r="IS516" s="59"/>
      <c r="IT516" s="59"/>
      <c r="IU516" s="59"/>
      <c r="IV516" s="59"/>
    </row>
    <row r="517" spans="1:256" s="49" customFormat="1" ht="20.25" customHeight="1" x14ac:dyDescent="0.15">
      <c r="A517" s="55"/>
      <c r="B517" s="55"/>
      <c r="F517" s="136"/>
      <c r="G517" s="136"/>
      <c r="H517" s="136"/>
      <c r="S517" s="57"/>
      <c r="BV517" s="109"/>
      <c r="IS517" s="59"/>
      <c r="IT517" s="59"/>
      <c r="IU517" s="59"/>
      <c r="IV517" s="59"/>
    </row>
    <row r="518" spans="1:256" s="49" customFormat="1" ht="20.25" customHeight="1" x14ac:dyDescent="0.15">
      <c r="A518" s="55"/>
      <c r="B518" s="55"/>
      <c r="F518" s="136"/>
      <c r="G518" s="136"/>
      <c r="H518" s="136"/>
      <c r="S518" s="57"/>
      <c r="BV518" s="109"/>
      <c r="IS518" s="59"/>
      <c r="IT518" s="59"/>
      <c r="IU518" s="59"/>
      <c r="IV518" s="59"/>
    </row>
    <row r="519" spans="1:256" s="49" customFormat="1" ht="20.25" customHeight="1" x14ac:dyDescent="0.15">
      <c r="A519" s="55"/>
      <c r="B519" s="55"/>
      <c r="F519" s="136"/>
      <c r="G519" s="136"/>
      <c r="H519" s="136"/>
      <c r="S519" s="57"/>
      <c r="BV519" s="109"/>
      <c r="IS519" s="59"/>
      <c r="IT519" s="59"/>
      <c r="IU519" s="59"/>
      <c r="IV519" s="59"/>
    </row>
    <row r="520" spans="1:256" s="49" customFormat="1" ht="20.25" customHeight="1" x14ac:dyDescent="0.15">
      <c r="A520" s="55"/>
      <c r="B520" s="55"/>
      <c r="F520" s="136"/>
      <c r="G520" s="136"/>
      <c r="H520" s="136"/>
      <c r="S520" s="57"/>
      <c r="BV520" s="109"/>
      <c r="IS520" s="59"/>
      <c r="IT520" s="59"/>
      <c r="IU520" s="59"/>
      <c r="IV520" s="59"/>
    </row>
    <row r="521" spans="1:256" s="49" customFormat="1" ht="20.25" customHeight="1" x14ac:dyDescent="0.15">
      <c r="A521" s="55"/>
      <c r="B521" s="55"/>
      <c r="F521" s="136"/>
      <c r="G521" s="136"/>
      <c r="H521" s="136"/>
      <c r="S521" s="57"/>
      <c r="BV521" s="109"/>
      <c r="IS521" s="59"/>
      <c r="IT521" s="59"/>
      <c r="IU521" s="59"/>
      <c r="IV521" s="59"/>
    </row>
    <row r="522" spans="1:256" s="49" customFormat="1" ht="20.25" customHeight="1" x14ac:dyDescent="0.15">
      <c r="A522" s="55"/>
      <c r="B522" s="55"/>
      <c r="F522" s="136"/>
      <c r="G522" s="136"/>
      <c r="H522" s="136"/>
      <c r="S522" s="57"/>
      <c r="BV522" s="109"/>
      <c r="IS522" s="59"/>
      <c r="IT522" s="59"/>
      <c r="IU522" s="59"/>
      <c r="IV522" s="59"/>
    </row>
    <row r="523" spans="1:256" s="49" customFormat="1" ht="20.25" customHeight="1" x14ac:dyDescent="0.15">
      <c r="A523" s="55"/>
      <c r="B523" s="55"/>
      <c r="F523" s="136"/>
      <c r="G523" s="136"/>
      <c r="H523" s="136"/>
      <c r="S523" s="57"/>
      <c r="BV523" s="109"/>
      <c r="IS523" s="59"/>
      <c r="IT523" s="59"/>
      <c r="IU523" s="59"/>
      <c r="IV523" s="59"/>
    </row>
    <row r="524" spans="1:256" s="49" customFormat="1" ht="20.25" customHeight="1" x14ac:dyDescent="0.15">
      <c r="A524" s="55"/>
      <c r="B524" s="55"/>
      <c r="F524" s="136"/>
      <c r="G524" s="136"/>
      <c r="H524" s="136"/>
      <c r="S524" s="57"/>
      <c r="BV524" s="109"/>
      <c r="IS524" s="59"/>
      <c r="IT524" s="59"/>
      <c r="IU524" s="59"/>
      <c r="IV524" s="59"/>
    </row>
    <row r="525" spans="1:256" s="49" customFormat="1" ht="20.25" customHeight="1" x14ac:dyDescent="0.15">
      <c r="A525" s="55"/>
      <c r="B525" s="55"/>
      <c r="F525" s="136"/>
      <c r="G525" s="136"/>
      <c r="H525" s="136"/>
      <c r="S525" s="57"/>
      <c r="BV525" s="109"/>
      <c r="IS525" s="59"/>
      <c r="IT525" s="59"/>
      <c r="IU525" s="59"/>
      <c r="IV525" s="59"/>
    </row>
    <row r="526" spans="1:256" s="49" customFormat="1" ht="20.25" customHeight="1" x14ac:dyDescent="0.15">
      <c r="A526" s="55"/>
      <c r="B526" s="55"/>
      <c r="F526" s="136"/>
      <c r="G526" s="136"/>
      <c r="H526" s="136"/>
      <c r="S526" s="57"/>
      <c r="BV526" s="109"/>
      <c r="IS526" s="59"/>
      <c r="IT526" s="59"/>
      <c r="IU526" s="59"/>
      <c r="IV526" s="59"/>
    </row>
    <row r="527" spans="1:256" s="49" customFormat="1" ht="20.25" customHeight="1" x14ac:dyDescent="0.15">
      <c r="A527" s="55"/>
      <c r="B527" s="55"/>
      <c r="F527" s="136"/>
      <c r="G527" s="136"/>
      <c r="H527" s="136"/>
      <c r="S527" s="57"/>
      <c r="BV527" s="109"/>
      <c r="IS527" s="59"/>
      <c r="IT527" s="59"/>
      <c r="IU527" s="59"/>
      <c r="IV527" s="59"/>
    </row>
    <row r="528" spans="1:256" s="49" customFormat="1" ht="20.25" customHeight="1" x14ac:dyDescent="0.15">
      <c r="A528" s="55"/>
      <c r="B528" s="55"/>
      <c r="F528" s="136"/>
      <c r="G528" s="136"/>
      <c r="H528" s="136"/>
      <c r="S528" s="57"/>
      <c r="BV528" s="109"/>
      <c r="IS528" s="59"/>
      <c r="IT528" s="59"/>
      <c r="IU528" s="59"/>
      <c r="IV528" s="59"/>
    </row>
    <row r="529" spans="1:256" s="49" customFormat="1" ht="20.25" customHeight="1" x14ac:dyDescent="0.15">
      <c r="A529" s="55"/>
      <c r="B529" s="55"/>
      <c r="F529" s="136"/>
      <c r="G529" s="136"/>
      <c r="H529" s="136"/>
      <c r="S529" s="57"/>
      <c r="BV529" s="109"/>
      <c r="IS529" s="59"/>
      <c r="IT529" s="59"/>
      <c r="IU529" s="59"/>
      <c r="IV529" s="59"/>
    </row>
    <row r="530" spans="1:256" s="49" customFormat="1" ht="20.25" customHeight="1" x14ac:dyDescent="0.15">
      <c r="A530" s="55"/>
      <c r="B530" s="55"/>
      <c r="F530" s="136"/>
      <c r="G530" s="136"/>
      <c r="H530" s="136"/>
      <c r="S530" s="57"/>
      <c r="BV530" s="109"/>
      <c r="IS530" s="59"/>
      <c r="IT530" s="59"/>
      <c r="IU530" s="59"/>
      <c r="IV530" s="59"/>
    </row>
    <row r="531" spans="1:256" s="49" customFormat="1" ht="20.25" customHeight="1" x14ac:dyDescent="0.15">
      <c r="A531" s="55"/>
      <c r="B531" s="55"/>
      <c r="F531" s="136"/>
      <c r="G531" s="136"/>
      <c r="H531" s="136"/>
      <c r="S531" s="57"/>
      <c r="BV531" s="109"/>
      <c r="IS531" s="59"/>
      <c r="IT531" s="59"/>
      <c r="IU531" s="59"/>
      <c r="IV531" s="59"/>
    </row>
    <row r="532" spans="1:256" s="49" customFormat="1" ht="20.25" customHeight="1" x14ac:dyDescent="0.15">
      <c r="A532" s="55"/>
      <c r="B532" s="55"/>
      <c r="F532" s="136"/>
      <c r="G532" s="136"/>
      <c r="H532" s="136"/>
      <c r="S532" s="57"/>
      <c r="BV532" s="109"/>
      <c r="IS532" s="59"/>
      <c r="IT532" s="59"/>
      <c r="IU532" s="59"/>
      <c r="IV532" s="59"/>
    </row>
    <row r="533" spans="1:256" s="49" customFormat="1" ht="20.25" customHeight="1" x14ac:dyDescent="0.15">
      <c r="A533" s="55"/>
      <c r="B533" s="55"/>
      <c r="F533" s="136"/>
      <c r="G533" s="136"/>
      <c r="H533" s="136"/>
      <c r="S533" s="57"/>
      <c r="BV533" s="109"/>
      <c r="IS533" s="59"/>
      <c r="IT533" s="59"/>
      <c r="IU533" s="59"/>
      <c r="IV533" s="59"/>
    </row>
    <row r="534" spans="1:256" s="49" customFormat="1" ht="20.25" customHeight="1" x14ac:dyDescent="0.15">
      <c r="A534" s="55"/>
      <c r="B534" s="55"/>
      <c r="F534" s="136"/>
      <c r="G534" s="136"/>
      <c r="H534" s="136"/>
      <c r="S534" s="57"/>
      <c r="BV534" s="109"/>
      <c r="IS534" s="59"/>
      <c r="IT534" s="59"/>
      <c r="IU534" s="59"/>
      <c r="IV534" s="59"/>
    </row>
    <row r="535" spans="1:256" s="49" customFormat="1" ht="20.25" customHeight="1" x14ac:dyDescent="0.15">
      <c r="A535" s="55"/>
      <c r="B535" s="55"/>
      <c r="F535" s="136"/>
      <c r="G535" s="136"/>
      <c r="H535" s="136"/>
      <c r="S535" s="57"/>
      <c r="BV535" s="109"/>
      <c r="IS535" s="59"/>
      <c r="IT535" s="59"/>
      <c r="IU535" s="59"/>
      <c r="IV535" s="59"/>
    </row>
    <row r="536" spans="1:256" s="49" customFormat="1" ht="20.25" customHeight="1" x14ac:dyDescent="0.15">
      <c r="A536" s="55"/>
      <c r="B536" s="55"/>
      <c r="F536" s="136"/>
      <c r="G536" s="136"/>
      <c r="H536" s="136"/>
      <c r="S536" s="57"/>
      <c r="BV536" s="109"/>
      <c r="IS536" s="59"/>
      <c r="IT536" s="59"/>
      <c r="IU536" s="59"/>
      <c r="IV536" s="59"/>
    </row>
    <row r="537" spans="1:256" s="49" customFormat="1" ht="20.25" customHeight="1" x14ac:dyDescent="0.15">
      <c r="A537" s="55"/>
      <c r="B537" s="55"/>
      <c r="F537" s="136"/>
      <c r="G537" s="136"/>
      <c r="H537" s="136"/>
      <c r="S537" s="57"/>
      <c r="BV537" s="109"/>
      <c r="IS537" s="59"/>
      <c r="IT537" s="59"/>
      <c r="IU537" s="59"/>
      <c r="IV537" s="59"/>
    </row>
    <row r="538" spans="1:256" s="49" customFormat="1" ht="20.25" customHeight="1" x14ac:dyDescent="0.15">
      <c r="A538" s="55"/>
      <c r="B538" s="55"/>
      <c r="F538" s="136"/>
      <c r="G538" s="136"/>
      <c r="H538" s="136"/>
      <c r="S538" s="57"/>
      <c r="BV538" s="109"/>
      <c r="IS538" s="59"/>
      <c r="IT538" s="59"/>
      <c r="IU538" s="59"/>
      <c r="IV538" s="59"/>
    </row>
    <row r="539" spans="1:256" s="49" customFormat="1" ht="20.25" customHeight="1" x14ac:dyDescent="0.15">
      <c r="A539" s="55"/>
      <c r="B539" s="55"/>
      <c r="F539" s="136"/>
      <c r="G539" s="136"/>
      <c r="H539" s="136"/>
      <c r="S539" s="57"/>
      <c r="BV539" s="109"/>
      <c r="IS539" s="59"/>
      <c r="IT539" s="59"/>
      <c r="IU539" s="59"/>
      <c r="IV539" s="59"/>
    </row>
    <row r="540" spans="1:256" s="49" customFormat="1" ht="20.25" customHeight="1" x14ac:dyDescent="0.15">
      <c r="A540" s="55"/>
      <c r="B540" s="55"/>
      <c r="F540" s="136"/>
      <c r="G540" s="136"/>
      <c r="H540" s="136"/>
      <c r="S540" s="57"/>
      <c r="BV540" s="109"/>
      <c r="IS540" s="59"/>
      <c r="IT540" s="59"/>
      <c r="IU540" s="59"/>
      <c r="IV540" s="59"/>
    </row>
    <row r="541" spans="1:256" s="49" customFormat="1" ht="20.25" customHeight="1" x14ac:dyDescent="0.15">
      <c r="A541" s="55"/>
      <c r="B541" s="55"/>
      <c r="F541" s="136"/>
      <c r="G541" s="136"/>
      <c r="H541" s="136"/>
      <c r="S541" s="57"/>
      <c r="BV541" s="109"/>
      <c r="IS541" s="59"/>
      <c r="IT541" s="59"/>
      <c r="IU541" s="59"/>
      <c r="IV541" s="59"/>
    </row>
    <row r="542" spans="1:256" s="49" customFormat="1" ht="20.25" customHeight="1" x14ac:dyDescent="0.15">
      <c r="A542" s="55"/>
      <c r="B542" s="55"/>
      <c r="F542" s="136"/>
      <c r="G542" s="136"/>
      <c r="H542" s="136"/>
      <c r="S542" s="57"/>
      <c r="BV542" s="109"/>
      <c r="IS542" s="59"/>
      <c r="IT542" s="59"/>
      <c r="IU542" s="59"/>
      <c r="IV542" s="59"/>
    </row>
    <row r="543" spans="1:256" s="49" customFormat="1" ht="20.25" customHeight="1" x14ac:dyDescent="0.15">
      <c r="A543" s="55"/>
      <c r="B543" s="55"/>
      <c r="F543" s="136"/>
      <c r="G543" s="136"/>
      <c r="H543" s="136"/>
      <c r="S543" s="57"/>
      <c r="BV543" s="109"/>
      <c r="IS543" s="59"/>
      <c r="IT543" s="59"/>
      <c r="IU543" s="59"/>
      <c r="IV543" s="59"/>
    </row>
    <row r="544" spans="1:256" s="49" customFormat="1" ht="20.25" customHeight="1" x14ac:dyDescent="0.15">
      <c r="A544" s="55"/>
      <c r="B544" s="55"/>
      <c r="F544" s="136"/>
      <c r="G544" s="136"/>
      <c r="H544" s="136"/>
      <c r="S544" s="57"/>
      <c r="BV544" s="109"/>
      <c r="IS544" s="59"/>
      <c r="IT544" s="59"/>
      <c r="IU544" s="59"/>
      <c r="IV544" s="59"/>
    </row>
    <row r="545" spans="1:256" s="49" customFormat="1" ht="20.25" customHeight="1" x14ac:dyDescent="0.15">
      <c r="A545" s="55"/>
      <c r="B545" s="55"/>
      <c r="F545" s="136"/>
      <c r="G545" s="136"/>
      <c r="H545" s="136"/>
      <c r="S545" s="57"/>
      <c r="BV545" s="109"/>
      <c r="IS545" s="59"/>
      <c r="IT545" s="59"/>
      <c r="IU545" s="59"/>
      <c r="IV545" s="59"/>
    </row>
    <row r="546" spans="1:256" s="49" customFormat="1" ht="20.25" customHeight="1" x14ac:dyDescent="0.15">
      <c r="A546" s="55"/>
      <c r="B546" s="55"/>
      <c r="F546" s="136"/>
      <c r="G546" s="136"/>
      <c r="H546" s="136"/>
      <c r="S546" s="57"/>
      <c r="BV546" s="109"/>
      <c r="IS546" s="59"/>
      <c r="IT546" s="59"/>
      <c r="IU546" s="59"/>
      <c r="IV546" s="59"/>
    </row>
    <row r="547" spans="1:256" s="49" customFormat="1" ht="20.25" customHeight="1" x14ac:dyDescent="0.15">
      <c r="A547" s="55"/>
      <c r="B547" s="55"/>
      <c r="F547" s="136"/>
      <c r="G547" s="136"/>
      <c r="H547" s="136"/>
      <c r="S547" s="57"/>
      <c r="BV547" s="109"/>
      <c r="IS547" s="59"/>
      <c r="IT547" s="59"/>
      <c r="IU547" s="59"/>
      <c r="IV547" s="59"/>
    </row>
    <row r="548" spans="1:256" s="49" customFormat="1" ht="20.25" customHeight="1" x14ac:dyDescent="0.15">
      <c r="A548" s="55"/>
      <c r="B548" s="55"/>
      <c r="F548" s="136"/>
      <c r="G548" s="136"/>
      <c r="H548" s="136"/>
      <c r="S548" s="57"/>
      <c r="BV548" s="109"/>
      <c r="IS548" s="59"/>
      <c r="IT548" s="59"/>
      <c r="IU548" s="59"/>
      <c r="IV548" s="59"/>
    </row>
    <row r="549" spans="1:256" s="49" customFormat="1" ht="20.25" customHeight="1" x14ac:dyDescent="0.15">
      <c r="A549" s="55"/>
      <c r="B549" s="55"/>
      <c r="F549" s="136"/>
      <c r="G549" s="136"/>
      <c r="H549" s="136"/>
      <c r="S549" s="57"/>
      <c r="BV549" s="109"/>
      <c r="IS549" s="59"/>
      <c r="IT549" s="59"/>
      <c r="IU549" s="59"/>
      <c r="IV549" s="59"/>
    </row>
    <row r="550" spans="1:256" s="49" customFormat="1" ht="20.25" customHeight="1" x14ac:dyDescent="0.15">
      <c r="A550" s="55"/>
      <c r="B550" s="55"/>
      <c r="F550" s="136"/>
      <c r="G550" s="136"/>
      <c r="H550" s="136"/>
      <c r="S550" s="57"/>
      <c r="BV550" s="109"/>
      <c r="IS550" s="59"/>
      <c r="IT550" s="59"/>
      <c r="IU550" s="59"/>
      <c r="IV550" s="59"/>
    </row>
    <row r="551" spans="1:256" s="49" customFormat="1" ht="20.25" customHeight="1" x14ac:dyDescent="0.15">
      <c r="A551" s="55"/>
      <c r="B551" s="55"/>
      <c r="F551" s="136"/>
      <c r="G551" s="136"/>
      <c r="H551" s="136"/>
      <c r="S551" s="57"/>
      <c r="BV551" s="109"/>
      <c r="IS551" s="59"/>
      <c r="IT551" s="59"/>
      <c r="IU551" s="59"/>
      <c r="IV551" s="59"/>
    </row>
    <row r="552" spans="1:256" s="49" customFormat="1" ht="20.25" customHeight="1" x14ac:dyDescent="0.15">
      <c r="A552" s="55"/>
      <c r="B552" s="55"/>
      <c r="F552" s="136"/>
      <c r="G552" s="136"/>
      <c r="H552" s="136"/>
      <c r="S552" s="57"/>
      <c r="BV552" s="109"/>
      <c r="IS552" s="59"/>
      <c r="IT552" s="59"/>
      <c r="IU552" s="59"/>
      <c r="IV552" s="59"/>
    </row>
    <row r="553" spans="1:256" s="49" customFormat="1" ht="20.25" customHeight="1" x14ac:dyDescent="0.15">
      <c r="A553" s="55"/>
      <c r="B553" s="55"/>
      <c r="F553" s="136"/>
      <c r="G553" s="136"/>
      <c r="H553" s="136"/>
      <c r="S553" s="57"/>
      <c r="BV553" s="109"/>
      <c r="IS553" s="59"/>
      <c r="IT553" s="59"/>
      <c r="IU553" s="59"/>
      <c r="IV553" s="59"/>
    </row>
    <row r="554" spans="1:256" s="49" customFormat="1" ht="20.25" customHeight="1" x14ac:dyDescent="0.15">
      <c r="A554" s="55"/>
      <c r="B554" s="55"/>
      <c r="F554" s="136"/>
      <c r="G554" s="136"/>
      <c r="H554" s="136"/>
      <c r="S554" s="57"/>
      <c r="BV554" s="109"/>
      <c r="IS554" s="59"/>
      <c r="IT554" s="59"/>
      <c r="IU554" s="59"/>
      <c r="IV554" s="59"/>
    </row>
    <row r="555" spans="1:256" s="49" customFormat="1" ht="20.25" customHeight="1" x14ac:dyDescent="0.15">
      <c r="A555" s="55"/>
      <c r="B555" s="55"/>
      <c r="F555" s="136"/>
      <c r="G555" s="136"/>
      <c r="H555" s="136"/>
      <c r="S555" s="57"/>
      <c r="BV555" s="109"/>
      <c r="IS555" s="59"/>
      <c r="IT555" s="59"/>
      <c r="IU555" s="59"/>
      <c r="IV555" s="59"/>
    </row>
    <row r="556" spans="1:256" s="49" customFormat="1" ht="20.25" customHeight="1" x14ac:dyDescent="0.15">
      <c r="A556" s="55"/>
      <c r="B556" s="55"/>
      <c r="F556" s="136"/>
      <c r="G556" s="136"/>
      <c r="H556" s="136"/>
      <c r="S556" s="57"/>
      <c r="BV556" s="109"/>
      <c r="IS556" s="59"/>
      <c r="IT556" s="59"/>
      <c r="IU556" s="59"/>
      <c r="IV556" s="59"/>
    </row>
    <row r="557" spans="1:256" s="49" customFormat="1" ht="20.25" customHeight="1" x14ac:dyDescent="0.15">
      <c r="A557" s="55"/>
      <c r="B557" s="55"/>
      <c r="F557" s="136"/>
      <c r="G557" s="136"/>
      <c r="H557" s="136"/>
      <c r="S557" s="57"/>
      <c r="BV557" s="109"/>
      <c r="IS557" s="59"/>
      <c r="IT557" s="59"/>
      <c r="IU557" s="59"/>
      <c r="IV557" s="59"/>
    </row>
    <row r="558" spans="1:256" s="49" customFormat="1" ht="20.25" customHeight="1" x14ac:dyDescent="0.15">
      <c r="A558" s="55"/>
      <c r="B558" s="55"/>
      <c r="F558" s="136"/>
      <c r="G558" s="136"/>
      <c r="H558" s="136"/>
      <c r="S558" s="57"/>
      <c r="BV558" s="109"/>
      <c r="IS558" s="59"/>
      <c r="IT558" s="59"/>
      <c r="IU558" s="59"/>
      <c r="IV558" s="59"/>
    </row>
    <row r="559" spans="1:256" s="49" customFormat="1" ht="20.25" customHeight="1" x14ac:dyDescent="0.15">
      <c r="A559" s="55"/>
      <c r="B559" s="55"/>
      <c r="F559" s="136"/>
      <c r="G559" s="136"/>
      <c r="H559" s="136"/>
      <c r="S559" s="57"/>
      <c r="BV559" s="109"/>
      <c r="IS559" s="59"/>
      <c r="IT559" s="59"/>
      <c r="IU559" s="59"/>
      <c r="IV559" s="59"/>
    </row>
    <row r="560" spans="1:256" s="49" customFormat="1" ht="20.25" customHeight="1" x14ac:dyDescent="0.15">
      <c r="A560" s="55"/>
      <c r="B560" s="55"/>
      <c r="F560" s="136"/>
      <c r="G560" s="136"/>
      <c r="H560" s="136"/>
      <c r="S560" s="57"/>
      <c r="BV560" s="109"/>
      <c r="IS560" s="59"/>
      <c r="IT560" s="59"/>
      <c r="IU560" s="59"/>
      <c r="IV560" s="59"/>
    </row>
    <row r="561" spans="1:256" s="49" customFormat="1" ht="20.25" customHeight="1" x14ac:dyDescent="0.15">
      <c r="A561" s="55"/>
      <c r="B561" s="55"/>
      <c r="F561" s="136"/>
      <c r="G561" s="136"/>
      <c r="H561" s="136"/>
      <c r="S561" s="57"/>
      <c r="BV561" s="109"/>
      <c r="IS561" s="59"/>
      <c r="IT561" s="59"/>
      <c r="IU561" s="59"/>
      <c r="IV561" s="59"/>
    </row>
    <row r="562" spans="1:256" s="49" customFormat="1" ht="20.25" customHeight="1" x14ac:dyDescent="0.15">
      <c r="A562" s="55"/>
      <c r="B562" s="55"/>
      <c r="F562" s="136"/>
      <c r="G562" s="136"/>
      <c r="H562" s="136"/>
      <c r="S562" s="57"/>
      <c r="BV562" s="109"/>
      <c r="IS562" s="59"/>
      <c r="IT562" s="59"/>
      <c r="IU562" s="59"/>
      <c r="IV562" s="59"/>
    </row>
    <row r="563" spans="1:256" s="49" customFormat="1" ht="20.25" customHeight="1" x14ac:dyDescent="0.15">
      <c r="A563" s="55"/>
      <c r="B563" s="55"/>
      <c r="F563" s="136"/>
      <c r="G563" s="136"/>
      <c r="H563" s="136"/>
      <c r="S563" s="57"/>
      <c r="BV563" s="109"/>
      <c r="IS563" s="59"/>
      <c r="IT563" s="59"/>
      <c r="IU563" s="59"/>
      <c r="IV563" s="59"/>
    </row>
    <row r="564" spans="1:256" s="49" customFormat="1" ht="20.25" customHeight="1" x14ac:dyDescent="0.15">
      <c r="A564" s="55"/>
      <c r="B564" s="55"/>
      <c r="F564" s="136"/>
      <c r="G564" s="136"/>
      <c r="H564" s="136"/>
      <c r="S564" s="57"/>
      <c r="BV564" s="109"/>
      <c r="IS564" s="59"/>
      <c r="IT564" s="59"/>
      <c r="IU564" s="59"/>
      <c r="IV564" s="59"/>
    </row>
    <row r="565" spans="1:256" s="49" customFormat="1" ht="20.25" customHeight="1" x14ac:dyDescent="0.15">
      <c r="A565" s="55"/>
      <c r="B565" s="55"/>
      <c r="F565" s="136"/>
      <c r="G565" s="136"/>
      <c r="H565" s="136"/>
      <c r="S565" s="57"/>
      <c r="BV565" s="109"/>
      <c r="IS565" s="59"/>
      <c r="IT565" s="59"/>
      <c r="IU565" s="59"/>
      <c r="IV565" s="59"/>
    </row>
    <row r="566" spans="1:256" s="49" customFormat="1" ht="20.25" customHeight="1" x14ac:dyDescent="0.15">
      <c r="A566" s="55"/>
      <c r="B566" s="55"/>
      <c r="F566" s="136"/>
      <c r="G566" s="136"/>
      <c r="H566" s="136"/>
      <c r="S566" s="57"/>
      <c r="BV566" s="109"/>
      <c r="IS566" s="59"/>
      <c r="IT566" s="59"/>
      <c r="IU566" s="59"/>
      <c r="IV566" s="59"/>
    </row>
    <row r="567" spans="1:256" s="49" customFormat="1" ht="20.25" customHeight="1" x14ac:dyDescent="0.15">
      <c r="A567" s="55"/>
      <c r="B567" s="55"/>
      <c r="F567" s="136"/>
      <c r="G567" s="136"/>
      <c r="H567" s="136"/>
      <c r="S567" s="57"/>
      <c r="BV567" s="109"/>
      <c r="IS567" s="59"/>
      <c r="IT567" s="59"/>
      <c r="IU567" s="59"/>
      <c r="IV567" s="59"/>
    </row>
    <row r="568" spans="1:256" s="49" customFormat="1" ht="20.25" customHeight="1" x14ac:dyDescent="0.15">
      <c r="A568" s="55"/>
      <c r="B568" s="55"/>
      <c r="F568" s="136"/>
      <c r="G568" s="136"/>
      <c r="H568" s="136"/>
      <c r="S568" s="57"/>
      <c r="BV568" s="109"/>
      <c r="IS568" s="59"/>
      <c r="IT568" s="59"/>
      <c r="IU568" s="59"/>
      <c r="IV568" s="59"/>
    </row>
    <row r="569" spans="1:256" s="49" customFormat="1" ht="20.25" customHeight="1" x14ac:dyDescent="0.15">
      <c r="A569" s="55"/>
      <c r="B569" s="55"/>
      <c r="F569" s="136"/>
      <c r="G569" s="136"/>
      <c r="H569" s="136"/>
      <c r="S569" s="57"/>
      <c r="BV569" s="109"/>
      <c r="IS569" s="59"/>
      <c r="IT569" s="59"/>
      <c r="IU569" s="59"/>
      <c r="IV569" s="59"/>
    </row>
    <row r="570" spans="1:256" s="49" customFormat="1" ht="20.25" customHeight="1" x14ac:dyDescent="0.15">
      <c r="A570" s="55"/>
      <c r="B570" s="55"/>
      <c r="F570" s="136"/>
      <c r="G570" s="136"/>
      <c r="H570" s="136"/>
      <c r="S570" s="57"/>
      <c r="BV570" s="109"/>
      <c r="IS570" s="59"/>
      <c r="IT570" s="59"/>
      <c r="IU570" s="59"/>
      <c r="IV570" s="59"/>
    </row>
    <row r="571" spans="1:256" s="49" customFormat="1" ht="20.25" customHeight="1" x14ac:dyDescent="0.15">
      <c r="A571" s="55"/>
      <c r="B571" s="55"/>
      <c r="F571" s="136"/>
      <c r="G571" s="136"/>
      <c r="H571" s="136"/>
      <c r="S571" s="57"/>
      <c r="BV571" s="109"/>
      <c r="IS571" s="59"/>
      <c r="IT571" s="59"/>
      <c r="IU571" s="59"/>
      <c r="IV571" s="59"/>
    </row>
    <row r="572" spans="1:256" s="49" customFormat="1" ht="20.25" customHeight="1" x14ac:dyDescent="0.15">
      <c r="A572" s="55"/>
      <c r="B572" s="55"/>
      <c r="F572" s="136"/>
      <c r="G572" s="136"/>
      <c r="H572" s="136"/>
      <c r="S572" s="57"/>
      <c r="BV572" s="109"/>
      <c r="IS572" s="59"/>
      <c r="IT572" s="59"/>
      <c r="IU572" s="59"/>
      <c r="IV572" s="59"/>
    </row>
    <row r="573" spans="1:256" s="49" customFormat="1" ht="20.25" customHeight="1" x14ac:dyDescent="0.15">
      <c r="A573" s="55"/>
      <c r="B573" s="55"/>
      <c r="F573" s="136"/>
      <c r="G573" s="136"/>
      <c r="H573" s="136"/>
      <c r="S573" s="57"/>
      <c r="BV573" s="109"/>
      <c r="IS573" s="59"/>
      <c r="IT573" s="59"/>
      <c r="IU573" s="59"/>
      <c r="IV573" s="59"/>
    </row>
    <row r="574" spans="1:256" s="49" customFormat="1" ht="20.25" customHeight="1" x14ac:dyDescent="0.15">
      <c r="A574" s="55"/>
      <c r="B574" s="55"/>
      <c r="F574" s="136"/>
      <c r="G574" s="136"/>
      <c r="H574" s="136"/>
      <c r="S574" s="57"/>
      <c r="BV574" s="109"/>
      <c r="IS574" s="59"/>
      <c r="IT574" s="59"/>
      <c r="IU574" s="59"/>
      <c r="IV574" s="59"/>
    </row>
    <row r="575" spans="1:256" s="49" customFormat="1" ht="20.25" customHeight="1" x14ac:dyDescent="0.15">
      <c r="A575" s="55"/>
      <c r="B575" s="55"/>
      <c r="F575" s="136"/>
      <c r="G575" s="136"/>
      <c r="H575" s="136"/>
      <c r="S575" s="57"/>
      <c r="BV575" s="58"/>
      <c r="IS575" s="59"/>
      <c r="IT575" s="59"/>
      <c r="IU575" s="59"/>
      <c r="IV575" s="59"/>
    </row>
    <row r="576" spans="1:256" s="49" customFormat="1" ht="20.25" customHeight="1" x14ac:dyDescent="0.15">
      <c r="A576" s="55"/>
      <c r="B576" s="55"/>
      <c r="F576" s="136"/>
      <c r="G576" s="136"/>
      <c r="H576" s="136"/>
      <c r="S576" s="57"/>
      <c r="BV576" s="58"/>
      <c r="IS576" s="59"/>
      <c r="IT576" s="59"/>
      <c r="IU576" s="59"/>
      <c r="IV576" s="59"/>
    </row>
    <row r="577" spans="1:256" s="49" customFormat="1" ht="20.25" customHeight="1" x14ac:dyDescent="0.15">
      <c r="A577" s="55"/>
      <c r="B577" s="55"/>
      <c r="F577" s="136"/>
      <c r="G577" s="136"/>
      <c r="H577" s="136"/>
      <c r="S577" s="57"/>
      <c r="BV577" s="58"/>
      <c r="IS577" s="59"/>
      <c r="IT577" s="59"/>
      <c r="IU577" s="59"/>
      <c r="IV577" s="59"/>
    </row>
    <row r="578" spans="1:256" s="49" customFormat="1" ht="20.25" customHeight="1" x14ac:dyDescent="0.15">
      <c r="A578" s="55"/>
      <c r="B578" s="55"/>
      <c r="F578" s="136"/>
      <c r="G578" s="136"/>
      <c r="H578" s="136"/>
      <c r="S578" s="57"/>
      <c r="BV578" s="58"/>
      <c r="IS578" s="59"/>
      <c r="IT578" s="59"/>
      <c r="IU578" s="59"/>
      <c r="IV578" s="59"/>
    </row>
    <row r="579" spans="1:256" s="49" customFormat="1" ht="20.25" customHeight="1" x14ac:dyDescent="0.15">
      <c r="A579" s="55"/>
      <c r="B579" s="55"/>
      <c r="F579" s="136"/>
      <c r="G579" s="136"/>
      <c r="H579" s="136"/>
      <c r="S579" s="57"/>
      <c r="BV579" s="58"/>
      <c r="IS579" s="59"/>
      <c r="IT579" s="59"/>
      <c r="IU579" s="59"/>
      <c r="IV579" s="59"/>
    </row>
    <row r="580" spans="1:256" s="49" customFormat="1" ht="20.25" customHeight="1" x14ac:dyDescent="0.15">
      <c r="A580" s="55"/>
      <c r="B580" s="55"/>
      <c r="F580" s="136"/>
      <c r="G580" s="136"/>
      <c r="H580" s="136"/>
      <c r="S580" s="57"/>
      <c r="BV580" s="58"/>
      <c r="IS580" s="59"/>
      <c r="IT580" s="59"/>
      <c r="IU580" s="59"/>
      <c r="IV580" s="59"/>
    </row>
    <row r="581" spans="1:256" s="49" customFormat="1" ht="20.25" customHeight="1" x14ac:dyDescent="0.15">
      <c r="A581" s="55"/>
      <c r="B581" s="55"/>
      <c r="F581" s="136"/>
      <c r="G581" s="136"/>
      <c r="H581" s="136"/>
      <c r="S581" s="57"/>
      <c r="BV581" s="58"/>
      <c r="IS581" s="59"/>
      <c r="IT581" s="59"/>
      <c r="IU581" s="59"/>
      <c r="IV581" s="59"/>
    </row>
    <row r="582" spans="1:256" s="49" customFormat="1" ht="20.25" customHeight="1" x14ac:dyDescent="0.15">
      <c r="A582" s="55"/>
      <c r="B582" s="55"/>
      <c r="F582" s="136"/>
      <c r="G582" s="136"/>
      <c r="H582" s="136"/>
      <c r="S582" s="57"/>
      <c r="BV582" s="58"/>
      <c r="IS582" s="59"/>
      <c r="IT582" s="59"/>
      <c r="IU582" s="59"/>
      <c r="IV582" s="59"/>
    </row>
    <row r="583" spans="1:256" s="49" customFormat="1" ht="20.25" customHeight="1" x14ac:dyDescent="0.15">
      <c r="A583" s="55"/>
      <c r="B583" s="55"/>
      <c r="F583" s="136"/>
      <c r="G583" s="136"/>
      <c r="H583" s="136"/>
      <c r="S583" s="57"/>
      <c r="BV583" s="58"/>
      <c r="IS583" s="59"/>
      <c r="IT583" s="59"/>
      <c r="IU583" s="59"/>
      <c r="IV583" s="59"/>
    </row>
    <row r="584" spans="1:256" s="49" customFormat="1" ht="20.25" customHeight="1" x14ac:dyDescent="0.15">
      <c r="A584" s="55"/>
      <c r="B584" s="55"/>
      <c r="F584" s="136"/>
      <c r="G584" s="136"/>
      <c r="H584" s="136"/>
      <c r="S584" s="57"/>
      <c r="BV584" s="58"/>
      <c r="IS584" s="59"/>
      <c r="IT584" s="59"/>
      <c r="IU584" s="59"/>
      <c r="IV584" s="59"/>
    </row>
    <row r="585" spans="1:256" s="49" customFormat="1" ht="20.25" customHeight="1" x14ac:dyDescent="0.15">
      <c r="A585" s="55"/>
      <c r="B585" s="55"/>
      <c r="F585" s="136"/>
      <c r="G585" s="136"/>
      <c r="H585" s="136"/>
      <c r="S585" s="57"/>
      <c r="BV585" s="58"/>
      <c r="IS585" s="59"/>
      <c r="IT585" s="59"/>
      <c r="IU585" s="59"/>
      <c r="IV585" s="59"/>
    </row>
    <row r="586" spans="1:256" s="49" customFormat="1" ht="20.25" customHeight="1" x14ac:dyDescent="0.15">
      <c r="A586" s="55"/>
      <c r="B586" s="55"/>
      <c r="F586" s="136"/>
      <c r="G586" s="136"/>
      <c r="H586" s="136"/>
      <c r="S586" s="57"/>
      <c r="BV586" s="58"/>
      <c r="IS586" s="59"/>
      <c r="IT586" s="59"/>
      <c r="IU586" s="59"/>
      <c r="IV586" s="59"/>
    </row>
    <row r="587" spans="1:256" s="49" customFormat="1" ht="20.25" customHeight="1" x14ac:dyDescent="0.15">
      <c r="A587" s="55"/>
      <c r="B587" s="55"/>
      <c r="F587" s="136"/>
      <c r="G587" s="136"/>
      <c r="H587" s="136"/>
      <c r="IS587" s="59"/>
      <c r="IT587" s="59"/>
      <c r="IU587" s="59"/>
      <c r="IV587" s="59"/>
    </row>
    <row r="588" spans="1:256" s="49" customFormat="1" ht="20.25" customHeight="1" x14ac:dyDescent="0.15">
      <c r="A588" s="55"/>
      <c r="B588" s="55"/>
      <c r="F588" s="136"/>
      <c r="G588" s="136"/>
      <c r="H588" s="136"/>
      <c r="IS588" s="59"/>
      <c r="IT588" s="59"/>
      <c r="IU588" s="59"/>
      <c r="IV588" s="59"/>
    </row>
    <row r="589" spans="1:256" s="49" customFormat="1" ht="20.25" customHeight="1" x14ac:dyDescent="0.15">
      <c r="A589" s="55"/>
      <c r="B589" s="55"/>
      <c r="F589" s="136"/>
      <c r="G589" s="136"/>
      <c r="H589" s="136"/>
      <c r="IS589" s="59"/>
      <c r="IT589" s="59"/>
      <c r="IU589" s="59"/>
      <c r="IV589" s="59"/>
    </row>
    <row r="590" spans="1:256" s="49" customFormat="1" ht="20.25" customHeight="1" x14ac:dyDescent="0.15">
      <c r="A590" s="55"/>
      <c r="B590" s="55"/>
      <c r="F590" s="136"/>
      <c r="G590" s="136"/>
      <c r="H590" s="136"/>
      <c r="IS590" s="59"/>
      <c r="IT590" s="59"/>
      <c r="IU590" s="59"/>
      <c r="IV590" s="59"/>
    </row>
    <row r="591" spans="1:256" s="49" customFormat="1" ht="20.25" customHeight="1" x14ac:dyDescent="0.15">
      <c r="A591" s="55"/>
      <c r="B591" s="55"/>
      <c r="F591" s="136"/>
      <c r="G591" s="136"/>
      <c r="H591" s="136"/>
      <c r="IS591" s="59"/>
      <c r="IT591" s="59"/>
      <c r="IU591" s="59"/>
      <c r="IV591" s="59"/>
    </row>
    <row r="592" spans="1:256" s="49" customFormat="1" ht="20.25" customHeight="1" x14ac:dyDescent="0.15">
      <c r="A592" s="55"/>
      <c r="B592" s="55"/>
      <c r="F592" s="136"/>
      <c r="G592" s="136"/>
      <c r="H592" s="136"/>
      <c r="IS592" s="59"/>
      <c r="IT592" s="59"/>
      <c r="IU592" s="59"/>
      <c r="IV592" s="59"/>
    </row>
  </sheetData>
  <autoFilter ref="A6:BV399"/>
  <mergeCells count="53">
    <mergeCell ref="L5:P5"/>
    <mergeCell ref="Q5:U5"/>
    <mergeCell ref="A3:A6"/>
    <mergeCell ref="A7:A48"/>
    <mergeCell ref="A1:BV1"/>
    <mergeCell ref="A2:BV2"/>
    <mergeCell ref="L3:AH3"/>
    <mergeCell ref="AI3:AP3"/>
    <mergeCell ref="L4:U4"/>
    <mergeCell ref="AM4:AP4"/>
    <mergeCell ref="AL4:AL6"/>
    <mergeCell ref="AM5:AM6"/>
    <mergeCell ref="AN5:AN6"/>
    <mergeCell ref="AO5:AO6"/>
    <mergeCell ref="AP5:AP6"/>
    <mergeCell ref="AQ3:AT5"/>
    <mergeCell ref="A49:A71"/>
    <mergeCell ref="A72:A93"/>
    <mergeCell ref="A94:A112"/>
    <mergeCell ref="A113:A127"/>
    <mergeCell ref="A128:A144"/>
    <mergeCell ref="A272:A287"/>
    <mergeCell ref="A288:A299"/>
    <mergeCell ref="A145:A156"/>
    <mergeCell ref="A157:A179"/>
    <mergeCell ref="A180:A198"/>
    <mergeCell ref="A199:A207"/>
    <mergeCell ref="A208:A223"/>
    <mergeCell ref="A353:A392"/>
    <mergeCell ref="B3:B6"/>
    <mergeCell ref="AI4:AI6"/>
    <mergeCell ref="AJ4:AJ6"/>
    <mergeCell ref="AK4:AK6"/>
    <mergeCell ref="C3:G5"/>
    <mergeCell ref="H3:K5"/>
    <mergeCell ref="V4:Z5"/>
    <mergeCell ref="A300:A305"/>
    <mergeCell ref="A306:A311"/>
    <mergeCell ref="A312:A328"/>
    <mergeCell ref="A329:A341"/>
    <mergeCell ref="A342:A352"/>
    <mergeCell ref="A224:A244"/>
    <mergeCell ref="A245:A257"/>
    <mergeCell ref="A258:A271"/>
    <mergeCell ref="BK3:BN5"/>
    <mergeCell ref="BO3:BR5"/>
    <mergeCell ref="BS3:BV5"/>
    <mergeCell ref="AA4:AD5"/>
    <mergeCell ref="AE4:AH5"/>
    <mergeCell ref="AU3:AX5"/>
    <mergeCell ref="AY3:BB5"/>
    <mergeCell ref="BC3:BF5"/>
    <mergeCell ref="BG3:BJ5"/>
  </mergeCells>
  <phoneticPr fontId="13" type="noConversion"/>
  <conditionalFormatting sqref="F25">
    <cfRule type="cellIs" dxfId="121" priority="84" stopIfTrue="1" operator="lessThan">
      <formula>0</formula>
    </cfRule>
  </conditionalFormatting>
  <conditionalFormatting sqref="J25">
    <cfRule type="cellIs" dxfId="120" priority="83" stopIfTrue="1" operator="lessThan">
      <formula>0</formula>
    </cfRule>
  </conditionalFormatting>
  <conditionalFormatting sqref="BL25">
    <cfRule type="cellIs" dxfId="119" priority="82" stopIfTrue="1" operator="lessThan">
      <formula>0</formula>
    </cfRule>
  </conditionalFormatting>
  <conditionalFormatting sqref="BN25">
    <cfRule type="cellIs" dxfId="118" priority="81" stopIfTrue="1" operator="lessThan">
      <formula>0</formula>
    </cfRule>
  </conditionalFormatting>
  <conditionalFormatting sqref="C27:BV27">
    <cfRule type="cellIs" dxfId="117" priority="92" stopIfTrue="1" operator="lessThan">
      <formula>0</formula>
    </cfRule>
    <cfRule type="cellIs" dxfId="116" priority="94" stopIfTrue="1" operator="lessThan">
      <formula>0</formula>
    </cfRule>
  </conditionalFormatting>
  <conditionalFormatting sqref="C27">
    <cfRule type="cellIs" dxfId="115" priority="93" stopIfTrue="1" operator="lessThan">
      <formula>0</formula>
    </cfRule>
  </conditionalFormatting>
  <conditionalFormatting sqref="I28">
    <cfRule type="cellIs" dxfId="114" priority="55" stopIfTrue="1" operator="lessThan">
      <formula>0</formula>
    </cfRule>
  </conditionalFormatting>
  <conditionalFormatting sqref="Q33">
    <cfRule type="cellIs" dxfId="113" priority="135" stopIfTrue="1" operator="lessThan">
      <formula>0</formula>
    </cfRule>
  </conditionalFormatting>
  <conditionalFormatting sqref="R33">
    <cfRule type="cellIs" dxfId="112" priority="134" stopIfTrue="1" operator="lessThan">
      <formula>0</formula>
    </cfRule>
  </conditionalFormatting>
  <conditionalFormatting sqref="T33">
    <cfRule type="cellIs" dxfId="111" priority="133" stopIfTrue="1" operator="lessThan">
      <formula>0</formula>
    </cfRule>
  </conditionalFormatting>
  <conditionalFormatting sqref="U33">
    <cfRule type="cellIs" dxfId="110" priority="132" stopIfTrue="1" operator="lessThan">
      <formula>0</formula>
    </cfRule>
  </conditionalFormatting>
  <conditionalFormatting sqref="V33:W33">
    <cfRule type="cellIs" dxfId="109" priority="141" stopIfTrue="1" operator="lessThan">
      <formula>0</formula>
    </cfRule>
  </conditionalFormatting>
  <conditionalFormatting sqref="Y33:Z33">
    <cfRule type="cellIs" dxfId="108" priority="142" stopIfTrue="1" operator="lessThan">
      <formula>0</formula>
    </cfRule>
  </conditionalFormatting>
  <conditionalFormatting sqref="AB33">
    <cfRule type="cellIs" dxfId="107" priority="143" stopIfTrue="1" operator="lessThan">
      <formula>0</formula>
    </cfRule>
  </conditionalFormatting>
  <conditionalFormatting sqref="BG33:BH33">
    <cfRule type="cellIs" dxfId="106" priority="144" stopIfTrue="1" operator="lessThan">
      <formula>0</formula>
    </cfRule>
  </conditionalFormatting>
  <conditionalFormatting sqref="BI33">
    <cfRule type="cellIs" dxfId="105" priority="139" stopIfTrue="1" operator="lessThan">
      <formula>0</formula>
    </cfRule>
  </conditionalFormatting>
  <conditionalFormatting sqref="BJ33">
    <cfRule type="cellIs" dxfId="104" priority="140" stopIfTrue="1" operator="lessThan">
      <formula>0</formula>
    </cfRule>
  </conditionalFormatting>
  <conditionalFormatting sqref="BK33:BL33">
    <cfRule type="cellIs" dxfId="103" priority="138" stopIfTrue="1" operator="lessThan">
      <formula>0</formula>
    </cfRule>
  </conditionalFormatting>
  <conditionalFormatting sqref="BM33">
    <cfRule type="cellIs" dxfId="102" priority="137" stopIfTrue="1" operator="lessThan">
      <formula>0</formula>
    </cfRule>
  </conditionalFormatting>
  <conditionalFormatting sqref="BN33">
    <cfRule type="cellIs" dxfId="101" priority="136" stopIfTrue="1" operator="lessThan">
      <formula>0</formula>
    </cfRule>
  </conditionalFormatting>
  <conditionalFormatting sqref="C43:D43 G43:BV43">
    <cfRule type="cellIs" dxfId="100" priority="149" stopIfTrue="1" operator="lessThan">
      <formula>0</formula>
    </cfRule>
  </conditionalFormatting>
  <conditionalFormatting sqref="T66">
    <cfRule type="cellIs" dxfId="99" priority="124" stopIfTrue="1" operator="lessThan">
      <formula>0</formula>
    </cfRule>
  </conditionalFormatting>
  <conditionalFormatting sqref="U66">
    <cfRule type="cellIs" dxfId="98" priority="123" stopIfTrue="1" operator="lessThan">
      <formula>0</formula>
    </cfRule>
  </conditionalFormatting>
  <conditionalFormatting sqref="V66:W66">
    <cfRule type="cellIs" dxfId="97" priority="129" stopIfTrue="1" operator="lessThan">
      <formula>0</formula>
    </cfRule>
  </conditionalFormatting>
  <conditionalFormatting sqref="Y66:Z66">
    <cfRule type="cellIs" dxfId="96" priority="130" stopIfTrue="1" operator="lessThan">
      <formula>0</formula>
    </cfRule>
  </conditionalFormatting>
  <conditionalFormatting sqref="BI66:BJ66">
    <cfRule type="cellIs" dxfId="95" priority="128" stopIfTrue="1" operator="lessThan">
      <formula>0</formula>
    </cfRule>
  </conditionalFormatting>
  <conditionalFormatting sqref="BK66:BN66">
    <cfRule type="cellIs" dxfId="94" priority="127" stopIfTrue="1" operator="lessThan">
      <formula>0</formula>
    </cfRule>
  </conditionalFormatting>
  <conditionalFormatting sqref="T148">
    <cfRule type="cellIs" dxfId="93" priority="45" stopIfTrue="1" operator="lessThan">
      <formula>0</formula>
    </cfRule>
  </conditionalFormatting>
  <conditionalFormatting sqref="Q173">
    <cfRule type="cellIs" dxfId="92" priority="116" stopIfTrue="1" operator="lessThan">
      <formula>0</formula>
    </cfRule>
  </conditionalFormatting>
  <conditionalFormatting sqref="T173">
    <cfRule type="cellIs" dxfId="91" priority="114" stopIfTrue="1" operator="lessThan">
      <formula>0</formula>
    </cfRule>
  </conditionalFormatting>
  <conditionalFormatting sqref="U173">
    <cfRule type="cellIs" dxfId="90" priority="113" stopIfTrue="1" operator="lessThan">
      <formula>0</formula>
    </cfRule>
  </conditionalFormatting>
  <conditionalFormatting sqref="V173:W173">
    <cfRule type="cellIs" dxfId="89" priority="120" stopIfTrue="1" operator="lessThan">
      <formula>0</formula>
    </cfRule>
  </conditionalFormatting>
  <conditionalFormatting sqref="Y173:Z173">
    <cfRule type="cellIs" dxfId="88" priority="121" stopIfTrue="1" operator="lessThan">
      <formula>0</formula>
    </cfRule>
  </conditionalFormatting>
  <conditionalFormatting sqref="BI173:BJ173">
    <cfRule type="cellIs" dxfId="87" priority="119" stopIfTrue="1" operator="lessThan">
      <formula>0</formula>
    </cfRule>
  </conditionalFormatting>
  <conditionalFormatting sqref="BM173">
    <cfRule type="cellIs" dxfId="86" priority="117" stopIfTrue="1" operator="lessThan">
      <formula>0</formula>
    </cfRule>
  </conditionalFormatting>
  <conditionalFormatting sqref="Q194">
    <cfRule type="cellIs" dxfId="85" priority="107" stopIfTrue="1" operator="lessThan">
      <formula>0</formula>
    </cfRule>
  </conditionalFormatting>
  <conditionalFormatting sqref="T194">
    <cfRule type="cellIs" dxfId="84" priority="105" stopIfTrue="1" operator="lessThan">
      <formula>0</formula>
    </cfRule>
  </conditionalFormatting>
  <conditionalFormatting sqref="U194">
    <cfRule type="cellIs" dxfId="83" priority="104" stopIfTrue="1" operator="lessThan">
      <formula>0</formula>
    </cfRule>
  </conditionalFormatting>
  <conditionalFormatting sqref="V194:W194">
    <cfRule type="cellIs" dxfId="82" priority="110" stopIfTrue="1" operator="lessThan">
      <formula>0</formula>
    </cfRule>
  </conditionalFormatting>
  <conditionalFormatting sqref="Y194:Z194">
    <cfRule type="cellIs" dxfId="81" priority="111" stopIfTrue="1" operator="lessThan">
      <formula>0</formula>
    </cfRule>
  </conditionalFormatting>
  <conditionalFormatting sqref="BI194:BJ194">
    <cfRule type="cellIs" dxfId="80" priority="109" stopIfTrue="1" operator="lessThan">
      <formula>0</formula>
    </cfRule>
  </conditionalFormatting>
  <conditionalFormatting sqref="BK194:BN194">
    <cfRule type="cellIs" dxfId="79" priority="108" stopIfTrue="1" operator="lessThan">
      <formula>0</formula>
    </cfRule>
  </conditionalFormatting>
  <conditionalFormatting sqref="Q237">
    <cfRule type="cellIs" dxfId="78" priority="98" stopIfTrue="1" operator="lessThan">
      <formula>0</formula>
    </cfRule>
  </conditionalFormatting>
  <conditionalFormatting sqref="T237">
    <cfRule type="cellIs" dxfId="77" priority="96" stopIfTrue="1" operator="lessThan">
      <formula>0</formula>
    </cfRule>
  </conditionalFormatting>
  <conditionalFormatting sqref="U237">
    <cfRule type="cellIs" dxfId="76" priority="95" stopIfTrue="1" operator="lessThan">
      <formula>0</formula>
    </cfRule>
  </conditionalFormatting>
  <conditionalFormatting sqref="V237:W237">
    <cfRule type="cellIs" dxfId="75" priority="101" stopIfTrue="1" operator="lessThan">
      <formula>0</formula>
    </cfRule>
  </conditionalFormatting>
  <conditionalFormatting sqref="Y237:Z237">
    <cfRule type="cellIs" dxfId="74" priority="102" stopIfTrue="1" operator="lessThan">
      <formula>0</formula>
    </cfRule>
  </conditionalFormatting>
  <conditionalFormatting sqref="BI237:BJ237">
    <cfRule type="cellIs" dxfId="73" priority="100" stopIfTrue="1" operator="lessThan">
      <formula>0</formula>
    </cfRule>
  </conditionalFormatting>
  <conditionalFormatting sqref="BK237:BN237">
    <cfRule type="cellIs" dxfId="72" priority="99" stopIfTrue="1" operator="lessThan">
      <formula>0</formula>
    </cfRule>
  </conditionalFormatting>
  <conditionalFormatting sqref="BH243">
    <cfRule type="cellIs" dxfId="71" priority="52" stopIfTrue="1" operator="lessThan">
      <formula>0</formula>
    </cfRule>
  </conditionalFormatting>
  <conditionalFormatting sqref="T285">
    <cfRule type="cellIs" dxfId="70" priority="35" stopIfTrue="1" operator="lessThan">
      <formula>0</formula>
    </cfRule>
  </conditionalFormatting>
  <conditionalFormatting sqref="C335">
    <cfRule type="cellIs" dxfId="69" priority="89" stopIfTrue="1" operator="lessThan">
      <formula>0</formula>
    </cfRule>
    <cfRule type="cellIs" dxfId="68" priority="90" stopIfTrue="1" operator="lessThan">
      <formula>0</formula>
    </cfRule>
  </conditionalFormatting>
  <conditionalFormatting sqref="C367:BV367">
    <cfRule type="cellIs" dxfId="67" priority="27" stopIfTrue="1" operator="lessThan">
      <formula>0</formula>
    </cfRule>
  </conditionalFormatting>
  <conditionalFormatting sqref="C368:BV368">
    <cfRule type="cellIs" dxfId="66" priority="26" stopIfTrue="1" operator="lessThan">
      <formula>0</formula>
    </cfRule>
  </conditionalFormatting>
  <conditionalFormatting sqref="C369:BV369">
    <cfRule type="cellIs" dxfId="65" priority="25" stopIfTrue="1" operator="lessThan">
      <formula>0</formula>
    </cfRule>
  </conditionalFormatting>
  <conditionalFormatting sqref="C370:BV370">
    <cfRule type="cellIs" dxfId="64" priority="24" stopIfTrue="1" operator="lessThan">
      <formula>0</formula>
    </cfRule>
  </conditionalFormatting>
  <conditionalFormatting sqref="C371:BV371">
    <cfRule type="cellIs" dxfId="63" priority="23" stopIfTrue="1" operator="lessThan">
      <formula>0</formula>
    </cfRule>
  </conditionalFormatting>
  <conditionalFormatting sqref="BT380:BV380">
    <cfRule type="cellIs" dxfId="62" priority="148" stopIfTrue="1" operator="lessThan">
      <formula>0</formula>
    </cfRule>
  </conditionalFormatting>
  <conditionalFormatting sqref="Q16 V16:AA16 AC16:AI16 AK16 AM16:BR16 BU16:BV16 S16:T16 C16:O16">
    <cfRule type="cellIs" dxfId="61" priority="50" stopIfTrue="1" operator="lessThan">
      <formula>0</formula>
    </cfRule>
  </conditionalFormatting>
  <conditionalFormatting sqref="AA23 Q23:Y23 BT23 BV23 AC23:BR23 C23:O23">
    <cfRule type="cellIs" dxfId="60" priority="71" stopIfTrue="1" operator="lessThan">
      <formula>0</formula>
    </cfRule>
  </conditionalFormatting>
  <conditionalFormatting sqref="BI25 N25:O25 AA25:BG25 C25:E25 H25 V25 BK25 BM25 BO25:BR25 Q25 X25:Y25 L25 S25:T25">
    <cfRule type="cellIs" dxfId="59" priority="85" stopIfTrue="1" operator="lessThan">
      <formula>0</formula>
    </cfRule>
  </conditionalFormatting>
  <conditionalFormatting sqref="J28:O28 BH28 BJ28 Q28:U28 X28:AA28 AE28:BF28 BL28:BR28 C28:D28 G28">
    <cfRule type="cellIs" dxfId="58" priority="56" stopIfTrue="1" operator="lessThan">
      <formula>0</formula>
    </cfRule>
  </conditionalFormatting>
  <conditionalFormatting sqref="AA33 BO33:BR33 C33:D33 X33 AC33:BF33 G33:O33">
    <cfRule type="cellIs" dxfId="57" priority="145" stopIfTrue="1" operator="lessThan">
      <formula>0</formula>
    </cfRule>
  </conditionalFormatting>
  <conditionalFormatting sqref="AC42:BR42 C42:D42 AA42 Q42:Y42 AW386:AX386 BC386 G42:O42">
    <cfRule type="cellIs" dxfId="56" priority="147" stopIfTrue="1" operator="lessThan">
      <formula>0</formula>
    </cfRule>
  </conditionalFormatting>
  <conditionalFormatting sqref="AC56:AI56 BV56 S56:T56 C56:D56 V56:AA56 Q56 AM56:BQ56 G56:O56">
    <cfRule type="cellIs" dxfId="55" priority="49" stopIfTrue="1" operator="lessThan">
      <formula>0</formula>
    </cfRule>
  </conditionalFormatting>
  <conditionalFormatting sqref="C64:D64 BV64 AM64:BQ64 G64:AI64">
    <cfRule type="cellIs" dxfId="54" priority="70" stopIfTrue="1" operator="lessThan">
      <formula>0</formula>
    </cfRule>
  </conditionalFormatting>
  <conditionalFormatting sqref="C66:D66 AA66 BV66 BO66:BQ66 X66 AM66:BH66 AC66:AI66 G66:P66">
    <cfRule type="cellIs" dxfId="53" priority="131" stopIfTrue="1" operator="lessThan">
      <formula>0</formula>
    </cfRule>
  </conditionalFormatting>
  <conditionalFormatting sqref="Q66:R66 R173 R237 R194">
    <cfRule type="cellIs" dxfId="52" priority="126" stopIfTrue="1" operator="lessThan">
      <formula>0</formula>
    </cfRule>
  </conditionalFormatting>
  <conditionalFormatting sqref="AC79:AI79 BV79 S79:T79 C79:D79 V79:AA79 Q79 AM79:BQ79 G79:O79">
    <cfRule type="cellIs" dxfId="51" priority="48" stopIfTrue="1" operator="lessThan">
      <formula>0</formula>
    </cfRule>
  </conditionalFormatting>
  <conditionalFormatting sqref="AC82:AI82 AA82 Q82:Y82 C82:D82 I82:O82 BV82 AM82:BQ82 G82">
    <cfRule type="cellIs" dxfId="50" priority="69" stopIfTrue="1" operator="lessThan">
      <formula>0</formula>
    </cfRule>
  </conditionalFormatting>
  <conditionalFormatting sqref="Q86:X86 AM86:BQ86 AC86:AI86 AA86 C86:D86 G86:O86">
    <cfRule type="cellIs" dxfId="49" priority="54" stopIfTrue="1" operator="lessThan">
      <formula>0</formula>
    </cfRule>
  </conditionalFormatting>
  <conditionalFormatting sqref="V100:AI100 S100:T100 C100:D100 Q100 AM100:BQ100 G100:O100">
    <cfRule type="cellIs" dxfId="48" priority="47" stopIfTrue="1" operator="lessThan">
      <formula>0</formula>
    </cfRule>
  </conditionalFormatting>
  <conditionalFormatting sqref="AA105:AI105 Q105:Y105 C105:D105 BV105 AM105:BQ105 G105:O105">
    <cfRule type="cellIs" dxfId="47" priority="68" stopIfTrue="1" operator="lessThan">
      <formula>0</formula>
    </cfRule>
  </conditionalFormatting>
  <conditionalFormatting sqref="AC106:AI106 N106:O106 AA106 C106:D106 V106 Q106 H106:L106 X106:Y106 BI106 BK106:BQ106 S106:T106 AM106:BG106">
    <cfRule type="cellIs" dxfId="46" priority="78" stopIfTrue="1" operator="lessThan">
      <formula>0</formula>
    </cfRule>
  </conditionalFormatting>
  <conditionalFormatting sqref="V125:AI126 BV125:BV126 S125:T126 Q125:Q126 AM125:BQ126 C125:D126 G125:O126">
    <cfRule type="cellIs" dxfId="45" priority="38" stopIfTrue="1" operator="lessThan">
      <formula>0</formula>
    </cfRule>
  </conditionalFormatting>
  <conditionalFormatting sqref="AA137:AI137 Q137:Y137 C137:D137 BV137 AM137:BQ137 G137:O137">
    <cfRule type="cellIs" dxfId="44" priority="67" stopIfTrue="1" operator="lessThan">
      <formula>0</formula>
    </cfRule>
  </conditionalFormatting>
  <conditionalFormatting sqref="V148:AI148 BV148 S148 C148:D148 Q148 AM148:BQ148 G148:O148">
    <cfRule type="cellIs" dxfId="43" priority="46" stopIfTrue="1" operator="lessThan">
      <formula>0</formula>
    </cfRule>
  </conditionalFormatting>
  <conditionalFormatting sqref="AC152:AI152 AA152 Q152:Y152 C152:D152 BV152 AM152:BQ152 G152:O152">
    <cfRule type="cellIs" dxfId="42" priority="66" stopIfTrue="1" operator="lessThan">
      <formula>0</formula>
    </cfRule>
  </conditionalFormatting>
  <conditionalFormatting sqref="V165:AI165 S165:T165 C165:D165 Q165 AM165:BQ165 G165:O165">
    <cfRule type="cellIs" dxfId="41" priority="44" stopIfTrue="1" operator="lessThan">
      <formula>0</formula>
    </cfRule>
  </conditionalFormatting>
  <conditionalFormatting sqref="AC167:AI167 AA167 Q167:Y167 C167:D167 BV167 AM167:BQ167 G167:O167">
    <cfRule type="cellIs" dxfId="40" priority="65" stopIfTrue="1" operator="lessThan">
      <formula>0</formula>
    </cfRule>
  </conditionalFormatting>
  <conditionalFormatting sqref="C173:D173 BV173 BO173:BQ173 X173 AM173:BH173 AA173:AI173 G173:P173">
    <cfRule type="cellIs" dxfId="39" priority="122" stopIfTrue="1" operator="lessThan">
      <formula>0</formula>
    </cfRule>
  </conditionalFormatting>
  <conditionalFormatting sqref="BN173 BK173:BL173">
    <cfRule type="cellIs" dxfId="38" priority="118" stopIfTrue="1" operator="lessThan">
      <formula>0</formula>
    </cfRule>
  </conditionalFormatting>
  <conditionalFormatting sqref="AC189:AI189 AM189:BQ189 Q189 V189:AA189 C189:D189 S189:T189 BV189 G189:O189">
    <cfRule type="cellIs" dxfId="37" priority="32" stopIfTrue="1" operator="lessThan">
      <formula>0</formula>
    </cfRule>
  </conditionalFormatting>
  <conditionalFormatting sqref="AA190:AI190 AM190:BQ190 BV190 C190:D190 Q190:Y190 G190:O190">
    <cfRule type="cellIs" dxfId="36" priority="64" stopIfTrue="1" operator="lessThan">
      <formula>0</formula>
    </cfRule>
  </conditionalFormatting>
  <conditionalFormatting sqref="AC194:AI194 AM194:BH194 C194:D194 X194 BO194:BQ194 AA194 G194:O194">
    <cfRule type="cellIs" dxfId="35" priority="112" stopIfTrue="1" operator="lessThan">
      <formula>0</formula>
    </cfRule>
  </conditionalFormatting>
  <conditionalFormatting sqref="V217:AI217 BV217 S217:T217 C217:D217 AM217:BQ217 G217:O217">
    <cfRule type="cellIs" dxfId="34" priority="37" stopIfTrue="1" operator="lessThan">
      <formula>0</formula>
    </cfRule>
  </conditionalFormatting>
  <conditionalFormatting sqref="AA219:AI219 Q219:Y219 C219:D219 BV219 AM219:BQ219 G219:O219">
    <cfRule type="cellIs" dxfId="33" priority="61" stopIfTrue="1" operator="lessThan">
      <formula>0</formula>
    </cfRule>
  </conditionalFormatting>
  <conditionalFormatting sqref="V232:AI232 AM232:BQ232 BV232 Q232 C232:D232 S232:T232 G232:O232">
    <cfRule type="cellIs" dxfId="32" priority="41" stopIfTrue="1" operator="lessThan">
      <formula>0</formula>
    </cfRule>
  </conditionalFormatting>
  <conditionalFormatting sqref="AC233:AI233 AM233:BG233 S233:T233 BK233:BQ233 X233:Y233 H233:L233 Q233 V233 C233:D233 AA233 N233:O233">
    <cfRule type="cellIs" dxfId="31" priority="80" stopIfTrue="1" operator="lessThan">
      <formula>0</formula>
    </cfRule>
  </conditionalFormatting>
  <conditionalFormatting sqref="AC234:AI234 AM234:BQ234 BV234 C234:D234 Q234:Y234 AA234 G234:O234">
    <cfRule type="cellIs" dxfId="30" priority="62" stopIfTrue="1" operator="lessThan">
      <formula>0</formula>
    </cfRule>
  </conditionalFormatting>
  <conditionalFormatting sqref="C237:D237 AA237:AI237 AM237:BH237 X237 BO237:BQ237 BV237 G237:P237">
    <cfRule type="cellIs" dxfId="29" priority="103" stopIfTrue="1" operator="lessThan">
      <formula>0</formula>
    </cfRule>
  </conditionalFormatting>
  <conditionalFormatting sqref="Q243:X243 C243:D243 AA243 BI243:BQ243 AC243:AI243 AM243:BG243 G243:O243">
    <cfRule type="cellIs" dxfId="28" priority="53" stopIfTrue="1" operator="lessThan">
      <formula>0</formula>
    </cfRule>
  </conditionalFormatting>
  <conditionalFormatting sqref="AC251:AI251 AM251:BQ251 BV251 Q251:Y251 C251:D251 AA251 G251:O251">
    <cfRule type="cellIs" dxfId="27" priority="58" stopIfTrue="1" operator="lessThan">
      <formula>0</formula>
    </cfRule>
  </conditionalFormatting>
  <conditionalFormatting sqref="C267:D267 AM267:BQ267 BV267 G267:AI267">
    <cfRule type="cellIs" dxfId="26" priority="150" stopIfTrue="1" operator="equal">
      <formula>0</formula>
    </cfRule>
  </conditionalFormatting>
  <conditionalFormatting sqref="AA268:AI270 AM268:BQ270 BV268:BV270 Q268:Y270 C268:D270 G268:O270">
    <cfRule type="cellIs" dxfId="25" priority="63" stopIfTrue="1" operator="lessThan">
      <formula>0</formula>
    </cfRule>
  </conditionalFormatting>
  <conditionalFormatting sqref="AC280:AI280 AA280 C280:D280 Q280:Y280 BV280 BH280:BQ280 AM280:BF280 G280:O280">
    <cfRule type="cellIs" dxfId="24" priority="59" stopIfTrue="1" operator="lessThan">
      <formula>0</formula>
    </cfRule>
  </conditionalFormatting>
  <conditionalFormatting sqref="V285:AI285 BV285 S285 C285:D285 Q285 AM285:BQ285 G285:O285">
    <cfRule type="cellIs" dxfId="23" priority="36" stopIfTrue="1" operator="lessThan">
      <formula>0</formula>
    </cfRule>
  </conditionalFormatting>
  <conditionalFormatting sqref="V294:AI294 S294:T294 C294:D294 Q294 BV294 AM294:BQ294 G294:O294">
    <cfRule type="cellIs" dxfId="22" priority="39" stopIfTrue="1" operator="lessThan">
      <formula>0</formula>
    </cfRule>
  </conditionalFormatting>
  <conditionalFormatting sqref="V317:AI317 AM317:BQ317 Q317 C317:D317 S317:T317 BV317 G317:O317">
    <cfRule type="cellIs" dxfId="21" priority="42" stopIfTrue="1" operator="lessThan">
      <formula>0</formula>
    </cfRule>
  </conditionalFormatting>
  <conditionalFormatting sqref="AA325:AI325 AM325:BV325 Q325:Y325 C325:D325 G325:O325">
    <cfRule type="cellIs" dxfId="20" priority="60" stopIfTrue="1" operator="lessThan">
      <formula>0</formula>
    </cfRule>
  </conditionalFormatting>
  <conditionalFormatting sqref="C335:D335 AM335:BV335 G335:AI335">
    <cfRule type="cellIs" dxfId="19" priority="88" stopIfTrue="1" operator="lessThan">
      <formula>0</formula>
    </cfRule>
    <cfRule type="cellIs" dxfId="18" priority="91" stopIfTrue="1" operator="lessThan">
      <formula>0</formula>
    </cfRule>
  </conditionalFormatting>
  <conditionalFormatting sqref="S360:T360 C360:O360 AM360:BR360 AC360:AI360 V360:AA360 Q360">
    <cfRule type="cellIs" dxfId="17" priority="34" stopIfTrue="1" operator="lessThan">
      <formula>0</formula>
    </cfRule>
  </conditionalFormatting>
  <conditionalFormatting sqref="C372:G372 N372 S372 X372">
    <cfRule type="cellIs" dxfId="16" priority="51" stopIfTrue="1" operator="lessThan">
      <formula>0</formula>
    </cfRule>
  </conditionalFormatting>
  <conditionalFormatting sqref="N373:O373 S373 C373:G373 X373">
    <cfRule type="cellIs" dxfId="15" priority="29" stopIfTrue="1" operator="lessThan">
      <formula>0</formula>
    </cfRule>
  </conditionalFormatting>
  <conditionalFormatting sqref="C373:F373 S373">
    <cfRule type="cellIs" dxfId="14" priority="30" stopIfTrue="1" operator="lessThan">
      <formula>0</formula>
    </cfRule>
  </conditionalFormatting>
  <conditionalFormatting sqref="AC386:AV386 Q386:Y386 AA386 C386:O386 BD386:BR386 AY386:BB386">
    <cfRule type="cellIs" dxfId="13" priority="31" stopIfTrue="1" operator="lessThan">
      <formula>0</formula>
    </cfRule>
  </conditionalFormatting>
  <conditionalFormatting sqref="E335 E333 E331 E329 E327 E325 E323 E321 E319 E317 E315 E313 E311 E309 E307 E305 E303 E301 E299 E297 E295 E293 E291 E289 E287 E285 E283 E281 E279 E277 E275 E273 E271 E269 E267 E265 E263 E261 E259 E257 E255 E253 E251 E249 E247 E245 E243 E241 E239 E237 E235 E233 E231 E229 E227 E225 E223 E221 E219 E217 E215 E213 E211 E209 E207 E205 E203 E201 E199 E197 E195 E193 E191 E189 E187 E185 E183 E181 E179 E177 E175 E173 E171 E169 E167 E165 E163 E161 E159 E157 E155 E153 E151 E149 E147 E145 E143 E141 E139 E137 E135 E133 E131 E129 E127 E125 E123 E121 E119 E117 E115 E113 E111 E109 E107 E105 E103 E101 E99 E97 E95 E93 E91 E89 E87 E85 E83 E81 E79 E77 E75 E73 E71 E69 E67 E65 E63 E61 E59 E57 E55 E53 E51 E49 E47 E45 E43 E41 E39 E37 E35 E33 E31 E29 E27">
    <cfRule type="cellIs" dxfId="12" priority="20" stopIfTrue="1" operator="lessThan">
      <formula>0</formula>
    </cfRule>
  </conditionalFormatting>
  <conditionalFormatting sqref="E336 E334 E332 E330 E328 E326 E324 E322 E320 E318 E316 E314 E312 E310 E308 E306 E304 E302 E300 E298 E296 E294 E292 E290 E288 E286 E284 E282 E280 E278 E276 E274 E272 E270 E268 E266 E264 E262 E260 E258 E256 E254 E252 E250 E248 E246 E244 E242 E240 E238 E236 E234 E232 E230 E228 E226 E224 E222 E220 E218 E216 E214 E212 E210 E208 E206 E204 E202 E200 E198 E196 E194 E192 E190 E188 E186 E184 E182 E180 E178 E176 E174 E172 E170 E168 E166 E164 E162 E160 E158 E156 E154 E152 E150 E148 E146 E144 E142 E140 E138 E136 E134 E132 E130 E128 E126 E124 E122 E120 E118 E116 E114 E112 E110 E108 E106 E104 E102 E100 E98 E96 E94 E92 E90 E88 E86 E84 E82 E80 E78 E76 E74 E72 E70 E68 E66 E64 E62 E60 E58 E56 E54 E52 E50 E48 E46 E44 E42 E40 E38 E36 E34 E32 E30 E28">
    <cfRule type="cellIs" dxfId="11" priority="17" stopIfTrue="1" operator="lessThan">
      <formula>0</formula>
    </cfRule>
    <cfRule type="cellIs" dxfId="10" priority="18" stopIfTrue="1" operator="lessThan">
      <formula>0</formula>
    </cfRule>
  </conditionalFormatting>
  <conditionalFormatting sqref="E336:F336 E334:F334 E332:F332 E330:F330 E328:F328 E326:F326 E324:F324 E322:F322 E320:F320 E318:F318 E316:F316 E314:F314 E312:F312 E310:F310 E308:F308 E306:F306 E304:F304 E302:F302 E300:F300 E298:F298 E296:F296 E294:F294 E292:F292 E290:F290 E288:F288 E286:F286 E284:F284 E282:F282 E280:F280 E278:F278 E276:F276 E274:F274 E272:F272 E270:F270 E268:F268 E266:F266 E264:F264 E262:F262 E260:F260 E258:F258 E256:F256 E254:F254 E252:F252 E250:F250 E248:F248 E246:F246 E244:F244 E242:F242 E240:F240 E238:F238 E236:F236 E234:F234 E232:F232 E230:F230 E228:F228 E226:F226 E224:F224 E222:F222 E220:F220 E218:F218 E216:F216 E214:F214 E212:F212 E210:F210 E208:F208 E206:F206 E204:F204 E202:F202 E200:F200 E198:F198 E196:F196 E194:F194 E192:F192 E190:F190 E188:F188 E186:F186 E184:F184 E182:F182 E180:F180 E178:F178 E176:F176 E174:F174 E172:F172 E170:F170 E168:F168 E166:F166 E164:F164 E162:F162 E160:F160 E158:F158 E156:F156 E154:F154 E152:F152 E150:F150 E148:F148 E146:F146 E144:F144 E142:F142 E140:F140 E138:F138 E136:F136 E134:F134 E132:F132 E130:F130 E128:F128 E126:F126 E124:F124 E122:F122 E120:F120 E118:F118 E116:F116 E114:F114 E112:F112 E110:F110 E108:F108 E106:F106 E104:F104 E102:F102 E100:F100 E98:F98 E96:F96 E94:F94 E92:F92 E90:F90 E88:F88 E86:F86 E84:F84 E82:F82 E80:F80 E78:F78 E76:F76 E74:F74 E72:F72 E70:F70 E68:F68 E66:F66 E64:F64 E62:F62 E60:F60 E58:F58 E56:F56 E54:F54 E52:F52 E50:F50 E48:F48 E46:F46 E44:F44 E42:F42 E40:F40 E38:F38 E36:F36 E34:F34 E32:F32 E30:F30 E28:F28">
    <cfRule type="cellIs" dxfId="9" priority="16" stopIfTrue="1" operator="lessThan">
      <formula>0</formula>
    </cfRule>
    <cfRule type="cellIs" dxfId="8" priority="19" stopIfTrue="1" operator="lessThan">
      <formula>0</formula>
    </cfRule>
  </conditionalFormatting>
  <conditionalFormatting sqref="E335:F335 E333:F333 E331:F331 E329:F329 E327:F327 E325:F325 E323:F323 E321:F321 E319:F319 E317:F317 E315:F315 E313:F313 E311:F311 E309:F309 E307:F307 E305:F305 E303:F303 E301:F301 E299:F299 E297:F297 E295:F295 E293:F293 E291:F291 E289:F289 E287:F287 E285:F285 E283:F283 E281:F281 E279:F279 E277:F277 E275:F275 E273:F273 E271:F271 E269:F269 E267:F267 E265:F265 E263:F263 E261:F261 E259:F259 E257:F257 E255:F255 E253:F253 E251:F251 E249:F249 E247:F247 E245:F245 E243:F243 E241:F241 E239:F239 E237:F237 E235:F235 E233:F233 E231:F231 E229:F229 E227:F227 E225:F225 E223:F223 E221:F221 E219:F219 E217:F217 E215:F215 E213:F213 E211:F211 E209:F209 E207:F207 E205:F205 E203:F203 E201:F201 E199:F199 E197:F197 E195:F195 E193:F193 E191:F191 E189:F189 E187:F187 E185:F185 E183:F183 E181:F181 E179:F179 E177:F177 E175:F175 E173:F173 E171:F171 E169:F169 E167:F167 E165:F165 E163:F163 E161:F161 E159:F159 E157:F157 E155:F155 E153:F153 E151:F151 E149:F149 E147:F147 E145:F145 E143:F143 E141:F141 E139:F139 E137:F137 E135:F135 E133:F133 E131:F131 E129:F129 E127:F127 E125:F125 E123:F123 E121:F121 E119:F119 E117:F117 E115:F115 E113:F113 E111:F111 E109:F109 E107:F107 E105:F105 E103:F103 E101:F101 E99:F99 E97:F97 E95:F95 E93:F93 E91:F91 E89:F89 E87:F87 E85:F85 E83:F83 E81:F81 E79:F79 E77:F77 E75:F75 E73:F73 E71:F71 E69:F69 E67:F67 E65:F65 E63:F63 E61:F61 E59:F59 E57:F57 E55:F55 E53:F53 E51:F51 E49:F49 E47:F47 E45:F45 E43:F43 E41:F41 E39:F39 E37:F37 E35:F35 E33:F33 E31:F31 E29:F29">
    <cfRule type="cellIs" dxfId="7" priority="14" stopIfTrue="1" operator="lessThan">
      <formula>0</formula>
    </cfRule>
    <cfRule type="cellIs" dxfId="6" priority="15" stopIfTrue="1" operator="lessThan">
      <formula>0</formula>
    </cfRule>
  </conditionalFormatting>
  <conditionalFormatting sqref="E335 N335 X335">
    <cfRule type="cellIs" dxfId="5" priority="13" operator="lessThan">
      <formula>-83.52</formula>
    </cfRule>
  </conditionalFormatting>
  <conditionalFormatting sqref="E335">
    <cfRule type="cellIs" dxfId="4" priority="1" operator="lessThan">
      <formula>0</formula>
    </cfRule>
  </conditionalFormatting>
  <printOptions horizontalCentered="1"/>
  <pageMargins left="0" right="0.2" top="0" bottom="0" header="0" footer="0"/>
  <pageSetup paperSize="9" scale="15"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5"/>
  <sheetViews>
    <sheetView zoomScale="80" zoomScaleNormal="80" workbookViewId="0">
      <pane xSplit="1" ySplit="2" topLeftCell="B12" activePane="bottomRight" state="frozen"/>
      <selection pane="topRight"/>
      <selection pane="bottomLeft"/>
      <selection pane="bottomRight" activeCell="G43" sqref="G43"/>
    </sheetView>
  </sheetViews>
  <sheetFormatPr defaultColWidth="13.875" defaultRowHeight="14.25" x14ac:dyDescent="0.15"/>
  <cols>
    <col min="1" max="1" width="22.875" style="3" customWidth="1"/>
    <col min="2" max="6" width="16" style="3" customWidth="1"/>
    <col min="7" max="8" width="16" style="4" customWidth="1"/>
    <col min="9" max="38" width="16" style="3" customWidth="1"/>
    <col min="39" max="16384" width="13.875" style="3"/>
  </cols>
  <sheetData>
    <row r="1" spans="1:43" ht="33.75" x14ac:dyDescent="0.4">
      <c r="A1" s="303" t="s">
        <v>122</v>
      </c>
      <c r="B1" s="303"/>
      <c r="C1" s="303"/>
      <c r="D1" s="303"/>
      <c r="E1" s="303"/>
      <c r="F1" s="303"/>
      <c r="G1" s="303"/>
      <c r="H1" s="303"/>
      <c r="I1" s="303"/>
      <c r="J1" s="303"/>
      <c r="K1" s="303"/>
      <c r="L1" s="303"/>
      <c r="M1" s="303"/>
      <c r="N1" s="303"/>
      <c r="O1" s="303"/>
      <c r="P1" s="303"/>
      <c r="Q1" s="303"/>
      <c r="R1" s="303"/>
      <c r="S1" s="303"/>
      <c r="T1" s="303"/>
      <c r="U1" s="303"/>
      <c r="V1" s="303"/>
      <c r="W1" s="303"/>
      <c r="X1" s="303"/>
      <c r="AN1" s="33"/>
      <c r="AO1" s="33"/>
      <c r="AP1" s="33"/>
    </row>
    <row r="2" spans="1:43" s="1" customFormat="1" x14ac:dyDescent="0.15">
      <c r="A2" s="5" t="s">
        <v>123</v>
      </c>
      <c r="B2" s="6" t="s">
        <v>124</v>
      </c>
      <c r="C2" s="7" t="s">
        <v>40</v>
      </c>
      <c r="D2" s="6" t="s">
        <v>30</v>
      </c>
      <c r="E2" s="7" t="s">
        <v>31</v>
      </c>
      <c r="F2" s="6" t="s">
        <v>32</v>
      </c>
      <c r="G2" s="8" t="s">
        <v>42</v>
      </c>
      <c r="H2" s="8" t="s">
        <v>125</v>
      </c>
      <c r="I2" s="8" t="s">
        <v>33</v>
      </c>
      <c r="J2" s="6" t="s">
        <v>44</v>
      </c>
      <c r="K2" s="6" t="s">
        <v>126</v>
      </c>
      <c r="L2" s="8" t="s">
        <v>127</v>
      </c>
      <c r="M2" s="6" t="s">
        <v>35</v>
      </c>
      <c r="N2" s="6" t="s">
        <v>36</v>
      </c>
      <c r="O2" s="8" t="s">
        <v>46</v>
      </c>
      <c r="P2" s="6" t="s">
        <v>37</v>
      </c>
      <c r="Q2" s="8" t="s">
        <v>47</v>
      </c>
      <c r="R2" s="8" t="s">
        <v>38</v>
      </c>
      <c r="S2" s="8" t="s">
        <v>48</v>
      </c>
      <c r="T2" s="8" t="s">
        <v>50</v>
      </c>
      <c r="U2" s="8" t="s">
        <v>118</v>
      </c>
      <c r="V2" s="8" t="s">
        <v>52</v>
      </c>
      <c r="W2" s="8" t="s">
        <v>53</v>
      </c>
      <c r="X2" s="8" t="s">
        <v>54</v>
      </c>
      <c r="Y2" s="31" t="s">
        <v>128</v>
      </c>
      <c r="Z2" s="31" t="s">
        <v>57</v>
      </c>
      <c r="AA2" s="31" t="s">
        <v>58</v>
      </c>
      <c r="AB2" s="31" t="s">
        <v>59</v>
      </c>
      <c r="AC2" s="1" t="s">
        <v>60</v>
      </c>
      <c r="AD2" s="1" t="s">
        <v>39</v>
      </c>
      <c r="AE2" s="31" t="s">
        <v>61</v>
      </c>
      <c r="AF2" s="31" t="s">
        <v>62</v>
      </c>
      <c r="AG2" s="34" t="s">
        <v>63</v>
      </c>
      <c r="AH2" s="31" t="s">
        <v>64</v>
      </c>
      <c r="AI2" s="8" t="s">
        <v>65</v>
      </c>
      <c r="AJ2" s="35" t="s">
        <v>66</v>
      </c>
      <c r="AK2" s="36" t="s">
        <v>67</v>
      </c>
      <c r="AL2" s="36" t="s">
        <v>68</v>
      </c>
      <c r="AM2" s="31" t="s">
        <v>69</v>
      </c>
      <c r="AN2" s="1" t="s">
        <v>70</v>
      </c>
      <c r="AO2" s="1" t="s">
        <v>71</v>
      </c>
      <c r="AP2" s="1" t="s">
        <v>72</v>
      </c>
      <c r="AQ2" s="47"/>
    </row>
    <row r="3" spans="1:43" x14ac:dyDescent="0.15">
      <c r="A3" s="9" t="s">
        <v>129</v>
      </c>
      <c r="B3" s="10">
        <f>C3+D3+E3+F3+G3+H3+I3+J3+K3+L3+M3+N3+O3+P3+Q3+R3+S3+T3+U3+V3+W3+X3+Y3+Z3+AA3+AB3+AC3+AD3+AE3+AF3+AG3+AH3+AI3+AJ3+AK3+AL3+AM3+AN3+AO3</f>
        <v>500486.94482540985</v>
      </c>
      <c r="C3" s="10">
        <v>16427.862869299999</v>
      </c>
      <c r="D3" s="10">
        <v>93905.403916680007</v>
      </c>
      <c r="E3" s="10">
        <v>18683.16473181</v>
      </c>
      <c r="F3" s="11">
        <v>141089.06990251</v>
      </c>
      <c r="G3" s="10">
        <v>2421.85</v>
      </c>
      <c r="H3" s="11">
        <v>587.86</v>
      </c>
      <c r="I3" s="10">
        <v>6995.8629927000002</v>
      </c>
      <c r="J3" s="22">
        <v>4307.6640779400004</v>
      </c>
      <c r="K3" s="17">
        <v>19169.12603381</v>
      </c>
      <c r="L3" s="10">
        <v>7560.5470945899997</v>
      </c>
      <c r="M3" s="10">
        <v>6125.06</v>
      </c>
      <c r="N3" s="23">
        <v>807.69415502000004</v>
      </c>
      <c r="O3" s="10">
        <v>9313.5318934001007</v>
      </c>
      <c r="P3" s="10">
        <v>639.24</v>
      </c>
      <c r="Q3" s="10">
        <v>7823.07017369</v>
      </c>
      <c r="R3" s="17">
        <v>86530.203947000002</v>
      </c>
      <c r="S3" s="17">
        <v>2549.0147943100001</v>
      </c>
      <c r="T3" s="10" t="s">
        <v>130</v>
      </c>
      <c r="U3" s="17">
        <v>2383.98</v>
      </c>
      <c r="V3" s="10">
        <v>2018.2</v>
      </c>
      <c r="W3" s="17">
        <v>3196.18166625</v>
      </c>
      <c r="X3" s="27">
        <v>2805.95634965</v>
      </c>
      <c r="Y3" s="10">
        <v>1579.6810438</v>
      </c>
      <c r="Z3" s="10">
        <v>1620.76</v>
      </c>
      <c r="AA3" s="10">
        <v>2842.5334452100001</v>
      </c>
      <c r="AB3" s="17">
        <v>1873.54</v>
      </c>
      <c r="AC3" s="10">
        <v>6934.7139434299997</v>
      </c>
      <c r="AD3" s="17">
        <v>23126.563446</v>
      </c>
      <c r="AE3" s="10">
        <v>1723.73</v>
      </c>
      <c r="AF3" s="10">
        <v>54.584114800000002</v>
      </c>
      <c r="AG3" s="10">
        <v>6182.6922999999997</v>
      </c>
      <c r="AH3" s="37">
        <v>49.42</v>
      </c>
      <c r="AI3" s="10">
        <v>800.88677460999997</v>
      </c>
      <c r="AJ3" s="10">
        <v>5465.72</v>
      </c>
      <c r="AK3" s="38">
        <v>1319.61713833</v>
      </c>
      <c r="AL3" s="17">
        <v>4107.6933800400002</v>
      </c>
      <c r="AM3" s="11">
        <v>1178.3509320600001</v>
      </c>
      <c r="AN3" s="9">
        <v>3427.18074398</v>
      </c>
      <c r="AO3" s="9">
        <v>1963.4629644900001</v>
      </c>
      <c r="AP3" s="9">
        <v>468.76</v>
      </c>
    </row>
    <row r="4" spans="1:43" x14ac:dyDescent="0.15">
      <c r="A4" s="9" t="s">
        <v>24</v>
      </c>
      <c r="B4" s="10"/>
      <c r="C4" s="10">
        <v>29.937624804799999</v>
      </c>
      <c r="D4" s="10">
        <v>33.273265052799999</v>
      </c>
      <c r="E4" s="12">
        <v>29.393920762358299</v>
      </c>
      <c r="F4" s="13">
        <v>3.8011148702726398</v>
      </c>
      <c r="G4" s="12">
        <v>20.380410734831901</v>
      </c>
      <c r="H4" s="14">
        <v>-25.59</v>
      </c>
      <c r="I4" s="10">
        <v>8.3913328973339567</v>
      </c>
      <c r="J4" s="17">
        <v>22.746694263467202</v>
      </c>
      <c r="K4" s="17">
        <v>8.3569579633276501</v>
      </c>
      <c r="L4" s="12">
        <v>-1.5853558789020501</v>
      </c>
      <c r="M4" s="12">
        <v>-31.55</v>
      </c>
      <c r="N4" s="24">
        <v>34.174505627652401</v>
      </c>
      <c r="O4" s="10">
        <v>1.5940065107138199</v>
      </c>
      <c r="P4" s="12">
        <v>62.855400000000003</v>
      </c>
      <c r="Q4" s="12">
        <v>2.8175925698349902</v>
      </c>
      <c r="R4" s="17">
        <v>-30.72</v>
      </c>
      <c r="S4" s="17">
        <v>93.995776870913602</v>
      </c>
      <c r="T4" s="10" t="s">
        <v>131</v>
      </c>
      <c r="U4" s="17">
        <v>141.36436808374927</v>
      </c>
      <c r="V4" s="12">
        <v>0.76</v>
      </c>
      <c r="W4" s="28">
        <v>-3.0055150718313102</v>
      </c>
      <c r="X4" s="27">
        <v>29.082656859681698</v>
      </c>
      <c r="Y4" s="12">
        <v>34.7552378296634</v>
      </c>
      <c r="Z4" s="12">
        <v>32.25</v>
      </c>
      <c r="AA4" s="12">
        <v>-20.74</v>
      </c>
      <c r="AB4" s="17">
        <v>21.111865283299387</v>
      </c>
      <c r="AC4" s="12">
        <v>-12.739656126996699</v>
      </c>
      <c r="AD4" s="17">
        <v>70.158827461218294</v>
      </c>
      <c r="AE4" s="12">
        <v>28.52</v>
      </c>
      <c r="AF4" s="12">
        <v>5184.0382187802497</v>
      </c>
      <c r="AG4" s="12">
        <v>21.965699999999998</v>
      </c>
      <c r="AH4" s="39">
        <v>-95.780720402291493</v>
      </c>
      <c r="AI4" s="12">
        <v>82.200999999999993</v>
      </c>
      <c r="AJ4" s="12">
        <v>293.52019180232264</v>
      </c>
      <c r="AK4" s="17">
        <v>126.87</v>
      </c>
      <c r="AL4" s="17">
        <v>647.27436518367801</v>
      </c>
      <c r="AM4" s="11">
        <v>13</v>
      </c>
      <c r="AN4" s="9">
        <v>1.9166633757114393</v>
      </c>
      <c r="AO4" s="9">
        <v>0</v>
      </c>
      <c r="AP4" s="9"/>
    </row>
    <row r="5" spans="1:43" x14ac:dyDescent="0.15">
      <c r="A5" s="9" t="s">
        <v>132</v>
      </c>
      <c r="B5" s="10">
        <f>C5+D5+E5+F5+G5+H5+I5+J5+K5+L5+M5+N5+O5+P5+Q5+R5+S5+T5+U5+V5+W5+X5+Y5+Z5+AA5+AB5+AC5+AD5+AE5+AF5+AG5+AH5+AI5+AJ5+AK5+AL5+AM5+AN5+AO5</f>
        <v>451208</v>
      </c>
      <c r="C5" s="10">
        <v>16998</v>
      </c>
      <c r="D5" s="10">
        <v>101806</v>
      </c>
      <c r="E5" s="10">
        <v>19691</v>
      </c>
      <c r="F5" s="11">
        <v>145698</v>
      </c>
      <c r="G5" s="10">
        <v>2469</v>
      </c>
      <c r="H5" s="11">
        <v>6158</v>
      </c>
      <c r="I5" s="10">
        <v>6838</v>
      </c>
      <c r="J5" s="22">
        <v>4460</v>
      </c>
      <c r="K5" s="17">
        <v>20296</v>
      </c>
      <c r="L5" s="10">
        <v>7904</v>
      </c>
      <c r="M5" s="10">
        <v>7542</v>
      </c>
      <c r="N5" s="23">
        <v>506</v>
      </c>
      <c r="O5" s="10">
        <v>9881</v>
      </c>
      <c r="P5" s="10">
        <v>706</v>
      </c>
      <c r="Q5" s="10">
        <v>7565</v>
      </c>
      <c r="R5" s="17">
        <v>8647</v>
      </c>
      <c r="S5" s="17">
        <v>2619</v>
      </c>
      <c r="T5" s="10" t="s">
        <v>133</v>
      </c>
      <c r="U5" s="17">
        <v>2673</v>
      </c>
      <c r="V5" s="10">
        <v>5160</v>
      </c>
      <c r="W5" s="17">
        <v>5462</v>
      </c>
      <c r="X5" s="27">
        <v>2987</v>
      </c>
      <c r="Y5" s="10">
        <v>1771</v>
      </c>
      <c r="Z5" s="10">
        <v>1748</v>
      </c>
      <c r="AA5" s="10">
        <v>2848</v>
      </c>
      <c r="AB5" s="17">
        <v>2051</v>
      </c>
      <c r="AC5" s="10">
        <v>7480</v>
      </c>
      <c r="AD5" s="17">
        <v>22260</v>
      </c>
      <c r="AE5" s="10">
        <v>901</v>
      </c>
      <c r="AF5" s="10">
        <v>68</v>
      </c>
      <c r="AG5" s="10">
        <v>7548</v>
      </c>
      <c r="AH5" s="37">
        <v>44</v>
      </c>
      <c r="AI5" s="10">
        <v>754</v>
      </c>
      <c r="AJ5" s="10">
        <v>2815</v>
      </c>
      <c r="AK5" s="17">
        <v>1349</v>
      </c>
      <c r="AL5" s="17">
        <v>5485</v>
      </c>
      <c r="AM5" s="11">
        <v>1231</v>
      </c>
      <c r="AN5" s="9">
        <v>3373</v>
      </c>
      <c r="AO5" s="9">
        <v>2353</v>
      </c>
      <c r="AP5" s="9">
        <v>528</v>
      </c>
    </row>
    <row r="6" spans="1:43" x14ac:dyDescent="0.15">
      <c r="A6" s="9" t="s">
        <v>24</v>
      </c>
      <c r="B6" s="10"/>
      <c r="C6" s="10">
        <v>9.8558779809000008</v>
      </c>
      <c r="D6" s="10">
        <v>19.035147206600001</v>
      </c>
      <c r="E6" s="10">
        <v>7.7718789338295604</v>
      </c>
      <c r="F6" s="13">
        <v>14.9400441779741</v>
      </c>
      <c r="G6" s="10">
        <v>-3.8176860148032699</v>
      </c>
      <c r="H6" s="14">
        <v>-35.549999999999997</v>
      </c>
      <c r="I6" s="10">
        <v>-2.4397203595377372</v>
      </c>
      <c r="J6" s="17">
        <v>-34.411764705882398</v>
      </c>
      <c r="K6" s="17">
        <v>-2.43245841745986</v>
      </c>
      <c r="L6" s="10">
        <v>-14.7632912757468</v>
      </c>
      <c r="M6" s="10">
        <v>-39</v>
      </c>
      <c r="N6" s="24">
        <v>-31.343283582089601</v>
      </c>
      <c r="O6" s="10">
        <v>-13.800924714298199</v>
      </c>
      <c r="P6" s="10">
        <v>61.926600000000001</v>
      </c>
      <c r="Q6" s="10">
        <v>-20.326487625065798</v>
      </c>
      <c r="R6" s="17">
        <v>-22.46</v>
      </c>
      <c r="S6" s="17">
        <v>55.707491082045202</v>
      </c>
      <c r="T6" s="10" t="s">
        <v>134</v>
      </c>
      <c r="U6" s="17">
        <v>109.64705882352943</v>
      </c>
      <c r="V6" s="10">
        <v>0.88</v>
      </c>
      <c r="W6" s="28">
        <v>-14.2139155018062</v>
      </c>
      <c r="X6" s="27">
        <v>11.206254653760199</v>
      </c>
      <c r="Y6" s="12">
        <v>8.6503067484662495</v>
      </c>
      <c r="Z6" s="10">
        <v>17.87</v>
      </c>
      <c r="AA6" s="10">
        <v>-29.59</v>
      </c>
      <c r="AB6" s="17">
        <v>7.8905839032088378</v>
      </c>
      <c r="AC6" s="10">
        <v>-22.050854522717799</v>
      </c>
      <c r="AD6" s="17">
        <v>41.540026705665397</v>
      </c>
      <c r="AE6" s="10">
        <v>19.02</v>
      </c>
      <c r="AF6" s="10">
        <v>3300</v>
      </c>
      <c r="AG6" s="10">
        <v>20.652100000000001</v>
      </c>
      <c r="AH6" s="39">
        <v>-97.008837525492893</v>
      </c>
      <c r="AI6" s="10">
        <v>74.941999999999993</v>
      </c>
      <c r="AJ6" s="12">
        <v>-1.8479776847977685</v>
      </c>
      <c r="AK6" s="17">
        <v>89.47</v>
      </c>
      <c r="AL6" s="40">
        <v>791.869918699187</v>
      </c>
      <c r="AM6" s="11">
        <v>3</v>
      </c>
      <c r="AN6" s="9">
        <v>1.702724358974359</v>
      </c>
      <c r="AO6" s="9">
        <v>0</v>
      </c>
      <c r="AP6" s="9"/>
    </row>
    <row r="7" spans="1:43" x14ac:dyDescent="0.15">
      <c r="A7" s="9" t="s">
        <v>135</v>
      </c>
      <c r="B7" s="10">
        <f>C7+D7+E7+F7+G7+H7+I7+J7+K7+L7+M7+N7+O7+P7+Q7+R7+S7+T7+U7+V7+W7+X7+Y7+Z7+AA7+AB7+AC7+AD7+AE7+AF7+AG7+AH7+AI7+AJ7+AK7+AL7+AM7+AN7+AO7</f>
        <v>136505.58333541511</v>
      </c>
      <c r="C7" s="10">
        <v>5850.0567160000001</v>
      </c>
      <c r="D7" s="10">
        <v>34008.844124000003</v>
      </c>
      <c r="E7" s="10">
        <v>7563.777204</v>
      </c>
      <c r="F7" s="11">
        <v>42292.626026415099</v>
      </c>
      <c r="G7" s="10">
        <v>858.18</v>
      </c>
      <c r="H7" s="10">
        <v>1747.47</v>
      </c>
      <c r="I7" s="10">
        <v>2647.4015110000005</v>
      </c>
      <c r="J7" s="22">
        <v>1275.777785</v>
      </c>
      <c r="K7" s="17">
        <v>6542.4218000000001</v>
      </c>
      <c r="L7" s="10">
        <v>2320.759583</v>
      </c>
      <c r="M7" s="10">
        <v>1596.26</v>
      </c>
      <c r="N7" s="23">
        <v>203.24953099999999</v>
      </c>
      <c r="O7" s="10">
        <v>2805.9114070000001</v>
      </c>
      <c r="P7" s="10">
        <v>199.89</v>
      </c>
      <c r="Q7" s="10">
        <v>1438.302089</v>
      </c>
      <c r="R7" s="17">
        <v>1913.0075079999999</v>
      </c>
      <c r="S7" s="17">
        <v>923.408457</v>
      </c>
      <c r="T7" s="10" t="s">
        <v>136</v>
      </c>
      <c r="U7" s="17">
        <v>844.36203400000011</v>
      </c>
      <c r="V7" s="10">
        <v>734.67</v>
      </c>
      <c r="W7" s="17">
        <v>1461.8985259999999</v>
      </c>
      <c r="X7" s="27">
        <v>850.89489400000002</v>
      </c>
      <c r="Y7" s="10">
        <v>672.56838000000005</v>
      </c>
      <c r="Z7" s="10">
        <v>437.85</v>
      </c>
      <c r="AA7" s="10">
        <v>897.53843500000005</v>
      </c>
      <c r="AB7" s="17">
        <v>435.22</v>
      </c>
      <c r="AC7" s="10">
        <v>2480.7569290000001</v>
      </c>
      <c r="AD7" s="17">
        <v>6195.0415000000003</v>
      </c>
      <c r="AE7" s="10">
        <v>209.93795299999999</v>
      </c>
      <c r="AF7" s="10">
        <v>13.083601</v>
      </c>
      <c r="AG7" s="10">
        <v>2143.0855999999999</v>
      </c>
      <c r="AH7" s="37">
        <v>12.83</v>
      </c>
      <c r="AI7" s="10">
        <v>305.25435599999997</v>
      </c>
      <c r="AJ7" s="10">
        <v>696.64</v>
      </c>
      <c r="AK7" s="40">
        <v>353.93612899999999</v>
      </c>
      <c r="AL7" s="17">
        <v>1398.263915</v>
      </c>
      <c r="AM7" s="11">
        <v>301.20198699999997</v>
      </c>
      <c r="AN7" s="9">
        <v>940.90235700000005</v>
      </c>
      <c r="AO7" s="9">
        <v>642.78299800000002</v>
      </c>
      <c r="AP7" s="9">
        <v>136.75</v>
      </c>
    </row>
    <row r="8" spans="1:43" x14ac:dyDescent="0.15">
      <c r="A8" s="9" t="s">
        <v>24</v>
      </c>
      <c r="B8" s="10"/>
      <c r="C8" s="10">
        <v>-14.4312248818</v>
      </c>
      <c r="D8" s="10">
        <v>-1.7908338198</v>
      </c>
      <c r="E8" s="10">
        <v>3.0704458255719902</v>
      </c>
      <c r="F8" s="13">
        <v>-12.265742212919401</v>
      </c>
      <c r="G8" s="10">
        <v>3.3376487942089001</v>
      </c>
      <c r="H8" s="14">
        <v>-41.9</v>
      </c>
      <c r="I8" s="10">
        <v>-4.2904598566780976</v>
      </c>
      <c r="J8" s="17">
        <v>-22.532115228185098</v>
      </c>
      <c r="K8" s="17">
        <v>-18.7016236259572</v>
      </c>
      <c r="L8" s="10">
        <v>-29.668870137296299</v>
      </c>
      <c r="M8" s="10">
        <v>-52.744999999999997</v>
      </c>
      <c r="N8" s="24">
        <v>-9.4773851272047196</v>
      </c>
      <c r="O8" s="10">
        <v>-18.4600047718327</v>
      </c>
      <c r="P8" s="10">
        <v>28.077100000000002</v>
      </c>
      <c r="Q8" s="10">
        <v>-40.083670543512099</v>
      </c>
      <c r="R8" s="17">
        <v>-44.52</v>
      </c>
      <c r="S8" s="17">
        <v>59.463987799821503</v>
      </c>
      <c r="T8" s="10" t="s">
        <v>137</v>
      </c>
      <c r="U8" s="17">
        <v>87.074783205937763</v>
      </c>
      <c r="V8" s="10">
        <v>0.76</v>
      </c>
      <c r="W8" s="28">
        <v>-2.20171620473505</v>
      </c>
      <c r="X8" s="27">
        <v>0.69327052326573202</v>
      </c>
      <c r="Y8" s="12">
        <v>25.681789894186501</v>
      </c>
      <c r="Z8" s="10">
        <v>-7.82</v>
      </c>
      <c r="AA8" s="10">
        <v>-38.6</v>
      </c>
      <c r="AB8" s="17">
        <v>-22.412379220594005</v>
      </c>
      <c r="AC8" s="10">
        <v>-32.241006795131497</v>
      </c>
      <c r="AD8" s="17">
        <v>14.9539801199046</v>
      </c>
      <c r="AE8" s="10">
        <v>-9.92</v>
      </c>
      <c r="AF8" s="10">
        <v>1769.08585714286</v>
      </c>
      <c r="AG8" s="10">
        <v>-1.7917000000000001</v>
      </c>
      <c r="AH8" s="39">
        <v>-97.850165049682502</v>
      </c>
      <c r="AI8" s="10">
        <v>35.722999999999999</v>
      </c>
      <c r="AJ8" s="12">
        <v>-18.327725476863201</v>
      </c>
      <c r="AK8" s="17">
        <v>69.680000000000007</v>
      </c>
      <c r="AL8" s="17">
        <v>500.50073038328401</v>
      </c>
      <c r="AM8" s="11">
        <v>-18</v>
      </c>
      <c r="AN8" s="9">
        <v>0.81497847346209984</v>
      </c>
      <c r="AO8" s="9">
        <v>0</v>
      </c>
      <c r="AP8" s="48"/>
    </row>
    <row r="9" spans="1:43" x14ac:dyDescent="0.15">
      <c r="A9" s="9" t="s">
        <v>138</v>
      </c>
      <c r="B9" s="10">
        <f>B7*10000/B5</f>
        <v>3025.3360608724824</v>
      </c>
      <c r="C9" s="10">
        <v>3441.6147287916201</v>
      </c>
      <c r="D9" s="10">
        <v>3340.5540070329798</v>
      </c>
      <c r="E9" s="10">
        <v>3841.2356934640202</v>
      </c>
      <c r="F9" s="11">
        <v>2902.7595455267101</v>
      </c>
      <c r="G9" s="10">
        <v>9809.0319967598207</v>
      </c>
      <c r="H9" s="10">
        <v>2837.72</v>
      </c>
      <c r="I9" s="10">
        <v>3871.6020927171694</v>
      </c>
      <c r="J9" s="17">
        <v>2860.48830717489</v>
      </c>
      <c r="K9" s="17">
        <v>3223.5030547891201</v>
      </c>
      <c r="L9" s="10">
        <v>2936.18368294534</v>
      </c>
      <c r="M9" s="10">
        <v>2116.5</v>
      </c>
      <c r="N9" s="23">
        <v>4016.7891501976301</v>
      </c>
      <c r="O9" s="10">
        <v>2839.7038832101998</v>
      </c>
      <c r="P9" s="10">
        <v>2831.3031000000001</v>
      </c>
      <c r="Q9" s="10">
        <v>1901.2585446133501</v>
      </c>
      <c r="R9" s="17">
        <v>2212.3366580000002</v>
      </c>
      <c r="S9" s="17">
        <v>3525.8054868270301</v>
      </c>
      <c r="T9" s="10" t="s">
        <v>139</v>
      </c>
      <c r="U9" s="17">
        <v>3158.8553460531243</v>
      </c>
      <c r="V9" s="10">
        <v>1418</v>
      </c>
      <c r="W9" s="17">
        <v>2676.4894287806701</v>
      </c>
      <c r="X9" s="27">
        <v>2765.3392720182001</v>
      </c>
      <c r="Y9" s="10">
        <v>3797.6757763975202</v>
      </c>
      <c r="Z9" s="10">
        <v>2504.86</v>
      </c>
      <c r="AA9" s="10">
        <v>3151.4692240168501</v>
      </c>
      <c r="AB9" s="17">
        <v>2121.9892735251096</v>
      </c>
      <c r="AC9" s="10">
        <v>3316.51995855615</v>
      </c>
      <c r="AD9" s="17">
        <v>2783</v>
      </c>
      <c r="AE9" s="10">
        <v>2330.08</v>
      </c>
      <c r="AF9" s="10">
        <v>1924.0589705</v>
      </c>
      <c r="AG9" s="10">
        <v>2839.2819</v>
      </c>
      <c r="AH9" s="37">
        <v>2915.9090909090901</v>
      </c>
      <c r="AI9" s="10">
        <v>4048.4662600000001</v>
      </c>
      <c r="AJ9" s="10">
        <v>2474.7424511545291</v>
      </c>
      <c r="AK9" s="17">
        <v>2623.6925796886599</v>
      </c>
      <c r="AL9" s="17">
        <v>2549.2505287146801</v>
      </c>
      <c r="AM9" s="11">
        <v>2446.8073679935001</v>
      </c>
      <c r="AN9" s="9">
        <v>2789.511879632375</v>
      </c>
      <c r="AO9" s="9">
        <v>2731.7594475138098</v>
      </c>
      <c r="AP9" s="9">
        <v>2589.9699999999998</v>
      </c>
    </row>
    <row r="10" spans="1:43" x14ac:dyDescent="0.15">
      <c r="A10" s="9" t="s">
        <v>24</v>
      </c>
      <c r="B10" s="10"/>
      <c r="C10" s="10">
        <v>-22.108150523290799</v>
      </c>
      <c r="D10" s="10">
        <v>-17.4956569678147</v>
      </c>
      <c r="E10" s="10">
        <v>-4.3623931908472997</v>
      </c>
      <c r="F10" s="13">
        <v>-23.669545792733398</v>
      </c>
      <c r="G10" s="10">
        <v>-99.969679789868493</v>
      </c>
      <c r="H10" s="14">
        <v>-9.8699999999999992</v>
      </c>
      <c r="I10" s="10">
        <v>-1.8970215173233027</v>
      </c>
      <c r="J10" s="17">
        <v>18.112470055681801</v>
      </c>
      <c r="K10" s="17">
        <v>-16.674773307282798</v>
      </c>
      <c r="L10" s="10">
        <v>-17.487276414871999</v>
      </c>
      <c r="M10" s="10">
        <v>-22.532599999999999</v>
      </c>
      <c r="N10" s="24">
        <v>31.848156445158398</v>
      </c>
      <c r="O10" s="10">
        <v>-5.4050232465861701</v>
      </c>
      <c r="P10" s="10" t="s">
        <v>140</v>
      </c>
      <c r="Q10" s="10">
        <v>-24.7976803450955</v>
      </c>
      <c r="R10" s="17">
        <v>-28</v>
      </c>
      <c r="S10" s="17">
        <v>2.4125343563573298</v>
      </c>
      <c r="T10" s="10" t="s">
        <v>141</v>
      </c>
      <c r="U10" s="17">
        <v>-10.766798134092536</v>
      </c>
      <c r="V10" s="10">
        <v>-1.08</v>
      </c>
      <c r="W10" s="28">
        <v>14.0025032816646</v>
      </c>
      <c r="X10" s="27">
        <v>-1.9246890613495999</v>
      </c>
      <c r="Y10" s="12">
        <v>15.6755039681107</v>
      </c>
      <c r="Z10" s="10">
        <v>-21.8</v>
      </c>
      <c r="AA10" s="10">
        <v>-12.7992956402926</v>
      </c>
      <c r="AB10" s="17">
        <v>-28.086754216650036</v>
      </c>
      <c r="AC10" s="10">
        <v>-13.0728210168558</v>
      </c>
      <c r="AD10" s="17">
        <v>-18.7919463087248</v>
      </c>
      <c r="AE10" s="10">
        <v>-24.31</v>
      </c>
      <c r="AF10" s="10">
        <v>-45.026886554621797</v>
      </c>
      <c r="AG10" s="10">
        <v>-18.6023</v>
      </c>
      <c r="AH10" s="39">
        <v>-28.127108820066098</v>
      </c>
      <c r="AI10" s="10">
        <v>-22.417999999999999</v>
      </c>
      <c r="AJ10" s="12">
        <v>-16.789927300299283</v>
      </c>
      <c r="AK10" s="17">
        <v>-10.44</v>
      </c>
      <c r="AL10" s="17">
        <v>-32.669471433779599</v>
      </c>
      <c r="AM10" s="11">
        <v>-21</v>
      </c>
      <c r="AN10" s="9">
        <v>-0.32846334572058222</v>
      </c>
      <c r="AO10" s="9">
        <v>0</v>
      </c>
      <c r="AP10" s="9"/>
    </row>
    <row r="11" spans="1:43" x14ac:dyDescent="0.15">
      <c r="A11" s="15" t="s">
        <v>25</v>
      </c>
      <c r="B11" s="10"/>
      <c r="C11" s="10"/>
      <c r="D11" s="10"/>
      <c r="E11" s="10"/>
      <c r="F11" s="11"/>
      <c r="G11" s="10"/>
      <c r="H11" s="10"/>
      <c r="I11" s="10"/>
      <c r="J11" s="17"/>
      <c r="K11" s="17"/>
      <c r="L11" s="10"/>
      <c r="M11" s="10"/>
      <c r="N11" s="23"/>
      <c r="O11" s="10">
        <v>0</v>
      </c>
      <c r="P11" s="10"/>
      <c r="Q11" s="10"/>
      <c r="R11" s="17"/>
      <c r="S11" s="17"/>
      <c r="T11" s="10"/>
      <c r="U11" s="17"/>
      <c r="V11" s="10"/>
      <c r="W11" s="17"/>
      <c r="X11" s="27"/>
      <c r="Y11" s="10"/>
      <c r="Z11" s="10">
        <v>0</v>
      </c>
      <c r="AA11" s="10"/>
      <c r="AB11" s="17">
        <v>0</v>
      </c>
      <c r="AC11" s="10" t="s">
        <v>56</v>
      </c>
      <c r="AD11" s="17"/>
      <c r="AE11" s="10"/>
      <c r="AF11" s="10"/>
      <c r="AG11" s="10"/>
      <c r="AH11" s="37"/>
      <c r="AI11" s="10"/>
      <c r="AJ11" s="12"/>
      <c r="AK11" s="17"/>
      <c r="AL11" s="17">
        <v>0</v>
      </c>
      <c r="AM11" s="11"/>
      <c r="AN11" s="9">
        <v>0</v>
      </c>
      <c r="AO11" s="9">
        <v>0</v>
      </c>
      <c r="AP11" s="9"/>
    </row>
    <row r="12" spans="1:43" ht="14.25" customHeight="1" x14ac:dyDescent="0.15">
      <c r="A12" s="9" t="s">
        <v>142</v>
      </c>
      <c r="B12" s="10">
        <f>C12+D12+E12+F12+G12+H12+I12+J12+K12+L12+M12+N12+O12+P12+Q12+R12+S12+T12+U12+V12+W12+X12+Y12+Z12+AA12+AB12+AC12+AD12+AE12+AF12+AG12+AH12+AI12+AJ12+AK12+AL12+AM12+AN12+AO12</f>
        <v>67821.451341999971</v>
      </c>
      <c r="C12" s="10">
        <v>2606.2930459999998</v>
      </c>
      <c r="D12" s="10">
        <v>18610.514901999999</v>
      </c>
      <c r="E12" s="10">
        <v>3629.4718149999999</v>
      </c>
      <c r="F12" s="11">
        <v>18193.193747000001</v>
      </c>
      <c r="G12" s="10">
        <v>700.89</v>
      </c>
      <c r="H12" s="11">
        <v>1381.84</v>
      </c>
      <c r="I12" s="10">
        <v>1828.671425</v>
      </c>
      <c r="J12" s="22">
        <v>659.923362</v>
      </c>
      <c r="K12" s="17">
        <v>2982.6128669999998</v>
      </c>
      <c r="L12" s="10">
        <v>1628.706349</v>
      </c>
      <c r="M12" s="10">
        <v>1296.97</v>
      </c>
      <c r="N12" s="23">
        <v>86.873806000000002</v>
      </c>
      <c r="O12" s="10">
        <v>2027.4703919999999</v>
      </c>
      <c r="P12" s="10">
        <v>151.80000000000001</v>
      </c>
      <c r="Q12" s="10">
        <v>783.96579599999995</v>
      </c>
      <c r="R12" s="17">
        <v>1001</v>
      </c>
      <c r="S12" s="17">
        <v>403.23773899999998</v>
      </c>
      <c r="T12" s="10" t="s">
        <v>143</v>
      </c>
      <c r="U12" s="17">
        <v>468.53274299999998</v>
      </c>
      <c r="V12" s="10">
        <v>97.66</v>
      </c>
      <c r="W12" s="17">
        <v>598.78857400000004</v>
      </c>
      <c r="X12" s="27">
        <v>388.17251199999998</v>
      </c>
      <c r="Y12" s="10">
        <v>296.83113700000001</v>
      </c>
      <c r="Z12" s="10">
        <v>614.44000000000005</v>
      </c>
      <c r="AA12" s="10">
        <v>552.07708200000002</v>
      </c>
      <c r="AB12" s="17">
        <v>303.64</v>
      </c>
      <c r="AC12" s="10">
        <v>1622.0135150000001</v>
      </c>
      <c r="AD12" s="17">
        <v>2187.2627000000002</v>
      </c>
      <c r="AE12" s="10">
        <v>64.934482000000003</v>
      </c>
      <c r="AF12" s="32">
        <v>14.15</v>
      </c>
      <c r="AG12" s="10">
        <v>1268.01</v>
      </c>
      <c r="AH12" s="37">
        <v>191.02208200000001</v>
      </c>
      <c r="AI12" s="10">
        <v>172.62590599999999</v>
      </c>
      <c r="AJ12" s="17">
        <v>75.55</v>
      </c>
      <c r="AK12" s="41">
        <v>160.91681600000001</v>
      </c>
      <c r="AL12" s="17">
        <v>169.59</v>
      </c>
      <c r="AM12" s="11">
        <v>118.03</v>
      </c>
      <c r="AN12" s="9">
        <v>19.879947000000001</v>
      </c>
      <c r="AO12" s="9">
        <v>80.038600000000002</v>
      </c>
      <c r="AP12" s="9">
        <v>61.899299999999997</v>
      </c>
    </row>
    <row r="13" spans="1:43" x14ac:dyDescent="0.15">
      <c r="A13" s="9" t="s">
        <v>24</v>
      </c>
      <c r="B13" s="10"/>
      <c r="C13" s="10">
        <v>33.017655730100003</v>
      </c>
      <c r="D13" s="10">
        <v>39.3463453735</v>
      </c>
      <c r="E13" s="10">
        <v>22.0311529100698</v>
      </c>
      <c r="F13" s="13">
        <v>20.0512606561268</v>
      </c>
      <c r="G13" s="10">
        <v>-35.476303901145798</v>
      </c>
      <c r="H13" s="14">
        <v>3.39</v>
      </c>
      <c r="I13" s="10">
        <v>-4.6652143473417169</v>
      </c>
      <c r="J13" s="17">
        <v>18.386462590603902</v>
      </c>
      <c r="K13" s="17">
        <v>10.8147732702217</v>
      </c>
      <c r="L13" s="10">
        <v>11.019899110196</v>
      </c>
      <c r="M13" s="10">
        <v>70.92</v>
      </c>
      <c r="N13" s="24">
        <v>-11.8638418407242</v>
      </c>
      <c r="O13" s="10">
        <v>31.991373532401099</v>
      </c>
      <c r="P13" s="10">
        <v>114.6797</v>
      </c>
      <c r="Q13" s="10">
        <v>-0.64364486238566099</v>
      </c>
      <c r="R13" s="17">
        <v>-3.8</v>
      </c>
      <c r="S13" s="17">
        <v>-7.1620721112541199</v>
      </c>
      <c r="T13" s="10" t="s">
        <v>144</v>
      </c>
      <c r="U13" s="17">
        <v>35.383887574535322</v>
      </c>
      <c r="V13" s="10">
        <v>9.4499999999999993</v>
      </c>
      <c r="W13" s="28">
        <v>28.6444751428694</v>
      </c>
      <c r="X13" s="27">
        <v>73.206761182142699</v>
      </c>
      <c r="Y13" s="12">
        <v>-39.382103850113303</v>
      </c>
      <c r="Z13" s="10">
        <v>0.46</v>
      </c>
      <c r="AA13" s="10">
        <v>42.093775407298203</v>
      </c>
      <c r="AB13" s="17">
        <v>-41.336939721792895</v>
      </c>
      <c r="AC13" s="10">
        <v>25.375679353608099</v>
      </c>
      <c r="AD13" s="17">
        <v>15.053932615003299</v>
      </c>
      <c r="AE13" s="10">
        <v>-43.33</v>
      </c>
      <c r="AF13" s="10">
        <v>-69.760000000000005</v>
      </c>
      <c r="AG13" s="10">
        <v>36.200000000000003</v>
      </c>
      <c r="AH13" s="42">
        <v>6.6229869576759004</v>
      </c>
      <c r="AI13" s="10">
        <v>25.88</v>
      </c>
      <c r="AJ13" s="12">
        <v>209.86</v>
      </c>
      <c r="AK13" s="17">
        <v>-18.71</v>
      </c>
      <c r="AL13" s="17">
        <v>0.81469999999999998</v>
      </c>
      <c r="AM13" s="11">
        <v>-1</v>
      </c>
      <c r="AN13" s="9">
        <v>2.3752032258064517</v>
      </c>
      <c r="AO13" s="9" t="s">
        <v>49</v>
      </c>
      <c r="AP13" s="9"/>
    </row>
    <row r="14" spans="1:43" x14ac:dyDescent="0.15">
      <c r="A14" s="9" t="s">
        <v>145</v>
      </c>
      <c r="B14" s="10">
        <f>C14+D14+E14+F14+G14+H14+I14+J14+K14+L14+M14+N14+O14+P14+Q14+R14+S14+T14+U14+V14+W14+X14+Y14+Z14+AA14+AB14+AC14+AD14+AE14+AF14+AG14+AH14+AI14+AJ14+AK14+AL14+AM14+AN14+AO14</f>
        <v>115637</v>
      </c>
      <c r="C14" s="10">
        <v>3611</v>
      </c>
      <c r="D14" s="10">
        <v>26369</v>
      </c>
      <c r="E14" s="10">
        <v>5882</v>
      </c>
      <c r="F14" s="11">
        <v>30952</v>
      </c>
      <c r="G14" s="10">
        <v>960</v>
      </c>
      <c r="H14" s="11">
        <v>2543</v>
      </c>
      <c r="I14" s="10">
        <v>2292</v>
      </c>
      <c r="J14" s="22">
        <v>1021</v>
      </c>
      <c r="K14" s="17">
        <v>6536</v>
      </c>
      <c r="L14" s="10">
        <v>2693</v>
      </c>
      <c r="M14" s="10">
        <v>2638</v>
      </c>
      <c r="N14" s="23">
        <v>212</v>
      </c>
      <c r="O14" s="10">
        <v>3860</v>
      </c>
      <c r="P14" s="10">
        <v>205</v>
      </c>
      <c r="Q14" s="10">
        <v>2275</v>
      </c>
      <c r="R14" s="17">
        <v>2192</v>
      </c>
      <c r="S14" s="17">
        <v>661</v>
      </c>
      <c r="T14" s="10" t="s">
        <v>146</v>
      </c>
      <c r="U14" s="17">
        <v>1270</v>
      </c>
      <c r="V14" s="10">
        <v>210</v>
      </c>
      <c r="W14" s="17">
        <v>1603</v>
      </c>
      <c r="X14" s="27">
        <v>981</v>
      </c>
      <c r="Y14" s="10">
        <v>568</v>
      </c>
      <c r="Z14" s="10">
        <v>1329</v>
      </c>
      <c r="AA14" s="10">
        <v>888</v>
      </c>
      <c r="AB14" s="17">
        <v>613</v>
      </c>
      <c r="AC14" s="10">
        <v>3097</v>
      </c>
      <c r="AD14" s="17">
        <v>4199</v>
      </c>
      <c r="AE14" s="10">
        <v>129</v>
      </c>
      <c r="AF14" s="10">
        <v>58</v>
      </c>
      <c r="AG14" s="10">
        <v>3114</v>
      </c>
      <c r="AH14" s="37">
        <v>264</v>
      </c>
      <c r="AI14" s="10">
        <v>379</v>
      </c>
      <c r="AJ14" s="17">
        <v>166</v>
      </c>
      <c r="AK14" s="38">
        <v>396</v>
      </c>
      <c r="AL14" s="17">
        <v>407</v>
      </c>
      <c r="AM14" s="11" t="s">
        <v>147</v>
      </c>
      <c r="AN14" s="9">
        <v>46</v>
      </c>
      <c r="AO14" s="9">
        <v>278</v>
      </c>
      <c r="AP14" s="9">
        <v>103</v>
      </c>
    </row>
    <row r="15" spans="1:43" x14ac:dyDescent="0.15">
      <c r="A15" s="9" t="s">
        <v>24</v>
      </c>
      <c r="B15" s="10"/>
      <c r="C15" s="10">
        <v>11.5539079394</v>
      </c>
      <c r="D15" s="10">
        <v>44.582739335399999</v>
      </c>
      <c r="E15" s="10">
        <v>70.641137220771697</v>
      </c>
      <c r="F15" s="13">
        <v>39.053865852014901</v>
      </c>
      <c r="G15" s="10">
        <v>-43.925233644859802</v>
      </c>
      <c r="H15" s="14">
        <v>29.09</v>
      </c>
      <c r="I15" s="10">
        <v>36.754176610978526</v>
      </c>
      <c r="J15" s="17">
        <v>-6.1580882352941098</v>
      </c>
      <c r="K15" s="17">
        <v>27.357755261106799</v>
      </c>
      <c r="L15" s="10">
        <v>13.580767608604001</v>
      </c>
      <c r="M15" s="10">
        <v>31.37</v>
      </c>
      <c r="N15" s="24">
        <v>41.3333333333333</v>
      </c>
      <c r="O15" s="10">
        <v>13.9651609093593</v>
      </c>
      <c r="P15" s="10">
        <v>184.72219999999999</v>
      </c>
      <c r="Q15" s="10">
        <v>30.074328187535698</v>
      </c>
      <c r="R15" s="17">
        <v>30.39</v>
      </c>
      <c r="S15" s="17">
        <v>35.450819672131097</v>
      </c>
      <c r="T15" s="10" t="s">
        <v>148</v>
      </c>
      <c r="U15" s="17">
        <v>0.5542359461599311</v>
      </c>
      <c r="V15" s="10">
        <v>31.25</v>
      </c>
      <c r="W15" s="28">
        <v>118.392370572207</v>
      </c>
      <c r="X15" s="27">
        <v>77.396021699819201</v>
      </c>
      <c r="Y15" s="12">
        <v>-18.390804597701099</v>
      </c>
      <c r="Z15" s="10">
        <v>0.6</v>
      </c>
      <c r="AA15" s="10">
        <v>-9.2024539877300597</v>
      </c>
      <c r="AB15" s="17">
        <v>12.27106227106227</v>
      </c>
      <c r="AC15" s="10">
        <v>37.522202486678502</v>
      </c>
      <c r="AD15" s="17">
        <v>46.408647140864701</v>
      </c>
      <c r="AE15" s="10">
        <v>-71.33</v>
      </c>
      <c r="AF15" s="10">
        <v>-10.77</v>
      </c>
      <c r="AG15" s="10">
        <v>94.87</v>
      </c>
      <c r="AH15" s="42">
        <v>-13.4426229508197</v>
      </c>
      <c r="AI15" s="10">
        <v>65.5</v>
      </c>
      <c r="AJ15" s="12">
        <v>137.19</v>
      </c>
      <c r="AK15" s="17">
        <v>-5.49</v>
      </c>
      <c r="AL15" s="17">
        <v>1.5597000000000001</v>
      </c>
      <c r="AM15" s="43" t="s">
        <v>149</v>
      </c>
      <c r="AN15" s="9">
        <v>2.0666666666666669</v>
      </c>
      <c r="AO15" s="9" t="s">
        <v>49</v>
      </c>
      <c r="AP15" s="9"/>
    </row>
    <row r="16" spans="1:43" x14ac:dyDescent="0.15">
      <c r="A16" s="9" t="s">
        <v>114</v>
      </c>
      <c r="B16" s="10">
        <f>B12/B7*100</f>
        <v>49.684012686391213</v>
      </c>
      <c r="C16" s="10">
        <v>44.551585950812203</v>
      </c>
      <c r="D16" s="10">
        <v>54.722574028520398</v>
      </c>
      <c r="E16" s="10">
        <v>47.984911732733302</v>
      </c>
      <c r="F16" s="13">
        <v>43.017413332614801</v>
      </c>
      <c r="G16" s="10">
        <v>81.671677270502698</v>
      </c>
      <c r="H16" s="10">
        <v>56.61</v>
      </c>
      <c r="I16" s="10"/>
      <c r="J16" s="17">
        <v>51.727140083411904</v>
      </c>
      <c r="K16" s="17">
        <v>45.588819525515802</v>
      </c>
      <c r="L16" s="10">
        <v>70.179882523402199</v>
      </c>
      <c r="M16" s="10">
        <v>81.25</v>
      </c>
      <c r="N16" s="23">
        <v>42.742438603708301</v>
      </c>
      <c r="O16" s="10">
        <v>72.257106441137196</v>
      </c>
      <c r="P16" s="10">
        <v>75.941800000000001</v>
      </c>
      <c r="Q16" s="10">
        <v>54.506337854592402</v>
      </c>
      <c r="R16" s="17">
        <v>56.24</v>
      </c>
      <c r="S16" s="17">
        <v>48.36</v>
      </c>
      <c r="T16" s="10" t="s">
        <v>150</v>
      </c>
      <c r="U16" s="17">
        <v>55.489555917195574</v>
      </c>
      <c r="V16" s="10">
        <v>27.48</v>
      </c>
      <c r="W16" s="28">
        <v>40.959653720863002</v>
      </c>
      <c r="X16" s="27">
        <v>40.238915806680097</v>
      </c>
      <c r="Y16" s="10">
        <v>44.133971478112002</v>
      </c>
      <c r="Z16" s="10">
        <v>140.33000000000001</v>
      </c>
      <c r="AA16" s="10">
        <v>61.510132655210498</v>
      </c>
      <c r="AB16" s="17">
        <v>69.767014383530153</v>
      </c>
      <c r="AC16" s="10">
        <v>65.383814755838998</v>
      </c>
      <c r="AD16" s="17">
        <v>35.31</v>
      </c>
      <c r="AE16" s="10">
        <v>38.96</v>
      </c>
      <c r="AF16" s="10">
        <v>23.76</v>
      </c>
      <c r="AG16" s="10">
        <v>46.14</v>
      </c>
      <c r="AH16" s="42">
        <v>1488.8704754481701</v>
      </c>
      <c r="AI16" s="10">
        <v>0.56551496352766195</v>
      </c>
      <c r="AJ16" s="12">
        <v>10.84</v>
      </c>
      <c r="AK16" s="17">
        <v>45.46</v>
      </c>
      <c r="AL16" s="17">
        <v>0.41</v>
      </c>
      <c r="AM16" s="43" t="s">
        <v>151</v>
      </c>
      <c r="AN16" s="9">
        <v>2.112859730034665</v>
      </c>
      <c r="AO16" s="9">
        <v>0.91990000000000005</v>
      </c>
      <c r="AP16" s="9">
        <v>45.26</v>
      </c>
    </row>
    <row r="17" spans="1:42" x14ac:dyDescent="0.15">
      <c r="A17" s="9" t="s">
        <v>152</v>
      </c>
      <c r="B17" s="10">
        <f>B12*10000/B14</f>
        <v>5865.030339943095</v>
      </c>
      <c r="C17" s="10">
        <v>7217.6489781224</v>
      </c>
      <c r="D17" s="10">
        <v>7057.7249429254098</v>
      </c>
      <c r="E17" s="10">
        <v>6170.4723138388299</v>
      </c>
      <c r="F17" s="11">
        <v>5877.8733997803001</v>
      </c>
      <c r="G17" s="10">
        <v>7300.9375</v>
      </c>
      <c r="H17" s="11">
        <v>5433.9</v>
      </c>
      <c r="I17" s="10">
        <v>7978.4966186736492</v>
      </c>
      <c r="J17" s="17">
        <v>6463.5001175318303</v>
      </c>
      <c r="K17" s="17">
        <v>4563.3611796205596</v>
      </c>
      <c r="L17" s="10">
        <v>6047.9255440029701</v>
      </c>
      <c r="M17" s="10">
        <v>4900</v>
      </c>
      <c r="N17" s="23">
        <v>4097.82103773585</v>
      </c>
      <c r="O17" s="10">
        <v>5252.5139689119196</v>
      </c>
      <c r="P17" s="10">
        <v>7404.8779999999997</v>
      </c>
      <c r="Q17" s="10">
        <v>3446.0034989011001</v>
      </c>
      <c r="R17" s="17">
        <v>4566.6099999999997</v>
      </c>
      <c r="S17" s="17">
        <v>6100.4196520423602</v>
      </c>
      <c r="T17" s="10" t="s">
        <v>153</v>
      </c>
      <c r="U17" s="17">
        <v>3689.2341968503933</v>
      </c>
      <c r="V17" s="10">
        <v>4650.45</v>
      </c>
      <c r="W17" s="17">
        <v>3735.4246662507799</v>
      </c>
      <c r="X17" s="27">
        <v>3956.90634046891</v>
      </c>
      <c r="Y17" s="10">
        <v>5225.9002992957703</v>
      </c>
      <c r="Z17" s="10">
        <v>4623.33</v>
      </c>
      <c r="AA17" s="10">
        <v>6217.0842567567597</v>
      </c>
      <c r="AB17" s="17">
        <v>4953.3442088091351</v>
      </c>
      <c r="AC17" s="10">
        <v>5237.3700839522098</v>
      </c>
      <c r="AD17" s="17">
        <v>5209.01</v>
      </c>
      <c r="AE17" s="10">
        <v>5033.33</v>
      </c>
      <c r="AF17" s="10">
        <v>2439</v>
      </c>
      <c r="AG17" s="10">
        <v>4164.28</v>
      </c>
      <c r="AH17" s="37">
        <v>7235.68</v>
      </c>
      <c r="AI17" s="10">
        <v>4554.7732453825902</v>
      </c>
      <c r="AJ17" s="10">
        <v>4551.2</v>
      </c>
      <c r="AK17" s="17">
        <v>4063.56</v>
      </c>
      <c r="AL17" s="17">
        <v>4152.33</v>
      </c>
      <c r="AM17" s="43" t="s">
        <v>154</v>
      </c>
      <c r="AN17" s="9">
        <v>4321.7276086956526</v>
      </c>
      <c r="AO17" s="9">
        <v>2879.08</v>
      </c>
      <c r="AP17" s="9">
        <v>0.6</v>
      </c>
    </row>
    <row r="18" spans="1:42" x14ac:dyDescent="0.15">
      <c r="A18" s="9" t="s">
        <v>24</v>
      </c>
      <c r="B18" s="10"/>
      <c r="C18" s="10">
        <v>19.2406955409934</v>
      </c>
      <c r="D18" s="10">
        <v>-3.62172828234546</v>
      </c>
      <c r="E18" s="10">
        <v>-28.486673906662599</v>
      </c>
      <c r="F18" s="13">
        <v>-13.6656432235485</v>
      </c>
      <c r="G18" s="10">
        <v>15.0672580429567</v>
      </c>
      <c r="H18" s="14">
        <v>-19.899999999999999</v>
      </c>
      <c r="I18" s="10">
        <v>-30.287477856084088</v>
      </c>
      <c r="J18" s="17">
        <v>26.155211849732702</v>
      </c>
      <c r="K18" s="17">
        <v>-12.989172087416501</v>
      </c>
      <c r="L18" s="10">
        <v>-2.2546673634331</v>
      </c>
      <c r="M18" s="10">
        <v>28.95</v>
      </c>
      <c r="N18" s="24">
        <v>-37.639510736361501</v>
      </c>
      <c r="O18" s="10">
        <v>15.8173010762287</v>
      </c>
      <c r="P18" s="10">
        <v>-17.71</v>
      </c>
      <c r="Q18" s="10">
        <v>-23.615707632664801</v>
      </c>
      <c r="R18" s="17">
        <v>-26.22</v>
      </c>
      <c r="S18" s="17">
        <v>-31.4600471865235</v>
      </c>
      <c r="T18" s="10" t="s">
        <v>155</v>
      </c>
      <c r="U18" s="17">
        <v>34.637677170581171</v>
      </c>
      <c r="V18" s="10">
        <v>-16.61</v>
      </c>
      <c r="W18" s="28">
        <v>-41.094794288916901</v>
      </c>
      <c r="X18" s="27">
        <v>-2.3615301389144099</v>
      </c>
      <c r="Y18" s="12">
        <v>-25.721732886758499</v>
      </c>
      <c r="Z18" s="10">
        <v>-0.08</v>
      </c>
      <c r="AA18" s="10">
        <v>56.4951715634433</v>
      </c>
      <c r="AB18" s="17">
        <v>-47.74872608172744</v>
      </c>
      <c r="AC18" s="10">
        <v>-8.8324088135855998</v>
      </c>
      <c r="AD18" s="17">
        <v>-21.415899031165001</v>
      </c>
      <c r="AE18" s="10">
        <v>101</v>
      </c>
      <c r="AF18" s="10">
        <v>-66.13</v>
      </c>
      <c r="AG18" s="10">
        <v>-27.7</v>
      </c>
      <c r="AH18" s="42">
        <v>23.181687404983698</v>
      </c>
      <c r="AI18" s="10">
        <v>-23.9359</v>
      </c>
      <c r="AJ18" s="10">
        <v>149.1</v>
      </c>
      <c r="AK18" s="17">
        <v>-13.99</v>
      </c>
      <c r="AL18" s="17">
        <v>-0.29339999999999999</v>
      </c>
      <c r="AM18" s="43" t="s">
        <v>156</v>
      </c>
      <c r="AN18" s="9">
        <v>9.9774180574771928E-2</v>
      </c>
      <c r="AO18" s="9" t="s">
        <v>49</v>
      </c>
      <c r="AP18" s="9"/>
    </row>
    <row r="19" spans="1:42" x14ac:dyDescent="0.15">
      <c r="A19" s="16" t="s">
        <v>157</v>
      </c>
      <c r="B19" s="10">
        <f>C19+D19+E19+F19+G19+H19+I19+J19+K19+L19+M19+N19+O19+P19+Q19+R19+S19+T19+U19+V19+W19+X19+Y19+Z19+AA19+AB19+AC19+AD19+AE19+AF19+AG19+AH19+AI19+AJ19+AK19+AL19+AM19+AN19+AO19</f>
        <v>122410</v>
      </c>
      <c r="C19" s="10">
        <v>3913</v>
      </c>
      <c r="D19" s="10">
        <v>28135</v>
      </c>
      <c r="E19" s="10">
        <v>6099</v>
      </c>
      <c r="F19" s="11">
        <v>34551</v>
      </c>
      <c r="G19" s="10">
        <v>967</v>
      </c>
      <c r="H19" s="11">
        <v>2417</v>
      </c>
      <c r="I19" s="10">
        <v>2487</v>
      </c>
      <c r="J19" s="17">
        <v>1188</v>
      </c>
      <c r="K19" s="17">
        <v>6782</v>
      </c>
      <c r="L19" s="10">
        <v>2987</v>
      </c>
      <c r="M19" s="10">
        <v>2579</v>
      </c>
      <c r="N19" s="23">
        <v>174</v>
      </c>
      <c r="O19" s="10">
        <v>3850</v>
      </c>
      <c r="P19" s="10">
        <v>208</v>
      </c>
      <c r="Q19" s="10">
        <v>1909</v>
      </c>
      <c r="R19" s="17">
        <v>2442</v>
      </c>
      <c r="S19" s="17">
        <v>623</v>
      </c>
      <c r="T19" s="10" t="s">
        <v>158</v>
      </c>
      <c r="U19" s="17">
        <v>1227</v>
      </c>
      <c r="V19" s="10">
        <v>247</v>
      </c>
      <c r="W19" s="17">
        <v>1832</v>
      </c>
      <c r="X19" s="27">
        <v>958</v>
      </c>
      <c r="Y19" s="10">
        <v>353</v>
      </c>
      <c r="Z19" s="10">
        <v>702</v>
      </c>
      <c r="AA19" s="10">
        <v>889</v>
      </c>
      <c r="AB19" s="17">
        <v>503</v>
      </c>
      <c r="AC19" s="10">
        <v>3345</v>
      </c>
      <c r="AD19" s="17">
        <v>4809</v>
      </c>
      <c r="AE19" s="10">
        <v>240</v>
      </c>
      <c r="AF19" s="10">
        <v>60</v>
      </c>
      <c r="AG19" s="10">
        <v>2901</v>
      </c>
      <c r="AH19" s="37">
        <v>176</v>
      </c>
      <c r="AI19" s="10">
        <v>424</v>
      </c>
      <c r="AJ19" s="10">
        <v>158</v>
      </c>
      <c r="AK19" s="17">
        <v>420</v>
      </c>
      <c r="AL19" s="17">
        <v>547</v>
      </c>
      <c r="AM19" s="43" t="s">
        <v>159</v>
      </c>
      <c r="AN19" s="9">
        <v>50</v>
      </c>
      <c r="AO19" s="9">
        <v>358</v>
      </c>
      <c r="AP19" s="9">
        <v>115</v>
      </c>
    </row>
    <row r="20" spans="1:42" x14ac:dyDescent="0.15">
      <c r="A20" s="9" t="s">
        <v>24</v>
      </c>
      <c r="B20" s="10"/>
      <c r="C20" s="10">
        <v>3.0279094260136898</v>
      </c>
      <c r="D20" s="10">
        <v>34.778443113772497</v>
      </c>
      <c r="E20" s="10">
        <v>110.600828729282</v>
      </c>
      <c r="F20" s="13">
        <v>26.3244488318526</v>
      </c>
      <c r="G20" s="10">
        <v>-45.582442318514303</v>
      </c>
      <c r="H20" s="14">
        <v>16.71</v>
      </c>
      <c r="I20" s="10">
        <v>22.331529758976881</v>
      </c>
      <c r="J20" s="17">
        <v>4.5774647887324003</v>
      </c>
      <c r="K20" s="17">
        <v>21.215370866845401</v>
      </c>
      <c r="L20" s="10">
        <v>7.3302191879266898</v>
      </c>
      <c r="M20" s="10">
        <v>16.07</v>
      </c>
      <c r="N20" s="24">
        <v>-0.57142857142856696</v>
      </c>
      <c r="O20" s="10">
        <v>1.3424585417215</v>
      </c>
      <c r="P20" s="10">
        <v>71.900000000000006</v>
      </c>
      <c r="Q20" s="10">
        <v>-1.5471892728210399</v>
      </c>
      <c r="R20" s="17">
        <v>29.92</v>
      </c>
      <c r="S20" s="17">
        <v>31.991525423728799</v>
      </c>
      <c r="T20" s="10" t="s">
        <v>160</v>
      </c>
      <c r="U20" s="17">
        <v>14.245810055865915</v>
      </c>
      <c r="V20" s="10">
        <v>17.62</v>
      </c>
      <c r="W20" s="28">
        <v>79.784102060844006</v>
      </c>
      <c r="X20" s="27">
        <v>45.814307458143098</v>
      </c>
      <c r="Y20" s="12">
        <v>10.3125</v>
      </c>
      <c r="Z20" s="10">
        <v>0.06</v>
      </c>
      <c r="AA20" s="10">
        <v>-0.55928411633109398</v>
      </c>
      <c r="AB20" s="17">
        <v>39.722222222222221</v>
      </c>
      <c r="AC20" s="10">
        <v>20.670995670995701</v>
      </c>
      <c r="AD20" s="17">
        <v>36.969524352036501</v>
      </c>
      <c r="AE20" s="12">
        <v>-22.83</v>
      </c>
      <c r="AF20" s="10">
        <v>-28.57</v>
      </c>
      <c r="AG20" s="10">
        <v>60.45</v>
      </c>
      <c r="AH20" s="42">
        <v>-48.538011695906398</v>
      </c>
      <c r="AI20" s="10">
        <v>123.16</v>
      </c>
      <c r="AJ20" s="10">
        <v>108.22</v>
      </c>
      <c r="AK20" s="17">
        <v>-3</v>
      </c>
      <c r="AL20" s="17">
        <v>1.3886000000000001</v>
      </c>
      <c r="AM20" s="43" t="s">
        <v>161</v>
      </c>
      <c r="AN20" s="9">
        <v>1.631578947368421</v>
      </c>
      <c r="AO20" s="9" t="s">
        <v>49</v>
      </c>
      <c r="AP20" s="9"/>
    </row>
    <row r="21" spans="1:42" ht="33.75" x14ac:dyDescent="0.4">
      <c r="A21" s="304" t="s">
        <v>162</v>
      </c>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3"/>
    </row>
    <row r="22" spans="1:42" s="2" customFormat="1" x14ac:dyDescent="0.15">
      <c r="A22" s="5" t="s">
        <v>123</v>
      </c>
      <c r="B22" s="6" t="s">
        <v>124</v>
      </c>
      <c r="C22" s="7" t="s">
        <v>74</v>
      </c>
      <c r="D22" s="7" t="s">
        <v>31</v>
      </c>
      <c r="E22" s="6" t="s">
        <v>32</v>
      </c>
      <c r="F22" s="6" t="s">
        <v>42</v>
      </c>
      <c r="G22" s="8" t="s">
        <v>125</v>
      </c>
      <c r="H22" s="8" t="s">
        <v>33</v>
      </c>
      <c r="I22" s="6" t="s">
        <v>44</v>
      </c>
      <c r="J22" s="6" t="s">
        <v>126</v>
      </c>
      <c r="K22" s="6" t="s">
        <v>127</v>
      </c>
      <c r="L22" s="6" t="s">
        <v>35</v>
      </c>
      <c r="M22" s="6" t="s">
        <v>36</v>
      </c>
      <c r="N22" s="6" t="s">
        <v>46</v>
      </c>
      <c r="O22" s="6" t="s">
        <v>37</v>
      </c>
      <c r="P22" s="6" t="s">
        <v>47</v>
      </c>
      <c r="Q22" s="6" t="s">
        <v>38</v>
      </c>
      <c r="R22" s="6" t="s">
        <v>48</v>
      </c>
      <c r="S22" s="6" t="s">
        <v>50</v>
      </c>
      <c r="T22" s="6" t="s">
        <v>118</v>
      </c>
      <c r="U22" s="6" t="s">
        <v>52</v>
      </c>
      <c r="V22" s="6" t="s">
        <v>53</v>
      </c>
      <c r="W22" s="6" t="s">
        <v>54</v>
      </c>
      <c r="X22" s="6" t="s">
        <v>128</v>
      </c>
      <c r="Y22" s="6" t="s">
        <v>57</v>
      </c>
      <c r="Z22" s="1" t="s">
        <v>58</v>
      </c>
      <c r="AA22" s="1" t="s">
        <v>59</v>
      </c>
      <c r="AB22" s="1" t="s">
        <v>60</v>
      </c>
      <c r="AC22" s="1" t="s">
        <v>39</v>
      </c>
      <c r="AD22" s="1" t="s">
        <v>61</v>
      </c>
      <c r="AE22" s="1" t="s">
        <v>62</v>
      </c>
      <c r="AF22" s="34" t="s">
        <v>63</v>
      </c>
      <c r="AG22" s="34" t="s">
        <v>64</v>
      </c>
      <c r="AH22" s="44" t="s">
        <v>65</v>
      </c>
      <c r="AI22" s="45" t="s">
        <v>66</v>
      </c>
      <c r="AJ22" s="34" t="s">
        <v>67</v>
      </c>
      <c r="AK22" s="34" t="s">
        <v>68</v>
      </c>
      <c r="AL22" s="1" t="s">
        <v>69</v>
      </c>
      <c r="AM22" s="1" t="s">
        <v>70</v>
      </c>
      <c r="AN22" s="1" t="s">
        <v>71</v>
      </c>
      <c r="AO22" s="1" t="s">
        <v>72</v>
      </c>
    </row>
    <row r="23" spans="1:42" x14ac:dyDescent="0.15">
      <c r="A23" s="9" t="s">
        <v>129</v>
      </c>
      <c r="B23" s="10">
        <f>C23+D23+E23+F23+G23+H23+I23+J23+K23+L23+M23+N23+O23+P23+Q23+R23+S23+T23+U23+V23+W23+X23+Y23+Z23+AA23+AB23+AC23+AD23+AE23+AF23+AG23+AH23+AI23+AJ23+AK23+AL23+AM23+AN23</f>
        <v>1140598.1754548503</v>
      </c>
      <c r="C23" s="17">
        <v>320197.77010174998</v>
      </c>
      <c r="D23" s="17">
        <v>73495.486447820003</v>
      </c>
      <c r="E23" s="11">
        <v>308560.0459422</v>
      </c>
      <c r="F23" s="17">
        <v>6884.82</v>
      </c>
      <c r="G23" s="11">
        <v>777.03</v>
      </c>
      <c r="H23" s="10">
        <v>26477.753009800002</v>
      </c>
      <c r="I23" s="17">
        <v>10227.12005451</v>
      </c>
      <c r="J23" s="17">
        <v>31407.872595320001</v>
      </c>
      <c r="K23" s="17">
        <v>22377.085159599999</v>
      </c>
      <c r="L23" s="17">
        <v>7087.22</v>
      </c>
      <c r="M23" s="23">
        <v>2091.7151425400002</v>
      </c>
      <c r="N23" s="17">
        <v>12629.0690712001</v>
      </c>
      <c r="O23" s="17">
        <v>3347.29</v>
      </c>
      <c r="P23" s="17">
        <v>7902.0667586899999</v>
      </c>
      <c r="Q23" s="29">
        <v>183770.54555000001</v>
      </c>
      <c r="R23" s="17">
        <v>3197.7267496099998</v>
      </c>
      <c r="S23" s="10" t="s">
        <v>163</v>
      </c>
      <c r="T23" s="17">
        <v>3074.57</v>
      </c>
      <c r="U23" s="17">
        <v>2120.5700000000002</v>
      </c>
      <c r="V23" s="11">
        <v>519.15042194</v>
      </c>
      <c r="W23" s="27">
        <v>3103.2695962500002</v>
      </c>
      <c r="X23" s="17">
        <v>2521.9973645999999</v>
      </c>
      <c r="Y23" s="17">
        <v>1840.59</v>
      </c>
      <c r="Z23" s="10">
        <v>3575.0991013299999</v>
      </c>
      <c r="AA23" s="17">
        <v>2835.16</v>
      </c>
      <c r="AB23" s="17">
        <v>11386.52537118</v>
      </c>
      <c r="AC23" s="17">
        <v>60811.024098000002</v>
      </c>
      <c r="AD23" s="10">
        <v>2040.31</v>
      </c>
      <c r="AE23" s="17">
        <v>54.584114800000002</v>
      </c>
      <c r="AF23" s="10">
        <v>6509.76</v>
      </c>
      <c r="AG23" s="17">
        <v>120.39</v>
      </c>
      <c r="AH23" s="10">
        <v>800.88677460999997</v>
      </c>
      <c r="AI23" s="10">
        <v>5465.72</v>
      </c>
      <c r="AJ23" s="38">
        <v>1319.61713833</v>
      </c>
      <c r="AK23" s="17">
        <v>4107.6933800400002</v>
      </c>
      <c r="AL23" s="11">
        <v>1486.4978022600001</v>
      </c>
      <c r="AM23" s="46">
        <v>3427.18074398</v>
      </c>
      <c r="AN23" s="9">
        <v>1963.4629644900001</v>
      </c>
      <c r="AO23" s="9">
        <v>468.76</v>
      </c>
    </row>
    <row r="24" spans="1:42" x14ac:dyDescent="0.15">
      <c r="A24" s="9" t="s">
        <v>24</v>
      </c>
      <c r="B24" s="10"/>
      <c r="C24" s="17">
        <v>28.183706518099999</v>
      </c>
      <c r="D24" s="17">
        <v>24.517943776625302</v>
      </c>
      <c r="E24" s="13">
        <v>23.6850246636102</v>
      </c>
      <c r="F24" s="17">
        <v>20.977110962180699</v>
      </c>
      <c r="G24" s="14">
        <v>-18.93</v>
      </c>
      <c r="H24" s="10">
        <v>10.95208122353251</v>
      </c>
      <c r="I24" s="17">
        <v>-6.5786645637672896</v>
      </c>
      <c r="J24" s="17">
        <v>25.5177712804999</v>
      </c>
      <c r="K24" s="17">
        <v>18.7417731643663</v>
      </c>
      <c r="L24" s="17">
        <v>-27.69</v>
      </c>
      <c r="M24" s="24">
        <v>71.956013542420607</v>
      </c>
      <c r="N24" s="17">
        <v>8.3702766730137608</v>
      </c>
      <c r="O24" s="17">
        <v>107.9165</v>
      </c>
      <c r="P24" s="17">
        <v>2.9246590735123399</v>
      </c>
      <c r="Q24" s="17">
        <v>-24.62</v>
      </c>
      <c r="R24" s="17">
        <v>87.573721723516897</v>
      </c>
      <c r="S24" s="10" t="s">
        <v>164</v>
      </c>
      <c r="T24" s="17">
        <v>105.12175595436655</v>
      </c>
      <c r="U24" s="17">
        <v>0.71</v>
      </c>
      <c r="V24" s="11">
        <v>-2.6422582814492501</v>
      </c>
      <c r="W24" s="27">
        <v>33.085480462158301</v>
      </c>
      <c r="X24" s="12">
        <v>20.7069265877094</v>
      </c>
      <c r="Y24" s="17">
        <v>32.57</v>
      </c>
      <c r="Z24" s="17">
        <v>-17.43</v>
      </c>
      <c r="AA24" s="17">
        <v>36.817519375355907</v>
      </c>
      <c r="AB24" s="17">
        <v>-15.863127191621301</v>
      </c>
      <c r="AC24" s="17">
        <v>50.453797600327398</v>
      </c>
      <c r="AD24" s="17">
        <v>16.71</v>
      </c>
      <c r="AE24" s="17">
        <v>5184.0382187802497</v>
      </c>
      <c r="AF24" s="12">
        <v>28.4178</v>
      </c>
      <c r="AG24" s="17">
        <v>-90.183463796477497</v>
      </c>
      <c r="AH24" s="10">
        <v>82.200999999999993</v>
      </c>
      <c r="AI24" s="12">
        <v>293.52019180232264</v>
      </c>
      <c r="AJ24" s="17">
        <v>126.87</v>
      </c>
      <c r="AK24" s="17">
        <v>647.27436518367801</v>
      </c>
      <c r="AL24" s="11">
        <v>30.97</v>
      </c>
      <c r="AM24" s="46">
        <v>1.9166633757114393</v>
      </c>
      <c r="AN24" s="9">
        <v>0</v>
      </c>
      <c r="AO24" s="9"/>
    </row>
    <row r="25" spans="1:42" x14ac:dyDescent="0.15">
      <c r="A25" s="9" t="s">
        <v>132</v>
      </c>
      <c r="B25" s="10">
        <f>C25+D25+E25+F25+G25+H25+I25+J25+K25+L25+M25+N25+O25+P25+Q25+R25+S25+T25+U25+V25+W25+X25+Y25+Z25+AA25+AB25+AC25+AD25+AE25+AF25+AG25+AH25+AI25+AJ25+AK25+AL25+AM25+AN25</f>
        <v>1027950</v>
      </c>
      <c r="C25" s="17">
        <v>347673</v>
      </c>
      <c r="D25" s="17">
        <v>75952</v>
      </c>
      <c r="E25" s="11">
        <v>310894</v>
      </c>
      <c r="F25" s="17">
        <v>6915</v>
      </c>
      <c r="G25" s="11">
        <v>8438</v>
      </c>
      <c r="H25" s="10">
        <v>26178</v>
      </c>
      <c r="I25" s="17">
        <v>10650</v>
      </c>
      <c r="J25" s="17">
        <v>33670</v>
      </c>
      <c r="K25" s="17">
        <v>22941</v>
      </c>
      <c r="L25" s="17">
        <v>8481</v>
      </c>
      <c r="M25" s="23">
        <v>1576</v>
      </c>
      <c r="N25" s="17">
        <v>13514</v>
      </c>
      <c r="O25" s="17">
        <v>3485</v>
      </c>
      <c r="P25" s="17">
        <v>7638</v>
      </c>
      <c r="Q25" s="17">
        <v>21658</v>
      </c>
      <c r="R25" s="17">
        <v>3335</v>
      </c>
      <c r="S25" s="10" t="s">
        <v>165</v>
      </c>
      <c r="T25" s="17">
        <v>3376</v>
      </c>
      <c r="U25" s="17">
        <v>5356</v>
      </c>
      <c r="V25" s="11">
        <v>953</v>
      </c>
      <c r="W25" s="27">
        <v>3317</v>
      </c>
      <c r="X25" s="17">
        <v>2880</v>
      </c>
      <c r="Y25" s="17">
        <v>1964</v>
      </c>
      <c r="Z25" s="10">
        <v>3629</v>
      </c>
      <c r="AA25" s="17">
        <v>3168</v>
      </c>
      <c r="AB25" s="17">
        <v>11845</v>
      </c>
      <c r="AC25" s="17">
        <v>60363</v>
      </c>
      <c r="AD25" s="17">
        <v>1055</v>
      </c>
      <c r="AE25" s="17">
        <v>68</v>
      </c>
      <c r="AF25" s="10">
        <v>7908</v>
      </c>
      <c r="AG25" s="17">
        <v>114</v>
      </c>
      <c r="AH25" s="10">
        <v>754</v>
      </c>
      <c r="AI25" s="10">
        <v>2815</v>
      </c>
      <c r="AJ25" s="17">
        <v>1349</v>
      </c>
      <c r="AK25" s="17">
        <v>5485</v>
      </c>
      <c r="AL25" s="11">
        <v>1580</v>
      </c>
      <c r="AM25" s="46">
        <v>3373</v>
      </c>
      <c r="AN25" s="9">
        <v>2353</v>
      </c>
      <c r="AO25" s="9">
        <v>528</v>
      </c>
    </row>
    <row r="26" spans="1:42" x14ac:dyDescent="0.15">
      <c r="A26" s="9" t="s">
        <v>24</v>
      </c>
      <c r="B26" s="10"/>
      <c r="C26" s="17">
        <v>13.232674250800001</v>
      </c>
      <c r="D26" s="17">
        <v>6.2964466152575902</v>
      </c>
      <c r="E26" s="13">
        <v>11.059353064104201</v>
      </c>
      <c r="F26" s="17">
        <v>1.9159911569638799</v>
      </c>
      <c r="G26" s="14">
        <v>-28.53</v>
      </c>
      <c r="H26" s="10">
        <v>0.44509247179802008</v>
      </c>
      <c r="I26" s="17">
        <v>-66.417557468545994</v>
      </c>
      <c r="J26" s="17">
        <v>14.605670717178899</v>
      </c>
      <c r="K26" s="17">
        <v>4.36090881339668E-2</v>
      </c>
      <c r="L26" s="17">
        <v>-36.112000000000002</v>
      </c>
      <c r="M26" s="24">
        <v>-2.2938623682579</v>
      </c>
      <c r="N26" s="17">
        <v>-7.1075061864173801</v>
      </c>
      <c r="O26" s="17">
        <v>94.367000000000004</v>
      </c>
      <c r="P26" s="17">
        <v>-20.321301898602101</v>
      </c>
      <c r="Q26" s="17">
        <v>-15.26</v>
      </c>
      <c r="R26" s="17">
        <v>52.352672453175003</v>
      </c>
      <c r="S26" s="10" t="s">
        <v>166</v>
      </c>
      <c r="T26" s="17">
        <v>78.059071729957807</v>
      </c>
      <c r="U26" s="17">
        <v>0.86</v>
      </c>
      <c r="V26" s="11">
        <v>-14.4524236983842</v>
      </c>
      <c r="W26" s="27">
        <v>14.656066367093</v>
      </c>
      <c r="X26" s="17">
        <v>2.4182076813655802</v>
      </c>
      <c r="Y26" s="17">
        <v>14.52</v>
      </c>
      <c r="Z26" s="17">
        <v>-25.44</v>
      </c>
      <c r="AA26" s="17">
        <v>21.286370597243494</v>
      </c>
      <c r="AB26" s="17">
        <v>-25.1926234684855</v>
      </c>
      <c r="AC26" s="17">
        <v>29.0138497050526</v>
      </c>
      <c r="AD26" s="17">
        <v>9.5500000000000007</v>
      </c>
      <c r="AE26" s="17">
        <v>3300</v>
      </c>
      <c r="AF26" s="10">
        <v>26.406600000000001</v>
      </c>
      <c r="AG26" s="17">
        <v>-92.568448500651897</v>
      </c>
      <c r="AH26" s="10">
        <v>74.941999999999993</v>
      </c>
      <c r="AI26" s="12">
        <v>-1.8479776847977685</v>
      </c>
      <c r="AJ26" s="17">
        <v>89.47</v>
      </c>
      <c r="AK26" s="40">
        <v>791.869918699187</v>
      </c>
      <c r="AL26" s="11">
        <v>21.63</v>
      </c>
      <c r="AM26" s="46">
        <v>1.702724358974359</v>
      </c>
      <c r="AN26" s="9">
        <v>0</v>
      </c>
      <c r="AO26" s="9"/>
    </row>
    <row r="27" spans="1:42" x14ac:dyDescent="0.15">
      <c r="A27" s="9" t="s">
        <v>135</v>
      </c>
      <c r="B27" s="10">
        <f>C27+D27+E27+F27+G27+H27+I27+J27+K27+L27+M27+N27+O27+P27+Q27+R27+S27+T27+U27+V27+W27+X27+Y27+Z27+AA27+AB27+AC27+AD27+AE27+AF27+AG27+AH27+AI27+AJ27+AK27+AL27+AM27+AN27</f>
        <v>291312.87783620745</v>
      </c>
      <c r="C27" s="17">
        <v>101277.91024899999</v>
      </c>
      <c r="D27" s="17">
        <v>23009.897645000001</v>
      </c>
      <c r="E27" s="11">
        <v>86895.9156132075</v>
      </c>
      <c r="F27" s="17">
        <v>2269.31</v>
      </c>
      <c r="G27" s="11">
        <v>2301.17</v>
      </c>
      <c r="H27" s="10">
        <v>8361.9750740000018</v>
      </c>
      <c r="I27" s="17">
        <v>3217.3869129999998</v>
      </c>
      <c r="J27" s="17">
        <v>10336.450387000001</v>
      </c>
      <c r="K27" s="17">
        <v>5404.3673129999997</v>
      </c>
      <c r="L27" s="17">
        <v>1929.18</v>
      </c>
      <c r="M27" s="23">
        <v>589.10883899999999</v>
      </c>
      <c r="N27" s="17">
        <v>3844.1814899999999</v>
      </c>
      <c r="O27" s="17">
        <v>1116.06</v>
      </c>
      <c r="P27" s="17">
        <v>1453.2996539999999</v>
      </c>
      <c r="Q27" s="17">
        <v>4722.4881160000004</v>
      </c>
      <c r="R27" s="17">
        <v>1150.7881930000001</v>
      </c>
      <c r="S27" s="10" t="s">
        <v>167</v>
      </c>
      <c r="T27" s="17">
        <v>1072.6167560000001</v>
      </c>
      <c r="U27" s="17">
        <v>761.7</v>
      </c>
      <c r="V27" s="11">
        <v>228.76607899999999</v>
      </c>
      <c r="W27" s="27">
        <v>964.34714899999994</v>
      </c>
      <c r="X27" s="17">
        <v>953.96979299999998</v>
      </c>
      <c r="Y27" s="17">
        <v>493.23</v>
      </c>
      <c r="Z27" s="10">
        <v>1104.332175</v>
      </c>
      <c r="AA27" s="17">
        <v>722.8</v>
      </c>
      <c r="AB27" s="17">
        <v>3899.3542579999998</v>
      </c>
      <c r="AC27" s="17">
        <v>15611.7819</v>
      </c>
      <c r="AD27" s="17">
        <v>264.40161899999998</v>
      </c>
      <c r="AE27" s="17">
        <v>13.083601</v>
      </c>
      <c r="AF27" s="10">
        <v>2222.58</v>
      </c>
      <c r="AG27" s="17">
        <v>28.51</v>
      </c>
      <c r="AH27" s="10">
        <v>305.25435599999997</v>
      </c>
      <c r="AI27" s="10">
        <v>696.64</v>
      </c>
      <c r="AJ27" s="40">
        <v>353.93612899999999</v>
      </c>
      <c r="AK27" s="17">
        <v>1398.263915</v>
      </c>
      <c r="AL27" s="11">
        <v>382.58526499999999</v>
      </c>
      <c r="AM27" s="46">
        <v>940.90235700000005</v>
      </c>
      <c r="AN27" s="9">
        <v>642.78299800000002</v>
      </c>
      <c r="AO27" s="9">
        <v>136.75</v>
      </c>
    </row>
    <row r="28" spans="1:42" x14ac:dyDescent="0.15">
      <c r="A28" s="9" t="s">
        <v>24</v>
      </c>
      <c r="B28" s="10"/>
      <c r="C28" s="17">
        <v>-5.7320800908000002</v>
      </c>
      <c r="D28" s="17">
        <v>-6.6945493824526201</v>
      </c>
      <c r="E28" s="13">
        <v>-7.6887093838646701</v>
      </c>
      <c r="F28" s="17">
        <v>4.6262039178144798</v>
      </c>
      <c r="G28" s="14">
        <v>-37.75</v>
      </c>
      <c r="H28" s="10">
        <v>-10.716986243309826</v>
      </c>
      <c r="I28" s="17">
        <v>-26.636427414035101</v>
      </c>
      <c r="J28" s="17">
        <v>-3.8864914425882802</v>
      </c>
      <c r="K28" s="17">
        <v>-18.9131299354381</v>
      </c>
      <c r="L28" s="17">
        <v>-48.267000000000003</v>
      </c>
      <c r="M28" s="24">
        <v>36.338177435631899</v>
      </c>
      <c r="N28" s="17">
        <v>-12.1469956526086</v>
      </c>
      <c r="O28" s="17">
        <v>98.576599999999999</v>
      </c>
      <c r="P28" s="17">
        <v>-40.0483993310499</v>
      </c>
      <c r="Q28" s="17">
        <v>-37.700000000000003</v>
      </c>
      <c r="R28" s="17">
        <v>57.137248200798602</v>
      </c>
      <c r="S28" s="10" t="s">
        <v>168</v>
      </c>
      <c r="T28" s="17">
        <v>61.24240942845978</v>
      </c>
      <c r="U28" s="17">
        <v>0.7</v>
      </c>
      <c r="V28" s="11">
        <v>-6.6984465108691102</v>
      </c>
      <c r="W28" s="27">
        <v>5.3679729664633902</v>
      </c>
      <c r="X28" s="17">
        <v>6.4402753808245699</v>
      </c>
      <c r="Y28" s="17">
        <v>-8.7100000000000009</v>
      </c>
      <c r="Z28" s="17">
        <v>-35.86</v>
      </c>
      <c r="AA28" s="17">
        <v>-6.7065930094480919</v>
      </c>
      <c r="AB28" s="17">
        <v>-35.109326076656998</v>
      </c>
      <c r="AC28" s="17">
        <v>4.1356421841343396</v>
      </c>
      <c r="AD28" s="17">
        <v>-13.41</v>
      </c>
      <c r="AE28" s="17">
        <v>1769.08585714286</v>
      </c>
      <c r="AF28" s="10">
        <v>1.8508</v>
      </c>
      <c r="AG28" s="17">
        <v>-95.3567531473429</v>
      </c>
      <c r="AH28" s="10">
        <v>35.722999999999999</v>
      </c>
      <c r="AI28" s="12">
        <v>-18.327725476863201</v>
      </c>
      <c r="AJ28" s="17">
        <v>69.680000000000007</v>
      </c>
      <c r="AK28" s="17">
        <v>500.50073038328401</v>
      </c>
      <c r="AL28" s="11">
        <v>-5.39</v>
      </c>
      <c r="AM28" s="46">
        <v>0.81497847346209984</v>
      </c>
      <c r="AN28" s="9">
        <v>0</v>
      </c>
      <c r="AO28" s="9"/>
    </row>
    <row r="29" spans="1:42" x14ac:dyDescent="0.15">
      <c r="A29" s="9" t="s">
        <v>169</v>
      </c>
      <c r="B29" s="10">
        <f>B27*10000/B25</f>
        <v>2833.9206949385421</v>
      </c>
      <c r="C29" s="17">
        <v>2913.02201347243</v>
      </c>
      <c r="D29" s="17">
        <v>3029.5314994996802</v>
      </c>
      <c r="E29" s="11">
        <v>2795.0335359707001</v>
      </c>
      <c r="F29" s="17">
        <v>9956.3557483731001</v>
      </c>
      <c r="G29" s="11">
        <v>2727.15</v>
      </c>
      <c r="H29" s="10">
        <v>3194.2757559783031</v>
      </c>
      <c r="I29" s="17">
        <v>3021.0205755868501</v>
      </c>
      <c r="J29" s="17">
        <v>3069.9288348678301</v>
      </c>
      <c r="K29" s="17">
        <v>2355.7679756767402</v>
      </c>
      <c r="L29" s="17">
        <v>2274.71</v>
      </c>
      <c r="M29" s="23">
        <v>3738.00024746193</v>
      </c>
      <c r="N29" s="17">
        <v>2844.5918972917002</v>
      </c>
      <c r="O29" s="17">
        <v>3202.4677000000001</v>
      </c>
      <c r="P29" s="17">
        <v>1902.7227729772201</v>
      </c>
      <c r="Q29" s="17">
        <v>2180.4820930000001</v>
      </c>
      <c r="R29" s="17">
        <v>3450.6392593703199</v>
      </c>
      <c r="S29" s="10" t="s">
        <v>170</v>
      </c>
      <c r="T29" s="17">
        <v>3177.182334123223</v>
      </c>
      <c r="U29" s="17">
        <v>1422.14</v>
      </c>
      <c r="V29" s="11">
        <v>2400.4835152151099</v>
      </c>
      <c r="W29" s="27">
        <v>2798.45371154962</v>
      </c>
      <c r="X29" s="17">
        <v>3312.3951145833298</v>
      </c>
      <c r="Y29" s="17">
        <v>2511.35</v>
      </c>
      <c r="Z29" s="10">
        <v>3043.0757095618601</v>
      </c>
      <c r="AA29" s="17">
        <v>2281.5656565656564</v>
      </c>
      <c r="AB29" s="17">
        <v>3291.98333305192</v>
      </c>
      <c r="AC29" s="17">
        <v>2586</v>
      </c>
      <c r="AD29" s="17">
        <v>2506.16</v>
      </c>
      <c r="AE29" s="17">
        <v>1924.0589705</v>
      </c>
      <c r="AF29" s="10">
        <v>2810.5462000000002</v>
      </c>
      <c r="AG29" s="17">
        <v>2500.8771929824602</v>
      </c>
      <c r="AH29" s="10">
        <v>4048.4662600000001</v>
      </c>
      <c r="AI29" s="10">
        <v>2474.7424511545291</v>
      </c>
      <c r="AJ29" s="17">
        <v>2623.6925796886599</v>
      </c>
      <c r="AK29" s="17">
        <v>2549.2505287146801</v>
      </c>
      <c r="AL29" s="11">
        <v>2421.4257278481</v>
      </c>
      <c r="AM29" s="46">
        <v>2789.511879632375</v>
      </c>
      <c r="AN29" s="9">
        <v>2731.7594475138098</v>
      </c>
      <c r="AO29" s="9">
        <v>2589.9699999999998</v>
      </c>
    </row>
    <row r="30" spans="1:42" x14ac:dyDescent="0.15">
      <c r="A30" s="9" t="s">
        <v>24</v>
      </c>
      <c r="B30" s="10"/>
      <c r="C30" s="17">
        <v>-16.748482244263499</v>
      </c>
      <c r="D30" s="17">
        <v>-12.2214772096112</v>
      </c>
      <c r="E30" s="13">
        <v>-16.8811198073046</v>
      </c>
      <c r="F30" s="17">
        <v>-99.968854385823505</v>
      </c>
      <c r="G30" s="14">
        <v>-12.91</v>
      </c>
      <c r="H30" s="10">
        <v>-11.112617292120895</v>
      </c>
      <c r="I30" s="17">
        <v>118.45811994541801</v>
      </c>
      <c r="J30" s="17">
        <v>-16.135452991934802</v>
      </c>
      <c r="K30" s="17">
        <v>-18.948475766075202</v>
      </c>
      <c r="L30" s="17">
        <v>-19.02</v>
      </c>
      <c r="M30" s="24">
        <v>39.539010281519197</v>
      </c>
      <c r="N30" s="17">
        <v>-5.4250771610293302</v>
      </c>
      <c r="O30" s="17" t="s">
        <v>171</v>
      </c>
      <c r="P30" s="17">
        <v>-24.758307932370201</v>
      </c>
      <c r="Q30" s="17">
        <v>-26.49</v>
      </c>
      <c r="R30" s="17">
        <v>3.1404606631331098</v>
      </c>
      <c r="S30" s="10" t="s">
        <v>172</v>
      </c>
      <c r="T30" s="17">
        <v>-9.4444288280924997</v>
      </c>
      <c r="U30" s="17">
        <v>-1.1100000000000001</v>
      </c>
      <c r="V30" s="11">
        <v>9.0639355581236298</v>
      </c>
      <c r="W30" s="27">
        <v>-1.3895203665573099</v>
      </c>
      <c r="X30" s="17">
        <v>3.92710221211063</v>
      </c>
      <c r="Y30" s="17">
        <v>-20.28</v>
      </c>
      <c r="Z30" s="17">
        <v>-13.980362119966999</v>
      </c>
      <c r="AA30" s="17">
        <v>-23.080057115113135</v>
      </c>
      <c r="AB30" s="17">
        <v>-13.256316513109899</v>
      </c>
      <c r="AC30" s="17">
        <v>-19.288389513108601</v>
      </c>
      <c r="AD30" s="17">
        <v>-20.96</v>
      </c>
      <c r="AE30" s="17">
        <v>-45.026886554621797</v>
      </c>
      <c r="AF30" s="10">
        <v>-19.425999999999998</v>
      </c>
      <c r="AG30" s="17">
        <v>-37.519818666877001</v>
      </c>
      <c r="AH30" s="10">
        <v>-22.417999999999999</v>
      </c>
      <c r="AI30" s="12">
        <v>-16.789927300299283</v>
      </c>
      <c r="AJ30" s="17">
        <v>-10.44</v>
      </c>
      <c r="AK30" s="17">
        <v>-32.669471433779599</v>
      </c>
      <c r="AL30" s="11">
        <v>-22.21</v>
      </c>
      <c r="AM30" s="46">
        <v>-0.32846334572058222</v>
      </c>
      <c r="AN30" s="9">
        <v>0</v>
      </c>
      <c r="AO30" s="9"/>
    </row>
    <row r="31" spans="1:42" x14ac:dyDescent="0.15">
      <c r="A31" s="15" t="s">
        <v>25</v>
      </c>
      <c r="B31" s="10"/>
      <c r="C31" s="17"/>
      <c r="D31" s="17"/>
      <c r="E31" s="11"/>
      <c r="F31" s="17"/>
      <c r="G31" s="17"/>
      <c r="H31" s="10"/>
      <c r="I31" s="17"/>
      <c r="J31" s="17"/>
      <c r="K31" s="17"/>
      <c r="L31" s="17"/>
      <c r="M31" s="23"/>
      <c r="N31" s="17">
        <v>0</v>
      </c>
      <c r="O31" s="17"/>
      <c r="P31" s="17"/>
      <c r="Q31" s="17"/>
      <c r="R31" s="17"/>
      <c r="S31" s="10"/>
      <c r="T31" s="17"/>
      <c r="U31" s="17"/>
      <c r="V31" s="11"/>
      <c r="W31" s="27"/>
      <c r="X31" s="17"/>
      <c r="Y31" s="17">
        <v>0</v>
      </c>
      <c r="Z31" s="17"/>
      <c r="AA31" s="17">
        <v>0</v>
      </c>
      <c r="AB31" s="17" t="s">
        <v>56</v>
      </c>
      <c r="AC31" s="17"/>
      <c r="AD31" s="17"/>
      <c r="AE31" s="17"/>
      <c r="AF31" s="17"/>
      <c r="AG31" s="28"/>
      <c r="AH31" s="10">
        <v>0</v>
      </c>
      <c r="AI31" s="12"/>
      <c r="AJ31" s="17"/>
      <c r="AK31" s="17">
        <v>0</v>
      </c>
      <c r="AL31" s="11"/>
      <c r="AM31" s="46">
        <v>0</v>
      </c>
      <c r="AN31" s="9">
        <v>0</v>
      </c>
      <c r="AO31" s="9"/>
    </row>
    <row r="32" spans="1:42" ht="14.25" customHeight="1" x14ac:dyDescent="0.15">
      <c r="A32" s="9" t="s">
        <v>142</v>
      </c>
      <c r="B32" s="10">
        <f>C32+D32+E32+F32+G32+H32+I32+J32+K32+L32+M32+N32+O32+P32+Q32+R32+S32+T32+U32+V32+W32+X32+Y32+Z32+AA32+AB32+AC32+AD32+AE32+AF32+AG32+AH32+AI32+AJ32+AK32+AL32+AM32+AN32</f>
        <v>132900.10003799998</v>
      </c>
      <c r="C32" s="17">
        <v>49759.816729999999</v>
      </c>
      <c r="D32" s="17">
        <v>9405.9656610000002</v>
      </c>
      <c r="E32" s="11">
        <v>33993.339303000001</v>
      </c>
      <c r="F32" s="17">
        <v>1526.76</v>
      </c>
      <c r="G32" s="11">
        <v>1652.6</v>
      </c>
      <c r="H32" s="10">
        <v>5512.9599119999993</v>
      </c>
      <c r="I32" s="17">
        <v>1444.758358</v>
      </c>
      <c r="J32" s="17">
        <v>4160.0447359999998</v>
      </c>
      <c r="K32" s="17">
        <v>3116.4462720000001</v>
      </c>
      <c r="L32" s="11">
        <v>1470.78</v>
      </c>
      <c r="M32" s="23">
        <v>182.964775</v>
      </c>
      <c r="N32" s="17">
        <v>2553.1076210000001</v>
      </c>
      <c r="O32" s="17">
        <v>477.84</v>
      </c>
      <c r="P32" s="17">
        <v>816.54141600000003</v>
      </c>
      <c r="Q32" s="17">
        <v>2539.4499999999998</v>
      </c>
      <c r="R32" s="17">
        <v>478.45132599999999</v>
      </c>
      <c r="S32" s="10" t="s">
        <v>173</v>
      </c>
      <c r="T32" s="17">
        <v>641.91535399999998</v>
      </c>
      <c r="U32" s="17">
        <v>106.98</v>
      </c>
      <c r="V32" s="11">
        <v>121.474071</v>
      </c>
      <c r="W32" s="27">
        <v>454.35237000000001</v>
      </c>
      <c r="X32" s="17">
        <v>425.67103500000002</v>
      </c>
      <c r="Y32" s="17">
        <v>487.34</v>
      </c>
      <c r="Z32" s="17">
        <v>626.22757899999999</v>
      </c>
      <c r="AA32" s="17">
        <v>601.56999999999994</v>
      </c>
      <c r="AB32" s="17">
        <v>2280.2076729999999</v>
      </c>
      <c r="AC32" s="17">
        <v>5242.1409000000003</v>
      </c>
      <c r="AD32" s="17">
        <v>75.210864999999998</v>
      </c>
      <c r="AE32" s="32">
        <v>14.15</v>
      </c>
      <c r="AF32" s="10">
        <v>1285.93</v>
      </c>
      <c r="AG32" s="10">
        <v>204.06281200000001</v>
      </c>
      <c r="AH32" s="10">
        <v>172.62590599999999</v>
      </c>
      <c r="AI32" s="17">
        <v>75.55</v>
      </c>
      <c r="AJ32" s="41">
        <v>160.91681600000001</v>
      </c>
      <c r="AK32" s="17">
        <v>169.59</v>
      </c>
      <c r="AL32" s="11">
        <v>132.88</v>
      </c>
      <c r="AM32" s="46">
        <v>19.879947000000001</v>
      </c>
      <c r="AN32" s="9">
        <v>80.038600000000002</v>
      </c>
      <c r="AO32" s="9">
        <v>61.9</v>
      </c>
    </row>
    <row r="33" spans="1:41" x14ac:dyDescent="0.15">
      <c r="A33" s="9" t="s">
        <v>24</v>
      </c>
      <c r="B33" s="10"/>
      <c r="C33" s="17">
        <v>33.571659062599998</v>
      </c>
      <c r="D33" s="17">
        <v>9.2757045051823592</v>
      </c>
      <c r="E33" s="13">
        <v>18.2143616223543</v>
      </c>
      <c r="F33" s="17">
        <v>-11.5514925583091</v>
      </c>
      <c r="G33" s="14">
        <v>6.64</v>
      </c>
      <c r="H33" s="10">
        <v>-4.9722340914425578</v>
      </c>
      <c r="I33" s="17">
        <v>-12.9168862884363</v>
      </c>
      <c r="J33" s="17">
        <v>6.7460942126790204</v>
      </c>
      <c r="K33" s="17">
        <v>18.970239543612301</v>
      </c>
      <c r="L33" s="11">
        <v>64.66</v>
      </c>
      <c r="M33" s="24">
        <v>36.497894289944298</v>
      </c>
      <c r="N33" s="17">
        <v>28.880851066407502</v>
      </c>
      <c r="O33" s="17">
        <v>277.53019999999998</v>
      </c>
      <c r="P33" s="17">
        <v>2.6755012075453899</v>
      </c>
      <c r="Q33" s="17">
        <v>9.43</v>
      </c>
      <c r="R33" s="17">
        <v>-8.1826002504622899</v>
      </c>
      <c r="S33" s="10" t="s">
        <v>174</v>
      </c>
      <c r="T33" s="17">
        <v>57.810135366856755</v>
      </c>
      <c r="U33" s="17">
        <v>12.85</v>
      </c>
      <c r="V33" s="11">
        <v>-6.3494942564181596</v>
      </c>
      <c r="W33" s="27">
        <v>75.573442051479105</v>
      </c>
      <c r="X33" s="17">
        <v>-40.275872268715503</v>
      </c>
      <c r="Y33" s="17">
        <v>0.39</v>
      </c>
      <c r="Z33" s="17">
        <v>35.328547326523903</v>
      </c>
      <c r="AA33" s="17">
        <v>-22.772671253979677</v>
      </c>
      <c r="AB33" s="17">
        <v>18.9094280046317</v>
      </c>
      <c r="AC33" s="17">
        <v>11.7401747120024</v>
      </c>
      <c r="AD33" s="17">
        <v>-41.59</v>
      </c>
      <c r="AE33" s="10">
        <v>-69.760000000000005</v>
      </c>
      <c r="AF33" s="10">
        <v>38.130000000000003</v>
      </c>
      <c r="AG33" s="28">
        <v>8.6415570451407202</v>
      </c>
      <c r="AH33" s="10">
        <v>25.88</v>
      </c>
      <c r="AI33" s="12">
        <v>209.86</v>
      </c>
      <c r="AJ33" s="17">
        <v>-18.71</v>
      </c>
      <c r="AK33" s="17">
        <v>0.81469999999999998</v>
      </c>
      <c r="AL33" s="11">
        <v>10.31</v>
      </c>
      <c r="AM33" s="46">
        <v>2.3752032258064517</v>
      </c>
      <c r="AN33" s="9" t="s">
        <v>49</v>
      </c>
      <c r="AO33" s="9"/>
    </row>
    <row r="34" spans="1:41" x14ac:dyDescent="0.15">
      <c r="A34" s="9" t="s">
        <v>145</v>
      </c>
      <c r="B34" s="10">
        <f>C34+D34+E34+F34+G34+H34+I34+J34+K34+L34+M34+N34+O34+P34+Q34+R34+S34+T34+U34+V34+W34+X34+Y34+Z34+AA34+AB34+AC34+AD34+AE34+AF34+AG34+AH34+AI34+AJ34+AK34+AL34+AM34+AN34</f>
        <v>206058</v>
      </c>
      <c r="C34" s="17">
        <v>64064</v>
      </c>
      <c r="D34" s="17">
        <v>14660</v>
      </c>
      <c r="E34" s="11">
        <v>54741</v>
      </c>
      <c r="F34" s="17">
        <v>2194</v>
      </c>
      <c r="G34" s="11">
        <v>2969</v>
      </c>
      <c r="H34" s="10">
        <v>5749</v>
      </c>
      <c r="I34" s="17">
        <v>2057</v>
      </c>
      <c r="J34" s="17">
        <v>9383</v>
      </c>
      <c r="K34" s="17">
        <v>5024</v>
      </c>
      <c r="L34" s="11">
        <v>3018</v>
      </c>
      <c r="M34" s="23">
        <v>421</v>
      </c>
      <c r="N34" s="17">
        <v>4997</v>
      </c>
      <c r="O34" s="17">
        <v>645</v>
      </c>
      <c r="P34" s="17">
        <v>2302</v>
      </c>
      <c r="Q34" s="17">
        <v>4917</v>
      </c>
      <c r="R34" s="17">
        <v>779</v>
      </c>
      <c r="S34" s="10" t="s">
        <v>175</v>
      </c>
      <c r="T34" s="17">
        <v>1673</v>
      </c>
      <c r="U34" s="17">
        <v>229</v>
      </c>
      <c r="V34" s="11">
        <v>247</v>
      </c>
      <c r="W34" s="27">
        <v>1086</v>
      </c>
      <c r="X34" s="17">
        <v>878</v>
      </c>
      <c r="Y34" s="17">
        <v>1104</v>
      </c>
      <c r="Z34" s="17">
        <v>1008</v>
      </c>
      <c r="AA34" s="17">
        <v>999</v>
      </c>
      <c r="AB34" s="17">
        <v>4399</v>
      </c>
      <c r="AC34" s="17">
        <v>10332</v>
      </c>
      <c r="AD34" s="17">
        <v>163</v>
      </c>
      <c r="AE34" s="10">
        <v>58</v>
      </c>
      <c r="AF34" s="10">
        <v>3176</v>
      </c>
      <c r="AG34" s="10">
        <v>280</v>
      </c>
      <c r="AH34" s="10">
        <v>379</v>
      </c>
      <c r="AI34" s="17">
        <v>166</v>
      </c>
      <c r="AJ34" s="38">
        <v>396</v>
      </c>
      <c r="AK34" s="17">
        <v>407</v>
      </c>
      <c r="AL34" s="11" t="s">
        <v>176</v>
      </c>
      <c r="AM34" s="46">
        <v>46</v>
      </c>
      <c r="AN34" s="9">
        <v>278</v>
      </c>
      <c r="AO34" s="9">
        <v>103</v>
      </c>
    </row>
    <row r="35" spans="1:41" x14ac:dyDescent="0.15">
      <c r="A35" s="9" t="s">
        <v>24</v>
      </c>
      <c r="B35" s="10"/>
      <c r="C35" s="17">
        <v>29.592394052700001</v>
      </c>
      <c r="D35" s="17">
        <v>41.3284488576111</v>
      </c>
      <c r="E35" s="13">
        <v>38.760456273764298</v>
      </c>
      <c r="F35" s="17">
        <v>-20.936936936936899</v>
      </c>
      <c r="G35" s="14">
        <v>30.62</v>
      </c>
      <c r="H35" s="10">
        <v>29.046015712682376</v>
      </c>
      <c r="I35" s="17">
        <v>-21.248085758039799</v>
      </c>
      <c r="J35" s="17">
        <v>27.8512058863605</v>
      </c>
      <c r="K35" s="17">
        <v>18.854979891175802</v>
      </c>
      <c r="L35" s="11">
        <v>36.130000000000003</v>
      </c>
      <c r="M35" s="24">
        <v>76.890756302520998</v>
      </c>
      <c r="N35" s="17">
        <v>17.770445439547501</v>
      </c>
      <c r="O35" s="17">
        <v>330</v>
      </c>
      <c r="P35" s="17">
        <v>30.351075877689699</v>
      </c>
      <c r="Q35" s="17">
        <v>26.1</v>
      </c>
      <c r="R35" s="17">
        <v>26.256077795786101</v>
      </c>
      <c r="S35" s="10" t="s">
        <v>177</v>
      </c>
      <c r="T35" s="17">
        <v>3.5272277227722748</v>
      </c>
      <c r="U35" s="17">
        <v>-15.51</v>
      </c>
      <c r="V35" s="11">
        <v>90</v>
      </c>
      <c r="W35" s="27">
        <v>76.872964169381106</v>
      </c>
      <c r="X35" s="17">
        <v>-10.224948875255601</v>
      </c>
      <c r="Y35" s="17">
        <v>0.52</v>
      </c>
      <c r="Z35" s="17">
        <v>-8.5299455535390205</v>
      </c>
      <c r="AA35" s="17">
        <v>21.38517618469016</v>
      </c>
      <c r="AB35" s="17">
        <v>32.779957742227602</v>
      </c>
      <c r="AC35" s="17">
        <v>45.870393900889503</v>
      </c>
      <c r="AD35" s="17">
        <v>-67.66</v>
      </c>
      <c r="AE35" s="10">
        <v>-10.77</v>
      </c>
      <c r="AF35" s="10">
        <v>98.75</v>
      </c>
      <c r="AG35" s="28">
        <v>-13.312693498451999</v>
      </c>
      <c r="AH35" s="10">
        <v>65.5</v>
      </c>
      <c r="AI35" s="12">
        <v>137.19</v>
      </c>
      <c r="AJ35" s="17">
        <v>-5.49</v>
      </c>
      <c r="AK35" s="17">
        <v>1.5597000000000001</v>
      </c>
      <c r="AL35" s="43" t="s">
        <v>178</v>
      </c>
      <c r="AM35" s="46">
        <v>2.0666666666666669</v>
      </c>
      <c r="AN35" s="9" t="s">
        <v>49</v>
      </c>
      <c r="AO35" s="9"/>
    </row>
    <row r="36" spans="1:41" x14ac:dyDescent="0.15">
      <c r="A36" s="9" t="s">
        <v>114</v>
      </c>
      <c r="B36" s="10">
        <f>B32/B27*100</f>
        <v>45.621086518778583</v>
      </c>
      <c r="C36" s="17">
        <v>49.131954448567697</v>
      </c>
      <c r="D36" s="17">
        <v>40.877911784383301</v>
      </c>
      <c r="E36" s="13">
        <v>39.119605407360801</v>
      </c>
      <c r="F36" s="17">
        <v>67.278600103115096</v>
      </c>
      <c r="G36" s="10">
        <v>55.07</v>
      </c>
      <c r="H36" s="10"/>
      <c r="I36" s="17">
        <v>44.904712957039401</v>
      </c>
      <c r="J36" s="17">
        <v>40.246357117255897</v>
      </c>
      <c r="K36" s="17">
        <v>57.6653304912031</v>
      </c>
      <c r="L36" s="11">
        <v>76.238600000000005</v>
      </c>
      <c r="M36" s="23">
        <v>31.0578899665771</v>
      </c>
      <c r="N36" s="17">
        <v>66.414856521251295</v>
      </c>
      <c r="O36" s="17">
        <v>42.814900000000002</v>
      </c>
      <c r="P36" s="17">
        <v>56.185344416245201</v>
      </c>
      <c r="Q36" s="17">
        <v>56.14</v>
      </c>
      <c r="R36" s="17">
        <v>47.028651353999997</v>
      </c>
      <c r="S36" s="10" t="s">
        <v>179</v>
      </c>
      <c r="T36" s="17">
        <v>59.84573244910225</v>
      </c>
      <c r="U36" s="17">
        <v>9.2200000000000006</v>
      </c>
      <c r="V36" s="11">
        <v>53.099686601701102</v>
      </c>
      <c r="W36" s="27">
        <v>41.601009803991303</v>
      </c>
      <c r="X36" s="17">
        <v>44.621018204504097</v>
      </c>
      <c r="Y36" s="17">
        <v>98.81</v>
      </c>
      <c r="Z36" s="10">
        <v>56.7064505749821</v>
      </c>
      <c r="AA36" s="17">
        <v>83.227725511898171</v>
      </c>
      <c r="AB36" s="17">
        <v>58.476545656806501</v>
      </c>
      <c r="AC36" s="17">
        <v>33.58</v>
      </c>
      <c r="AD36" s="17">
        <v>38.1</v>
      </c>
      <c r="AE36" s="10">
        <v>23.76</v>
      </c>
      <c r="AF36" s="10">
        <v>45.01</v>
      </c>
      <c r="AG36" s="28">
        <v>715.75872325499802</v>
      </c>
      <c r="AH36" s="10">
        <v>0.56551496352766195</v>
      </c>
      <c r="AI36" s="12">
        <v>10.84</v>
      </c>
      <c r="AJ36" s="17">
        <v>45.46</v>
      </c>
      <c r="AK36" s="17">
        <v>0.41</v>
      </c>
      <c r="AL36" s="43" t="s">
        <v>180</v>
      </c>
      <c r="AM36" s="46">
        <v>2.112859730034665</v>
      </c>
      <c r="AN36" s="9">
        <v>0.91990000000000005</v>
      </c>
      <c r="AO36" s="9">
        <v>45.26</v>
      </c>
    </row>
    <row r="37" spans="1:41" x14ac:dyDescent="0.15">
      <c r="A37" s="9" t="s">
        <v>152</v>
      </c>
      <c r="B37" s="10">
        <f>B32*10000/B34</f>
        <v>6449.6452473575382</v>
      </c>
      <c r="C37" s="10">
        <v>7767.2041599025997</v>
      </c>
      <c r="D37" s="10">
        <v>6416.0748028649396</v>
      </c>
      <c r="E37" s="11">
        <v>6209.8498936811502</v>
      </c>
      <c r="F37" s="10">
        <v>6958.7967183227001</v>
      </c>
      <c r="G37" s="11">
        <v>5566.18</v>
      </c>
      <c r="H37" s="10">
        <v>9589.4240946251502</v>
      </c>
      <c r="I37" s="17">
        <v>7023.6186582401597</v>
      </c>
      <c r="J37" s="17">
        <v>4433.5977150165199</v>
      </c>
      <c r="K37" s="10">
        <v>6203.1175796178304</v>
      </c>
      <c r="L37" s="11">
        <v>4900</v>
      </c>
      <c r="M37" s="23">
        <v>4345.9566508313501</v>
      </c>
      <c r="N37" s="17">
        <v>5109.2808104862897</v>
      </c>
      <c r="O37" s="10">
        <v>0.74080000000000001</v>
      </c>
      <c r="P37" s="10">
        <v>3547.0956385751501</v>
      </c>
      <c r="Q37" s="17">
        <v>5164.6400000000003</v>
      </c>
      <c r="R37" s="10">
        <v>6141.8655455712496</v>
      </c>
      <c r="S37" s="10" t="s">
        <v>181</v>
      </c>
      <c r="T37" s="10">
        <v>3836.9118589360428</v>
      </c>
      <c r="U37" s="10">
        <v>4671.5600000000004</v>
      </c>
      <c r="V37" s="11">
        <v>4917.9785829959501</v>
      </c>
      <c r="W37" s="27">
        <v>4183.7234806629804</v>
      </c>
      <c r="X37" s="10">
        <v>4848.1894646924802</v>
      </c>
      <c r="Y37" s="10">
        <v>4414.3100000000004</v>
      </c>
      <c r="Z37" s="10">
        <v>6212.5751884920601</v>
      </c>
      <c r="AA37" s="17">
        <v>6021.7217217217212</v>
      </c>
      <c r="AB37" s="10">
        <v>5183.4682268697397</v>
      </c>
      <c r="AC37" s="17">
        <v>5073.6899999999996</v>
      </c>
      <c r="AD37" s="10">
        <v>4614.1099999999997</v>
      </c>
      <c r="AE37" s="10">
        <v>2439</v>
      </c>
      <c r="AF37" s="10">
        <v>4139.42</v>
      </c>
      <c r="AG37" s="10">
        <v>7287.96</v>
      </c>
      <c r="AH37" s="10">
        <v>4554.7732453825902</v>
      </c>
      <c r="AI37" s="10">
        <v>4551.2</v>
      </c>
      <c r="AJ37" s="17">
        <v>4063.56</v>
      </c>
      <c r="AK37" s="43">
        <v>4152.33</v>
      </c>
      <c r="AL37" s="43" t="s">
        <v>182</v>
      </c>
      <c r="AM37" s="46">
        <v>4321.7276086956526</v>
      </c>
      <c r="AN37" s="9">
        <v>2879.08</v>
      </c>
      <c r="AO37" s="9">
        <v>0.6</v>
      </c>
    </row>
    <row r="38" spans="1:41" x14ac:dyDescent="0.15">
      <c r="A38" s="9" t="s">
        <v>24</v>
      </c>
      <c r="B38" s="10"/>
      <c r="C38" s="10">
        <v>3.0706007393318302</v>
      </c>
      <c r="D38" s="10">
        <v>-22.6796123579634</v>
      </c>
      <c r="E38" s="13">
        <v>-14.806880290789801</v>
      </c>
      <c r="F38" s="10">
        <v>11.8708332500876</v>
      </c>
      <c r="G38" s="14">
        <v>-18.36</v>
      </c>
      <c r="H38" s="10">
        <v>-26.361332906136138</v>
      </c>
      <c r="I38" s="17">
        <v>10.579043760138299</v>
      </c>
      <c r="J38" s="17">
        <v>-16.5074241499515</v>
      </c>
      <c r="K38" s="10">
        <v>9.6975030025725495E-2</v>
      </c>
      <c r="L38" s="11">
        <v>22.5</v>
      </c>
      <c r="M38" s="24">
        <v>-22.834919617561201</v>
      </c>
      <c r="N38" s="17">
        <v>9.4339505853045793</v>
      </c>
      <c r="O38" s="10">
        <v>-7.48</v>
      </c>
      <c r="P38" s="10">
        <v>-21.231565971969999</v>
      </c>
      <c r="Q38" s="30">
        <v>-13.22</v>
      </c>
      <c r="R38" s="10">
        <v>-27.276847695167099</v>
      </c>
      <c r="S38" s="10" t="s">
        <v>183</v>
      </c>
      <c r="T38" s="10">
        <v>52.433460103311717</v>
      </c>
      <c r="U38" s="10">
        <v>-13.28</v>
      </c>
      <c r="V38" s="11">
        <v>-50.710260134956897</v>
      </c>
      <c r="W38" s="27">
        <v>-0.73472060809563999</v>
      </c>
      <c r="X38" s="17">
        <v>-33.473579816405199</v>
      </c>
      <c r="Y38" s="10">
        <v>-0.09</v>
      </c>
      <c r="Z38" s="10">
        <v>47.948471382767202</v>
      </c>
      <c r="AA38" s="17">
        <v>-36.37828672875402</v>
      </c>
      <c r="AB38" s="10">
        <v>-10.4462525620949</v>
      </c>
      <c r="AC38" s="17">
        <v>-23.397731081525901</v>
      </c>
      <c r="AD38" s="10">
        <v>80.599999999999994</v>
      </c>
      <c r="AE38" s="10">
        <v>-66.13</v>
      </c>
      <c r="AF38" s="10">
        <v>-28.13</v>
      </c>
      <c r="AG38" s="28">
        <v>25.325826582358999</v>
      </c>
      <c r="AH38" s="10">
        <v>-23.9359</v>
      </c>
      <c r="AI38" s="10">
        <v>149.1</v>
      </c>
      <c r="AJ38" s="17">
        <v>-13.99</v>
      </c>
      <c r="AK38" s="17">
        <v>-0.29339999999999999</v>
      </c>
      <c r="AL38" s="43" t="s">
        <v>184</v>
      </c>
      <c r="AM38" s="46">
        <v>9.9774180574771928E-2</v>
      </c>
      <c r="AN38" s="9" t="s">
        <v>49</v>
      </c>
      <c r="AO38" s="9"/>
    </row>
    <row r="39" spans="1:41" x14ac:dyDescent="0.15">
      <c r="A39" s="16" t="s">
        <v>157</v>
      </c>
      <c r="B39" s="10">
        <f>C39+D39+E39+F39+G39+H39+I39+J39+K39+L39+M39+N39+O39+P39+Q39+R39+S39+T39+U39+V39+W39+X39+Y39+Z39+AA39+AB39+AC39+AD39+AE39+AF39+AG39+AH39+AI39+AJ39+AK39+AL39+AM39+AN39</f>
        <v>228424</v>
      </c>
      <c r="C39" s="10">
        <v>72304</v>
      </c>
      <c r="D39" s="10">
        <v>15227</v>
      </c>
      <c r="E39" s="11">
        <v>64597</v>
      </c>
      <c r="F39" s="10">
        <v>2244</v>
      </c>
      <c r="G39" s="11">
        <v>2854</v>
      </c>
      <c r="H39" s="10">
        <v>6106</v>
      </c>
      <c r="I39" s="17">
        <v>2588</v>
      </c>
      <c r="J39" s="17">
        <v>9799</v>
      </c>
      <c r="K39" s="10">
        <v>6072</v>
      </c>
      <c r="L39" s="25">
        <v>2934</v>
      </c>
      <c r="M39" s="23">
        <v>422</v>
      </c>
      <c r="N39" s="17">
        <v>5033</v>
      </c>
      <c r="O39" s="10">
        <v>669</v>
      </c>
      <c r="P39" s="10">
        <v>1931</v>
      </c>
      <c r="Q39" s="17">
        <v>5248</v>
      </c>
      <c r="R39" s="10">
        <v>740</v>
      </c>
      <c r="S39" s="10" t="s">
        <v>185</v>
      </c>
      <c r="T39" s="10">
        <v>1609</v>
      </c>
      <c r="U39" s="10">
        <v>272</v>
      </c>
      <c r="V39" s="11">
        <v>281</v>
      </c>
      <c r="W39" s="27">
        <v>1063</v>
      </c>
      <c r="X39" s="10">
        <v>463</v>
      </c>
      <c r="Y39" s="10">
        <v>837</v>
      </c>
      <c r="Z39" s="10">
        <v>995</v>
      </c>
      <c r="AA39" s="17">
        <v>780</v>
      </c>
      <c r="AB39" s="10">
        <v>4874</v>
      </c>
      <c r="AC39" s="17">
        <v>11983</v>
      </c>
      <c r="AD39" s="10">
        <v>292</v>
      </c>
      <c r="AE39" s="10">
        <v>60</v>
      </c>
      <c r="AF39" s="10">
        <v>2958</v>
      </c>
      <c r="AG39" s="10">
        <v>189</v>
      </c>
      <c r="AH39" s="10">
        <v>424</v>
      </c>
      <c r="AI39" s="10">
        <v>158</v>
      </c>
      <c r="AJ39" s="17">
        <v>420</v>
      </c>
      <c r="AK39" s="17">
        <v>547</v>
      </c>
      <c r="AL39" s="43" t="s">
        <v>186</v>
      </c>
      <c r="AM39" s="46">
        <v>50</v>
      </c>
      <c r="AN39" s="9">
        <v>358</v>
      </c>
      <c r="AO39" s="9">
        <v>115</v>
      </c>
    </row>
    <row r="40" spans="1:41" x14ac:dyDescent="0.15">
      <c r="A40" s="9" t="s">
        <v>24</v>
      </c>
      <c r="B40" s="10"/>
      <c r="C40" s="10">
        <v>20.478555003832401</v>
      </c>
      <c r="D40" s="10">
        <v>75.043108403264696</v>
      </c>
      <c r="E40" s="13">
        <v>17.684459828748398</v>
      </c>
      <c r="F40" s="10">
        <v>-25.965028043549999</v>
      </c>
      <c r="G40" s="10">
        <v>17.5</v>
      </c>
      <c r="H40" s="10">
        <v>14.258982035928144</v>
      </c>
      <c r="I40" s="17">
        <v>-22.9303156640858</v>
      </c>
      <c r="J40" s="17">
        <v>19.733626588465299</v>
      </c>
      <c r="K40" s="10">
        <v>8.1967213114754198</v>
      </c>
      <c r="L40" s="10">
        <v>17.690000000000001</v>
      </c>
      <c r="M40" s="24">
        <v>15.934065934065901</v>
      </c>
      <c r="N40" s="17">
        <v>3.9661227019210901</v>
      </c>
      <c r="O40" s="10">
        <v>28.9</v>
      </c>
      <c r="P40" s="10">
        <v>-1.4293006636038801</v>
      </c>
      <c r="Q40" s="17">
        <v>13.96</v>
      </c>
      <c r="R40" s="10">
        <v>19.354838709677399</v>
      </c>
      <c r="S40" s="10" t="s">
        <v>187</v>
      </c>
      <c r="T40" s="10">
        <v>20.344053851907251</v>
      </c>
      <c r="U40" s="10">
        <v>12.86</v>
      </c>
      <c r="V40" s="11">
        <v>41.206030150753797</v>
      </c>
      <c r="W40" s="27">
        <v>43.843031123139397</v>
      </c>
      <c r="X40" s="17">
        <v>-24.346405228758201</v>
      </c>
      <c r="Y40" s="10">
        <v>0.53</v>
      </c>
      <c r="Z40" s="10">
        <v>-2.7370478983382198</v>
      </c>
      <c r="AA40" s="17">
        <v>-12.849162011173185</v>
      </c>
      <c r="AB40" s="10">
        <v>12.2524182404422</v>
      </c>
      <c r="AC40" s="17">
        <v>25.555322715842401</v>
      </c>
      <c r="AD40" s="10">
        <v>-16.809999999999999</v>
      </c>
      <c r="AE40" s="10">
        <v>-28.57</v>
      </c>
      <c r="AF40" s="10">
        <v>63.6</v>
      </c>
      <c r="AG40" s="28">
        <v>-48.219178082191803</v>
      </c>
      <c r="AH40" s="10">
        <v>123.16</v>
      </c>
      <c r="AI40" s="10">
        <v>108.22</v>
      </c>
      <c r="AJ40" s="17">
        <v>-3</v>
      </c>
      <c r="AK40" s="17">
        <v>1.3886000000000001</v>
      </c>
      <c r="AL40" s="43" t="s">
        <v>188</v>
      </c>
      <c r="AM40" s="46">
        <v>1.631578947368421</v>
      </c>
      <c r="AN40" s="9" t="s">
        <v>49</v>
      </c>
      <c r="AO40" s="9"/>
    </row>
    <row r="41" spans="1:41" ht="29.25" customHeight="1" x14ac:dyDescent="0.25">
      <c r="A41" s="18"/>
      <c r="B41" s="19"/>
      <c r="C41" s="19"/>
      <c r="D41" s="19"/>
      <c r="E41" s="19"/>
      <c r="F41" s="19"/>
      <c r="G41" s="20"/>
      <c r="H41" s="21"/>
      <c r="I41" s="26"/>
      <c r="J41" s="26"/>
      <c r="K41" s="26"/>
      <c r="L41" s="26"/>
      <c r="M41" s="26"/>
      <c r="N41" s="26"/>
      <c r="O41" s="26"/>
      <c r="P41" s="26"/>
      <c r="Q41" s="26"/>
      <c r="R41" s="26"/>
      <c r="S41" s="26"/>
      <c r="T41" s="26"/>
      <c r="U41" s="26"/>
      <c r="V41" s="26"/>
      <c r="W41" s="26"/>
      <c r="X41" s="26"/>
      <c r="Y41" s="26"/>
      <c r="Z41" s="26"/>
      <c r="AA41" s="26"/>
      <c r="AB41" s="26"/>
      <c r="AC41" s="26"/>
      <c r="AD41" s="26"/>
    </row>
    <row r="42" spans="1:41" x14ac:dyDescent="0.15">
      <c r="A42" s="305"/>
      <c r="B42" s="305"/>
      <c r="C42" s="305"/>
      <c r="D42" s="305"/>
      <c r="E42" s="305"/>
      <c r="F42" s="305"/>
      <c r="G42" s="305"/>
      <c r="H42" s="3"/>
    </row>
    <row r="43" spans="1:41" x14ac:dyDescent="0.15">
      <c r="G43" s="3"/>
      <c r="H43" s="3"/>
    </row>
    <row r="44" spans="1:41" hidden="1" x14ac:dyDescent="0.15">
      <c r="B44" s="3">
        <v>1211848.6216219999</v>
      </c>
      <c r="C44" s="3">
        <v>421817.42848399997</v>
      </c>
      <c r="D44" s="3">
        <v>110677.475814</v>
      </c>
      <c r="E44" s="3">
        <v>284153.76934399997</v>
      </c>
      <c r="F44" s="3">
        <v>23923.427211999999</v>
      </c>
      <c r="G44" s="3">
        <v>17829.71</v>
      </c>
      <c r="H44" s="3">
        <v>56023.4</v>
      </c>
      <c r="I44" s="3">
        <v>17552.942596000001</v>
      </c>
      <c r="J44" s="3">
        <v>49911.080481999998</v>
      </c>
      <c r="K44" s="3">
        <v>37457.634330000001</v>
      </c>
      <c r="L44" s="3">
        <v>10436.879999999999</v>
      </c>
      <c r="M44" s="3">
        <v>1994.038419</v>
      </c>
      <c r="N44" s="3">
        <v>17244.02</v>
      </c>
      <c r="O44" s="3">
        <v>6629.18</v>
      </c>
      <c r="P44" s="3">
        <v>8459.1823430000004</v>
      </c>
      <c r="Q44" s="3">
        <v>18320.013996999998</v>
      </c>
      <c r="R44" s="3">
        <v>6415.9853000000003</v>
      </c>
      <c r="S44" s="3">
        <v>2037.08</v>
      </c>
      <c r="T44" s="3">
        <v>6300.87</v>
      </c>
      <c r="U44" s="3">
        <v>1175.9052200000001</v>
      </c>
      <c r="V44" s="3">
        <v>4307.07</v>
      </c>
      <c r="W44" s="3">
        <v>3560.58</v>
      </c>
      <c r="X44" s="3">
        <v>12257.698490000001</v>
      </c>
      <c r="Y44" s="3">
        <v>5456.66</v>
      </c>
      <c r="Z44" s="3">
        <v>12582.08</v>
      </c>
      <c r="AA44" s="3">
        <v>6243.25</v>
      </c>
      <c r="AB44" s="3">
        <v>25492.956919</v>
      </c>
      <c r="AC44" s="3">
        <v>35523.346236999998</v>
      </c>
      <c r="AD44" s="3">
        <v>5397.58</v>
      </c>
      <c r="AE44" s="3">
        <v>1518.316435</v>
      </c>
      <c r="AF44" s="3">
        <v>1149.06</v>
      </c>
      <c r="AG44" s="3">
        <v>1149.06</v>
      </c>
    </row>
    <row r="45" spans="1:41" hidden="1" x14ac:dyDescent="0.15">
      <c r="B45" s="3">
        <f t="shared" ref="B45:AF45" si="0">B27-B44</f>
        <v>-920535.7437857925</v>
      </c>
      <c r="C45" s="3">
        <f t="shared" si="0"/>
        <v>-320539.51823500003</v>
      </c>
      <c r="D45" s="3">
        <f t="shared" si="0"/>
        <v>-87667.578169</v>
      </c>
      <c r="E45" s="3">
        <f t="shared" si="0"/>
        <v>-197257.85373079201</v>
      </c>
      <c r="F45" s="3">
        <f t="shared" si="0"/>
        <v>-21654.117212000001</v>
      </c>
      <c r="G45" s="3">
        <f t="shared" si="0"/>
        <v>-15528.54</v>
      </c>
      <c r="H45" s="3">
        <f t="shared" si="0"/>
        <v>-47661.424926</v>
      </c>
      <c r="I45" s="3">
        <f t="shared" si="0"/>
        <v>-14335.555683</v>
      </c>
      <c r="J45" s="3">
        <f t="shared" si="0"/>
        <v>-39574.630095</v>
      </c>
      <c r="K45" s="3">
        <f t="shared" si="0"/>
        <v>-32053.267016999998</v>
      </c>
      <c r="L45" s="3">
        <f t="shared" si="0"/>
        <v>-8507.7000000000007</v>
      </c>
      <c r="M45" s="3">
        <f t="shared" si="0"/>
        <v>-1404.92958</v>
      </c>
      <c r="N45" s="3">
        <f t="shared" si="0"/>
        <v>-13399.83851</v>
      </c>
      <c r="O45" s="3">
        <f t="shared" si="0"/>
        <v>-5513.12</v>
      </c>
      <c r="P45" s="3">
        <f t="shared" si="0"/>
        <v>-7005.882689</v>
      </c>
      <c r="Q45" s="3">
        <f t="shared" si="0"/>
        <v>-13597.525881</v>
      </c>
      <c r="R45" s="3">
        <f t="shared" si="0"/>
        <v>-5265.197107</v>
      </c>
      <c r="S45" s="3">
        <f t="shared" si="0"/>
        <v>-1665.53</v>
      </c>
      <c r="T45" s="3">
        <f t="shared" si="0"/>
        <v>-5228.2532439999995</v>
      </c>
      <c r="U45" s="3">
        <f t="shared" si="0"/>
        <v>-414.20522000000005</v>
      </c>
      <c r="V45" s="3">
        <f t="shared" si="0"/>
        <v>-4078.3039210000002</v>
      </c>
      <c r="W45" s="3">
        <f t="shared" si="0"/>
        <v>-2596.2328510000002</v>
      </c>
      <c r="X45" s="3">
        <f t="shared" si="0"/>
        <v>-11303.728697</v>
      </c>
      <c r="Y45" s="3">
        <f t="shared" si="0"/>
        <v>-4963.43</v>
      </c>
      <c r="Z45" s="3">
        <f t="shared" si="0"/>
        <v>-11477.747825</v>
      </c>
      <c r="AA45" s="3">
        <f t="shared" si="0"/>
        <v>-5520.45</v>
      </c>
      <c r="AB45" s="3">
        <f t="shared" si="0"/>
        <v>-21593.602661000001</v>
      </c>
      <c r="AC45" s="3">
        <f t="shared" si="0"/>
        <v>-19911.564337</v>
      </c>
      <c r="AD45" s="3">
        <f t="shared" si="0"/>
        <v>-5133.1783809999997</v>
      </c>
      <c r="AE45" s="3">
        <f t="shared" si="0"/>
        <v>-1505.2328339999999</v>
      </c>
      <c r="AF45" s="3">
        <f t="shared" si="0"/>
        <v>1073.52</v>
      </c>
      <c r="AG45" s="3">
        <f>AG7-AG44</f>
        <v>994.02560000000005</v>
      </c>
    </row>
  </sheetData>
  <mergeCells count="3">
    <mergeCell ref="A1:X1"/>
    <mergeCell ref="A21:X21"/>
    <mergeCell ref="A42:G42"/>
  </mergeCells>
  <phoneticPr fontId="13" type="noConversion"/>
  <conditionalFormatting sqref="AL6">
    <cfRule type="cellIs" dxfId="3" priority="4" stopIfTrue="1" operator="lessThan">
      <formula>0</formula>
    </cfRule>
  </conditionalFormatting>
  <conditionalFormatting sqref="AK26">
    <cfRule type="cellIs" dxfId="2" priority="3" stopIfTrue="1" operator="lessThan">
      <formula>0</formula>
    </cfRule>
  </conditionalFormatting>
  <conditionalFormatting sqref="AK12 AK14">
    <cfRule type="cellIs" dxfId="1" priority="2" stopIfTrue="1" operator="lessThan">
      <formula>0</formula>
    </cfRule>
  </conditionalFormatting>
  <conditionalFormatting sqref="AJ32 AJ34">
    <cfRule type="cellIs" dxfId="0" priority="1" stopIfTrue="1" operator="lessThan">
      <formula>0</formula>
    </cfRule>
  </conditionalFormatting>
  <pageMargins left="0.75" right="0.75" top="1" bottom="1" header="0.5" footer="0.5"/>
  <pageSetup paperSize="9" scale="20"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各地承保</vt:lpstr>
      <vt:lpstr>各地赔付</vt:lpstr>
      <vt:lpstr>商业车险承保理赔</vt:lpstr>
      <vt:lpstr>各地赔付!Print_Area</vt:lpstr>
      <vt:lpstr>商业车险承保理赔!Print_Area</vt:lpstr>
    </vt:vector>
  </TitlesOfParts>
  <Company>方正电脑</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默认</dc:creator>
  <cp:lastModifiedBy>shenxiantc</cp:lastModifiedBy>
  <cp:revision>1</cp:revision>
  <cp:lastPrinted>2010-01-25T08:12:00Z</cp:lastPrinted>
  <dcterms:created xsi:type="dcterms:W3CDTF">2001-12-06T07:21:00Z</dcterms:created>
  <dcterms:modified xsi:type="dcterms:W3CDTF">2018-02-26T03:58:58Z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